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USEtox_Manager\Model\USEtox_2.12\InputData\"/>
    </mc:Choice>
  </mc:AlternateContent>
  <bookViews>
    <workbookView xWindow="1860" yWindow="90" windowWidth="14775" windowHeight="11700" tabRatio="840"/>
  </bookViews>
  <sheets>
    <sheet name="Version" sheetId="25" r:id="rId1"/>
    <sheet name="Substance data" sheetId="27" r:id="rId2"/>
    <sheet name="Database" sheetId="2" r:id="rId3"/>
    <sheet name="Kp" sheetId="8" r:id="rId4"/>
    <sheet name="Pvap25" sheetId="26" r:id="rId5"/>
    <sheet name="BAF" sheetId="17" r:id="rId6"/>
    <sheet name="Ecotox-Payet" sheetId="7" r:id="rId7"/>
    <sheet name="Etoxbase" sheetId="5" r:id="rId8"/>
    <sheet name="Hum-carc" sheetId="23" r:id="rId9"/>
    <sheet name="carc-TD50" sheetId="9" r:id="rId10"/>
    <sheet name="carc-q-oral" sheetId="21" r:id="rId11"/>
    <sheet name="carc-q-inh" sheetId="22" r:id="rId12"/>
    <sheet name="Hum-noncarc" sheetId="10" r:id="rId13"/>
    <sheet name="Noncarc Oral" sheetId="11" r:id="rId14"/>
    <sheet name="Noncarc Inh" sheetId="12" r:id="rId15"/>
    <sheet name="fing-finh" sheetId="13" r:id="rId16"/>
    <sheet name="Flagging" sheetId="6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6boxC_1" localSheetId="11">#REF!</definedName>
    <definedName name="_6boxC_1" localSheetId="10">#REF!</definedName>
    <definedName name="_6boxC_1" localSheetId="1">#REF!</definedName>
    <definedName name="_6boxC_1" localSheetId="0">#REF!</definedName>
    <definedName name="_6boxC_1">#REF!</definedName>
    <definedName name="_6boxC_5" localSheetId="11">#REF!</definedName>
    <definedName name="_6boxC_5" localSheetId="10">#REF!</definedName>
    <definedName name="_6boxC_5" localSheetId="1">#REF!</definedName>
    <definedName name="_6boxC_5">#REF!</definedName>
    <definedName name="_6boxC_6" localSheetId="11">#REF!</definedName>
    <definedName name="_6boxC_6" localSheetId="10">#REF!</definedName>
    <definedName name="_6boxC_6" localSheetId="1">#REF!</definedName>
    <definedName name="_6boxC_6">#REF!</definedName>
    <definedName name="_6boxC_7" localSheetId="11">#REF!</definedName>
    <definedName name="_6boxC_7" localSheetId="10">#REF!</definedName>
    <definedName name="_6boxC_7" localSheetId="1">#REF!</definedName>
    <definedName name="_6boxC_7">#REF!</definedName>
    <definedName name="_6boxC_8" localSheetId="11">#REF!</definedName>
    <definedName name="_6boxC_8" localSheetId="10">#REF!</definedName>
    <definedName name="_6boxC_8" localSheetId="1">#REF!</definedName>
    <definedName name="_6boxC_8">#REF!</definedName>
    <definedName name="_6boxC_9" localSheetId="11">#REF!</definedName>
    <definedName name="_6boxC_9" localSheetId="10">#REF!</definedName>
    <definedName name="_6boxC_9" localSheetId="1">#REF!</definedName>
    <definedName name="_6boxC_9">#REF!</definedName>
    <definedName name="_6boxin" localSheetId="11">#REF!</definedName>
    <definedName name="_6boxin" localSheetId="10">#REF!</definedName>
    <definedName name="_6boxin" localSheetId="1">#REF!</definedName>
    <definedName name="_6boxin">#REF!</definedName>
    <definedName name="_6boxout" localSheetId="11">#REF!</definedName>
    <definedName name="_6boxout" localSheetId="10">#REF!</definedName>
    <definedName name="_6boxout" localSheetId="1">#REF!</definedName>
    <definedName name="_6boxout">#REF!</definedName>
    <definedName name="_9boxC_1" localSheetId="11">#REF!</definedName>
    <definedName name="_9boxC_1" localSheetId="10">#REF!</definedName>
    <definedName name="_9boxC_1" localSheetId="1">#REF!</definedName>
    <definedName name="_9boxC_1">#REF!</definedName>
    <definedName name="_9boxC_2" localSheetId="11">#REF!</definedName>
    <definedName name="_9boxC_2" localSheetId="10">#REF!</definedName>
    <definedName name="_9boxC_2" localSheetId="1">#REF!</definedName>
    <definedName name="_9boxC_2">#REF!</definedName>
    <definedName name="_9boxC_3" localSheetId="11">#REF!</definedName>
    <definedName name="_9boxC_3" localSheetId="10">#REF!</definedName>
    <definedName name="_9boxC_3" localSheetId="1">#REF!</definedName>
    <definedName name="_9boxC_3">#REF!</definedName>
    <definedName name="_9boxC_4" localSheetId="11">#REF!</definedName>
    <definedName name="_9boxC_4" localSheetId="10">#REF!</definedName>
    <definedName name="_9boxC_4" localSheetId="1">#REF!</definedName>
    <definedName name="_9boxC_4">#REF!</definedName>
    <definedName name="_9boxC_5" localSheetId="11">#REF!</definedName>
    <definedName name="_9boxC_5" localSheetId="10">#REF!</definedName>
    <definedName name="_9boxC_5" localSheetId="1">#REF!</definedName>
    <definedName name="_9boxC_5">#REF!</definedName>
    <definedName name="_9boxC_6" localSheetId="11">#REF!</definedName>
    <definedName name="_9boxC_6" localSheetId="10">#REF!</definedName>
    <definedName name="_9boxC_6" localSheetId="1">#REF!</definedName>
    <definedName name="_9boxC_6">#REF!</definedName>
    <definedName name="_9boxC_7" localSheetId="11">#REF!</definedName>
    <definedName name="_9boxC_7" localSheetId="10">#REF!</definedName>
    <definedName name="_9boxC_7" localSheetId="1">#REF!</definedName>
    <definedName name="_9boxC_7">#REF!</definedName>
    <definedName name="_9boxC_8" localSheetId="11">#REF!</definedName>
    <definedName name="_9boxC_8" localSheetId="10">#REF!</definedName>
    <definedName name="_9boxC_8" localSheetId="1">#REF!</definedName>
    <definedName name="_9boxC_8">#REF!</definedName>
    <definedName name="_9boxC_9" localSheetId="11">#REF!</definedName>
    <definedName name="_9boxC_9" localSheetId="10">#REF!</definedName>
    <definedName name="_9boxC_9" localSheetId="1">#REF!</definedName>
    <definedName name="_9boxC_9">#REF!</definedName>
    <definedName name="_9boxin" localSheetId="11">#REF!</definedName>
    <definedName name="_9boxin" localSheetId="10">#REF!</definedName>
    <definedName name="_9boxin" localSheetId="1">#REF!</definedName>
    <definedName name="_9boxin">#REF!</definedName>
    <definedName name="_9boxout" localSheetId="11">#REF!</definedName>
    <definedName name="_9boxout" localSheetId="10">#REF!</definedName>
    <definedName name="_9boxout" localSheetId="1">#REF!</definedName>
    <definedName name="_9boxout">#REF!</definedName>
    <definedName name="_ED50ing.canc" localSheetId="1">'[1]Substance data'!#REF!</definedName>
    <definedName name="_ED50ing.canc">'[1]Substance data'!#REF!</definedName>
    <definedName name="a.correction" localSheetId="1">#REF!</definedName>
    <definedName name="a.correction" localSheetId="0">Version!#REF!</definedName>
    <definedName name="a.correction">#REF!</definedName>
    <definedName name="ADSORBflow.wL.sdL" localSheetId="1">[1]Fate!#REF!</definedName>
    <definedName name="ADSORBflow.wL.sdL">[1]Fate!#REF!</definedName>
    <definedName name="ADV_0_1" localSheetId="11">#REF!</definedName>
    <definedName name="ADV_0_1" localSheetId="10">#REF!</definedName>
    <definedName name="ADV_0_1" localSheetId="1">#REF!</definedName>
    <definedName name="ADV_0_1" localSheetId="0">#REF!</definedName>
    <definedName name="ADV_0_1">#REF!</definedName>
    <definedName name="ADV_0_2" localSheetId="11">#REF!</definedName>
    <definedName name="ADV_0_2" localSheetId="10">#REF!</definedName>
    <definedName name="ADV_0_2" localSheetId="1">#REF!</definedName>
    <definedName name="ADV_0_2">#REF!</definedName>
    <definedName name="ADV_0_3" localSheetId="11">#REF!</definedName>
    <definedName name="ADV_0_3" localSheetId="10">#REF!</definedName>
    <definedName name="ADV_0_3" localSheetId="1">#REF!</definedName>
    <definedName name="ADV_0_3">#REF!</definedName>
    <definedName name="ADV_0_5" localSheetId="11">#REF!</definedName>
    <definedName name="ADV_0_5" localSheetId="10">#REF!</definedName>
    <definedName name="ADV_0_5" localSheetId="1">#REF!</definedName>
    <definedName name="ADV_0_5">#REF!</definedName>
    <definedName name="ADV_0_6" localSheetId="1">[2]STPengine!#REF!</definedName>
    <definedName name="ADV_0_6">[2]STPengine!#REF!</definedName>
    <definedName name="ADV_1_0" localSheetId="11">#REF!</definedName>
    <definedName name="ADV_1_0" localSheetId="10">#REF!</definedName>
    <definedName name="ADV_1_0" localSheetId="1">#REF!</definedName>
    <definedName name="ADV_1_0" localSheetId="0">#REF!</definedName>
    <definedName name="ADV_1_0">#REF!</definedName>
    <definedName name="ADV_2_5" localSheetId="11">#REF!</definedName>
    <definedName name="ADV_2_5" localSheetId="10">#REF!</definedName>
    <definedName name="ADV_2_5" localSheetId="1">#REF!</definedName>
    <definedName name="ADV_2_5">#REF!</definedName>
    <definedName name="ADV_3_4" localSheetId="11">#REF!</definedName>
    <definedName name="ADV_3_4" localSheetId="10">#REF!</definedName>
    <definedName name="ADV_3_4" localSheetId="1">#REF!</definedName>
    <definedName name="ADV_3_4">#REF!</definedName>
    <definedName name="ADV_3_6" localSheetId="11">#REF!</definedName>
    <definedName name="ADV_3_6" localSheetId="10">#REF!</definedName>
    <definedName name="ADV_3_6" localSheetId="1">#REF!</definedName>
    <definedName name="ADV_3_6">#REF!</definedName>
    <definedName name="ADV_4_0" localSheetId="11">#REF!</definedName>
    <definedName name="ADV_4_0" localSheetId="10">#REF!</definedName>
    <definedName name="ADV_4_0" localSheetId="1">#REF!</definedName>
    <definedName name="ADV_4_0">#REF!</definedName>
    <definedName name="ADV_5_7" localSheetId="11">#REF!</definedName>
    <definedName name="ADV_5_7" localSheetId="10">#REF!</definedName>
    <definedName name="ADV_5_7" localSheetId="1">#REF!</definedName>
    <definedName name="ADV_5_7">#REF!</definedName>
    <definedName name="ADV_6_8" localSheetId="11">#REF!</definedName>
    <definedName name="ADV_6_8" localSheetId="10">#REF!</definedName>
    <definedName name="ADV_6_8" localSheetId="1">#REF!</definedName>
    <definedName name="ADV_6_8">#REF!</definedName>
    <definedName name="ADV_7_0" localSheetId="11">#REF!</definedName>
    <definedName name="ADV_7_0" localSheetId="10">#REF!</definedName>
    <definedName name="ADV_7_0" localSheetId="1">#REF!</definedName>
    <definedName name="ADV_7_0">#REF!</definedName>
    <definedName name="ADV_8_0" localSheetId="11">#REF!</definedName>
    <definedName name="ADV_8_0" localSheetId="10">#REF!</definedName>
    <definedName name="ADV_8_0" localSheetId="1">#REF!</definedName>
    <definedName name="ADV_8_0">#REF!</definedName>
    <definedName name="ADV_8_9" localSheetId="11">#REF!</definedName>
    <definedName name="ADV_8_9" localSheetId="10">#REF!</definedName>
    <definedName name="ADV_8_9" localSheetId="1">#REF!</definedName>
    <definedName name="ADV_8_9">#REF!</definedName>
    <definedName name="ADV_9_0" localSheetId="11">#REF!</definedName>
    <definedName name="ADV_9_0" localSheetId="10">#REF!</definedName>
    <definedName name="ADV_9_0" localSheetId="1">#REF!</definedName>
    <definedName name="ADV_9_0">#REF!</definedName>
    <definedName name="ADV_9_6" localSheetId="11">#REF!</definedName>
    <definedName name="ADV_9_6" localSheetId="10">#REF!</definedName>
    <definedName name="ADV_9_6" localSheetId="1">#REF!</definedName>
    <definedName name="ADV_9_6">#REF!</definedName>
    <definedName name="ADVflow.w2C.w2R" localSheetId="1">[1]Fate!#REF!</definedName>
    <definedName name="ADVflow.w2C.w2R">[1]Fate!#REF!</definedName>
    <definedName name="Aeration_rate" localSheetId="11">#REF!</definedName>
    <definedName name="Aeration_rate" localSheetId="10">#REF!</definedName>
    <definedName name="Aeration_rate" localSheetId="1">#REF!</definedName>
    <definedName name="Aeration_rate" localSheetId="0">#REF!</definedName>
    <definedName name="Aeration_rate">#REF!</definedName>
    <definedName name="AIRflow.aC.aM" localSheetId="1">[1]Fate!#REF!</definedName>
    <definedName name="AIRflow.aC.aM" localSheetId="0">[1]Fate!#REF!</definedName>
    <definedName name="AIRflow.aC.aM">[1]Fate!#REF!</definedName>
    <definedName name="ALPHAcrop.A" localSheetId="1">[2]arctic!#REF!</definedName>
    <definedName name="ALPHAcrop.A">[2]arctic!#REF!</definedName>
    <definedName name="ALPHAcrop.C" localSheetId="1">[2]continental!#REF!</definedName>
    <definedName name="ALPHAcrop.C">[2]continental!#REF!</definedName>
    <definedName name="ALPHAcrop.L" localSheetId="1">[2]local!#REF!</definedName>
    <definedName name="ALPHAcrop.L">[2]local!#REF!</definedName>
    <definedName name="ALPHAcrop.M" localSheetId="1">[2]moderate!#REF!</definedName>
    <definedName name="ALPHAcrop.M">[2]moderate!#REF!</definedName>
    <definedName name="ALPHAcrop.R" localSheetId="1">[2]regional!#REF!</definedName>
    <definedName name="ALPHAcrop.R">[2]regional!#REF!</definedName>
    <definedName name="ALPHAcrop.T" localSheetId="1">[2]tropic!#REF!</definedName>
    <definedName name="ALPHAcrop.T">[2]tropic!#REF!</definedName>
    <definedName name="Area" localSheetId="11">#REF!</definedName>
    <definedName name="Area" localSheetId="10">#REF!</definedName>
    <definedName name="Area" localSheetId="1">#REF!</definedName>
    <definedName name="Area" localSheetId="0">#REF!</definedName>
    <definedName name="Area">#REF!</definedName>
    <definedName name="Area_of_the_plant" localSheetId="11">#REF!</definedName>
    <definedName name="Area_of_the_plant" localSheetId="10">#REF!</definedName>
    <definedName name="Area_of_the_plant" localSheetId="1">#REF!</definedName>
    <definedName name="Area_of_the_plant">#REF!</definedName>
    <definedName name="Area_PS" localSheetId="11">#REF!</definedName>
    <definedName name="Area_PS" localSheetId="10">#REF!</definedName>
    <definedName name="Area_PS" localSheetId="1">#REF!</definedName>
    <definedName name="Area_PS">#REF!</definedName>
    <definedName name="Area_SLS" localSheetId="11">#REF!</definedName>
    <definedName name="Area_SLS" localSheetId="10">#REF!</definedName>
    <definedName name="Area_SLS" localSheetId="1">#REF!</definedName>
    <definedName name="Area_SLS">#REF!</definedName>
    <definedName name="AREAFRAC.s2L" localSheetId="1">[1]Fate!#REF!</definedName>
    <definedName name="AREAFRAC.s2L">[1]Fate!#REF!</definedName>
    <definedName name="AREAFRAC.wL" localSheetId="1">[1]Fate!#REF!</definedName>
    <definedName name="AREAFRAC.wL">[1]Fate!#REF!</definedName>
    <definedName name="AREAplantA" localSheetId="1">[2]arctic!#REF!</definedName>
    <definedName name="AREAplantA">[2]arctic!#REF!</definedName>
    <definedName name="AREAplantC" localSheetId="1">[2]continental!#REF!</definedName>
    <definedName name="AREAplantC">[2]continental!#REF!</definedName>
    <definedName name="AREAplantL" localSheetId="1">[2]local!#REF!</definedName>
    <definedName name="AREAplantL">[2]local!#REF!</definedName>
    <definedName name="AREAplantM" localSheetId="1">[2]moderate!#REF!</definedName>
    <definedName name="AREAplantM">[2]moderate!#REF!</definedName>
    <definedName name="AREAplantR" localSheetId="1">[2]regional!#REF!</definedName>
    <definedName name="AREAplantR">[2]regional!#REF!</definedName>
    <definedName name="AREAplantT" localSheetId="1">[2]tropic!#REF!</definedName>
    <definedName name="AREAplantT">[2]tropic!#REF!</definedName>
    <definedName name="bA" localSheetId="1">[2]arctic!#REF!</definedName>
    <definedName name="bA">[2]arctic!#REF!</definedName>
    <definedName name="BACT.STW_s" localSheetId="1">[2]input!#REF!</definedName>
    <definedName name="BACT.STW_s">[2]input!#REF!</definedName>
    <definedName name="BACT.test" localSheetId="1">[1]Fate!#REF!</definedName>
    <definedName name="BACT.test">[1]Fate!#REF!</definedName>
    <definedName name="BACT.wC" localSheetId="1">[1]Fate!#REF!</definedName>
    <definedName name="BACT.wC">[1]Fate!#REF!</definedName>
    <definedName name="BACT.wL" localSheetId="1">[1]Fate!#REF!</definedName>
    <definedName name="BACT.wL">[1]Fate!#REF!</definedName>
    <definedName name="BACT.wR" localSheetId="1">[1]Fate!#REF!</definedName>
    <definedName name="BACT.wR">[1]Fate!#REF!</definedName>
    <definedName name="bC" localSheetId="1">[2]continental!#REF!</definedName>
    <definedName name="bC">[2]continental!#REF!</definedName>
    <definedName name="BCFfish1.L" localSheetId="1">[1]Fate!#REF!</definedName>
    <definedName name="BCFfish1.L">[1]Fate!#REF!</definedName>
    <definedName name="BETAair.cropA" localSheetId="1">[2]arctic!#REF!</definedName>
    <definedName name="BETAair.cropA">[2]arctic!#REF!</definedName>
    <definedName name="BETAair.cropC" localSheetId="1">[2]continental!#REF!</definedName>
    <definedName name="BETAair.cropC">[2]continental!#REF!</definedName>
    <definedName name="BETAair.cropL" localSheetId="1">[2]local!#REF!</definedName>
    <definedName name="BETAair.cropL">[2]local!#REF!</definedName>
    <definedName name="BETAair.cropM" localSheetId="1">[2]moderate!#REF!</definedName>
    <definedName name="BETAair.cropM">[2]moderate!#REF!</definedName>
    <definedName name="BETAair.cropR" localSheetId="1">[2]regional!#REF!</definedName>
    <definedName name="BETAair.cropR">[2]regional!#REF!</definedName>
    <definedName name="BETAair.cropT" localSheetId="1">[2]tropic!#REF!</definedName>
    <definedName name="BETAair.cropT">[2]tropic!#REF!</definedName>
    <definedName name="BETAsoil.cropA" localSheetId="1">[2]arctic!#REF!</definedName>
    <definedName name="BETAsoil.cropA">[2]arctic!#REF!</definedName>
    <definedName name="BETAsoil.cropC" localSheetId="1">[2]continental!#REF!</definedName>
    <definedName name="BETAsoil.cropC">[2]continental!#REF!</definedName>
    <definedName name="BETAsoil.cropL" localSheetId="1">[2]local!#REF!</definedName>
    <definedName name="BETAsoil.cropL">[2]local!#REF!</definedName>
    <definedName name="BETAsoil.cropM" localSheetId="1">[2]moderate!#REF!</definedName>
    <definedName name="BETAsoil.cropM">[2]moderate!#REF!</definedName>
    <definedName name="BETAsoil.cropR" localSheetId="1">[2]regional!#REF!</definedName>
    <definedName name="BETAsoil.cropR">[2]regional!#REF!</definedName>
    <definedName name="BETAsoil.cropT" localSheetId="1">[2]tropic!#REF!</definedName>
    <definedName name="BETAsoil.cropT">[2]tropic!#REF!</definedName>
    <definedName name="BI" localSheetId="0">'[3]1.6b Noncarc Input'!$B$13</definedName>
    <definedName name="BI">'[4]1.6b Noncarc Input'!$B$13</definedName>
    <definedName name="Biodeg" localSheetId="1">[1]Fate!#REF!</definedName>
    <definedName name="Biodeg" localSheetId="0">[1]Fate!#REF!</definedName>
    <definedName name="Biodeg">[1]Fate!#REF!</definedName>
    <definedName name="BIOmass.wL" localSheetId="1">[1]Fate!#REF!</definedName>
    <definedName name="BIOmass.wL" localSheetId="0">[1]Fate!#REF!</definedName>
    <definedName name="BIOmass.wL">[1]Fate!#REF!</definedName>
    <definedName name="bL" localSheetId="1">[2]local!#REF!</definedName>
    <definedName name="bL" localSheetId="0">[2]local!#REF!</definedName>
    <definedName name="bL">[2]local!#REF!</definedName>
    <definedName name="bM" localSheetId="1">[2]moderate!#REF!</definedName>
    <definedName name="bM" localSheetId="0">[2]moderate!#REF!</definedName>
    <definedName name="bM">[2]moderate!#REF!</definedName>
    <definedName name="BOD" localSheetId="11">#REF!</definedName>
    <definedName name="BOD" localSheetId="10">#REF!</definedName>
    <definedName name="BOD" localSheetId="1">#REF!</definedName>
    <definedName name="BOD" localSheetId="0">#REF!</definedName>
    <definedName name="BOD">#REF!</definedName>
    <definedName name="bR" localSheetId="1">[2]regional!#REF!</definedName>
    <definedName name="bR" localSheetId="0">[2]regional!#REF!</definedName>
    <definedName name="bR">[2]regional!#REF!</definedName>
    <definedName name="bT" localSheetId="1">[2]tropic!#REF!</definedName>
    <definedName name="bT">[2]tropic!#REF!</definedName>
    <definedName name="BTF.other" localSheetId="1">'[5]exposure model'!#REF!</definedName>
    <definedName name="BTF.other">'[5]exposure model'!#REF!</definedName>
    <definedName name="BTF.pork" localSheetId="1">'[5]exposure model'!#REF!</definedName>
    <definedName name="BTF.pork">'[5]exposure model'!#REF!</definedName>
    <definedName name="BTF.poultry" localSheetId="1">'[5]exposure model'!#REF!</definedName>
    <definedName name="BTF.poultry">'[5]exposure model'!#REF!</definedName>
    <definedName name="BURIALflow.sdL" localSheetId="1">[1]Fate!#REF!</definedName>
    <definedName name="BURIALflow.sdL">[1]Fate!#REF!</definedName>
    <definedName name="BW" localSheetId="0">'[3]1.6b Noncarc Input'!$B$10</definedName>
    <definedName name="BW">'[4]1.6b Noncarc Input'!$B$10</definedName>
    <definedName name="BW_L" localSheetId="1">[2]local!#REF!</definedName>
    <definedName name="BW_L" localSheetId="0">[2]local!#REF!</definedName>
    <definedName name="BW_L">[2]local!#REF!</definedName>
    <definedName name="BW_R" localSheetId="1">[2]regional!#REF!</definedName>
    <definedName name="BW_R" localSheetId="0">[2]regional!#REF!</definedName>
    <definedName name="BW_R">[2]regional!#REF!</definedName>
    <definedName name="C.aG" localSheetId="1">[1]Fate!#REF!</definedName>
    <definedName name="C.aG" localSheetId="0">[1]Fate!#REF!</definedName>
    <definedName name="C.aG">[1]Fate!#REF!</definedName>
    <definedName name="C.OHrad" localSheetId="1">[1]Fate!#REF!</definedName>
    <definedName name="C.OHrad" localSheetId="0">[1]Fate!#REF!</definedName>
    <definedName name="C.OHrad">[1]Fate!#REF!</definedName>
    <definedName name="C.OHrad.aC" localSheetId="1">[1]Fate!#REF!</definedName>
    <definedName name="C.OHrad.aC">[1]Fate!#REF!</definedName>
    <definedName name="C.OHrad.aL" localSheetId="1">[1]Fate!#REF!</definedName>
    <definedName name="C.OHrad.aL">[1]Fate!#REF!</definedName>
    <definedName name="C.OHrad.aR" localSheetId="1">[1]Fate!#REF!</definedName>
    <definedName name="C.OHrad.aR">[1]Fate!#REF!</definedName>
    <definedName name="C_0_2" localSheetId="11">#REF!</definedName>
    <definedName name="C_0_2" localSheetId="10">#REF!</definedName>
    <definedName name="C_0_2" localSheetId="1">#REF!</definedName>
    <definedName name="C_0_2" localSheetId="0">#REF!</definedName>
    <definedName name="C_0_2">#REF!</definedName>
    <definedName name="C_0_3" localSheetId="11">#REF!</definedName>
    <definedName name="C_0_3" localSheetId="10">#REF!</definedName>
    <definedName name="C_0_3" localSheetId="1">#REF!</definedName>
    <definedName name="C_0_3">#REF!</definedName>
    <definedName name="C_0_5" localSheetId="11">#REF!</definedName>
    <definedName name="C_0_5" localSheetId="10">#REF!</definedName>
    <definedName name="C_0_5" localSheetId="1">#REF!</definedName>
    <definedName name="C_0_5">#REF!</definedName>
    <definedName name="C_0_6" localSheetId="11">#REF!</definedName>
    <definedName name="C_0_6" localSheetId="10">#REF!</definedName>
    <definedName name="C_0_6" localSheetId="1">#REF!</definedName>
    <definedName name="C_0_6">#REF!</definedName>
    <definedName name="C_activated_sludge" localSheetId="11">#REF!</definedName>
    <definedName name="C_activated_sludge" localSheetId="10">#REF!</definedName>
    <definedName name="C_activated_sludge" localSheetId="1">#REF!</definedName>
    <definedName name="C_activated_sludge">#REF!</definedName>
    <definedName name="C_dissolved" localSheetId="11">#REF!</definedName>
    <definedName name="C_dissolved" localSheetId="10">#REF!</definedName>
    <definedName name="C_dissolved" localSheetId="1">#REF!</definedName>
    <definedName name="C_dissolved">#REF!</definedName>
    <definedName name="C_in_solids" localSheetId="11">#REF!</definedName>
    <definedName name="C_in_solids" localSheetId="10">#REF!</definedName>
    <definedName name="C_in_solids" localSheetId="1">#REF!</definedName>
    <definedName name="C_in_solids">#REF!</definedName>
    <definedName name="C_susp_solids_PS" localSheetId="11">#REF!</definedName>
    <definedName name="C_susp_solids_PS" localSheetId="10">#REF!</definedName>
    <definedName name="C_susp_solids_PS" localSheetId="1">#REF!</definedName>
    <definedName name="C_susp_solids_PS">#REF!</definedName>
    <definedName name="C_susp_solids_SLS" localSheetId="11">#REF!</definedName>
    <definedName name="C_susp_solids_SLS" localSheetId="10">#REF!</definedName>
    <definedName name="C_susp_solids_SLS" localSheetId="1">#REF!</definedName>
    <definedName name="C_susp_solids_SLS">#REF!</definedName>
    <definedName name="C_total_raw_sewage" localSheetId="11">#REF!</definedName>
    <definedName name="C_total_raw_sewage" localSheetId="10">#REF!</definedName>
    <definedName name="C_total_raw_sewage" localSheetId="1">#REF!</definedName>
    <definedName name="C_total_raw_sewage">#REF!</definedName>
    <definedName name="CFq">[6]Input!$B$7</definedName>
    <definedName name="CFrat1" localSheetId="1">'[4]1.6b Noncarc Input'!#REF!</definedName>
    <definedName name="CFrat1" localSheetId="0">'[3]1.6b Noncarc Input'!#REF!</definedName>
    <definedName name="CFrat1">'[4]1.6b Noncarc Input'!#REF!</definedName>
    <definedName name="ChemBaseRowNr" localSheetId="14">'[5]fate model input'!$M$50</definedName>
    <definedName name="ChemBaseRowNr" localSheetId="13">'[5]fate model input'!$M$50</definedName>
    <definedName name="ChemBaseRowNr" localSheetId="0">[7]Run!$C$5</definedName>
    <definedName name="ChemBaseRowNr">[8]Run!$C$5</definedName>
    <definedName name="Cloec" localSheetId="1">'[4]1.6b Noncarc Input'!#REF!</definedName>
    <definedName name="Cloec" localSheetId="0">'[3]1.6b Noncarc Input'!#REF!</definedName>
    <definedName name="Cloec">'[4]1.6b Noncarc Input'!#REF!</definedName>
    <definedName name="Cloel" localSheetId="1">'[4]1.6b Noncarc Input'!#REF!</definedName>
    <definedName name="Cloel" localSheetId="0">'[3]1.6b Noncarc Input'!#REF!</definedName>
    <definedName name="Cloel">'[4]1.6b Noncarc Input'!#REF!</definedName>
    <definedName name="coef" localSheetId="11">#REF!</definedName>
    <definedName name="coef" localSheetId="10">#REF!</definedName>
    <definedName name="coef" localSheetId="1">#REF!</definedName>
    <definedName name="coef" localSheetId="0">#REF!</definedName>
    <definedName name="coef">#REF!</definedName>
    <definedName name="coef_1" localSheetId="11">#REF!</definedName>
    <definedName name="coef_1" localSheetId="10">#REF!</definedName>
    <definedName name="coef_1" localSheetId="1">#REF!</definedName>
    <definedName name="coef_1">#REF!</definedName>
    <definedName name="coef_1_6box_" localSheetId="11">#REF!</definedName>
    <definedName name="coef_1_6box_" localSheetId="10">#REF!</definedName>
    <definedName name="coef_1_6box_" localSheetId="1">#REF!</definedName>
    <definedName name="coef_1_6box_">#REF!</definedName>
    <definedName name="coef_6box_" localSheetId="11">#REF!</definedName>
    <definedName name="coef_6box_" localSheetId="10">#REF!</definedName>
    <definedName name="coef_6box_" localSheetId="1">#REF!</definedName>
    <definedName name="coef_6box_">#REF!</definedName>
    <definedName name="concentrations" localSheetId="11">#REF!</definedName>
    <definedName name="concentrations" localSheetId="10">#REF!</definedName>
    <definedName name="concentrations" localSheetId="1">#REF!</definedName>
    <definedName name="concentrations">#REF!</definedName>
    <definedName name="constant" localSheetId="11">#REF!</definedName>
    <definedName name="constant" localSheetId="10">#REF!</definedName>
    <definedName name="constant" localSheetId="1">#REF!</definedName>
    <definedName name="constant">#REF!</definedName>
    <definedName name="constant_6box_" localSheetId="11">#REF!</definedName>
    <definedName name="constant_6box_" localSheetId="10">#REF!</definedName>
    <definedName name="constant_6box_" localSheetId="1">#REF!</definedName>
    <definedName name="constant_6box_">#REF!</definedName>
    <definedName name="CORG.s1L" localSheetId="1">[1]Fate!#REF!</definedName>
    <definedName name="CORG.s1L">[1]Fate!#REF!</definedName>
    <definedName name="CORG.s2L" localSheetId="1">[1]Fate!#REF!</definedName>
    <definedName name="CORG.s2L">[1]Fate!#REF!</definedName>
    <definedName name="CORG.s3L" localSheetId="1">[1]Fate!#REF!</definedName>
    <definedName name="CORG.s3L">[1]Fate!#REF!</definedName>
    <definedName name="CORG.sdL" localSheetId="1">[1]Fate!#REF!</definedName>
    <definedName name="CORG.sdL">[1]Fate!#REF!</definedName>
    <definedName name="CORGsusp.L" localSheetId="1">[1]Fate!#REF!</definedName>
    <definedName name="CORGsusp.L">[1]Fate!#REF!</definedName>
    <definedName name="Cout" localSheetId="11">#REF!</definedName>
    <definedName name="Cout" localSheetId="10">#REF!</definedName>
    <definedName name="Cout" localSheetId="1">#REF!</definedName>
    <definedName name="Cout" localSheetId="0">#REF!</definedName>
    <definedName name="Cout">#REF!</definedName>
    <definedName name="COV.v1C" localSheetId="1">[1]Fate!#REF!</definedName>
    <definedName name="COV.v1C" localSheetId="0">[1]Fate!#REF!</definedName>
    <definedName name="COV.v1C">[1]Fate!#REF!</definedName>
    <definedName name="COV.v1L" localSheetId="1">[1]Fate!#REF!</definedName>
    <definedName name="COV.v1L">[1]Fate!#REF!</definedName>
    <definedName name="COV.v1R" localSheetId="1">[1]Fate!#REF!</definedName>
    <definedName name="COV.v1R">[1]Fate!#REF!</definedName>
    <definedName name="COV.v2C" localSheetId="1">[1]Fate!#REF!</definedName>
    <definedName name="COV.v2C">[1]Fate!#REF!</definedName>
    <definedName name="COV.v2L" localSheetId="1">[1]Fate!#REF!</definedName>
    <definedName name="COV.v2L">[1]Fate!#REF!</definedName>
    <definedName name="COV.v2R" localSheetId="1">[1]Fate!#REF!</definedName>
    <definedName name="COV.v2R">[1]Fate!#REF!</definedName>
    <definedName name="Ctotal_in_settled_sewage" localSheetId="11">#REF!</definedName>
    <definedName name="Ctotal_in_settled_sewage" localSheetId="10">#REF!</definedName>
    <definedName name="Ctotal_in_settled_sewage" localSheetId="1">#REF!</definedName>
    <definedName name="Ctotal_in_settled_sewage" localSheetId="0">#REF!</definedName>
    <definedName name="Ctotal_in_settled_sewage">#REF!</definedName>
    <definedName name="D_1_2____D_2_1" localSheetId="11">#REF!</definedName>
    <definedName name="D_1_2____D_2_1" localSheetId="10">#REF!</definedName>
    <definedName name="D_1_2____D_2_1" localSheetId="1">#REF!</definedName>
    <definedName name="D_1_2____D_2_1">#REF!</definedName>
    <definedName name="D_1_5____D_5_1" localSheetId="11">#REF!</definedName>
    <definedName name="D_1_5____D_5_1" localSheetId="10">#REF!</definedName>
    <definedName name="D_1_5____D_5_1" localSheetId="1">#REF!</definedName>
    <definedName name="D_1_5____D_5_1">#REF!</definedName>
    <definedName name="D_1_7____D_7_1" localSheetId="11">#REF!</definedName>
    <definedName name="D_1_7____D_7_1" localSheetId="10">#REF!</definedName>
    <definedName name="D_1_7____D_7_1" localSheetId="1">#REF!</definedName>
    <definedName name="D_1_7____D_7_1">#REF!</definedName>
    <definedName name="D_2_3____D_3_2" localSheetId="11">#REF!</definedName>
    <definedName name="D_2_3____D_3_2" localSheetId="10">#REF!</definedName>
    <definedName name="D_2_3____D_3_2" localSheetId="1">#REF!</definedName>
    <definedName name="D_2_3____D_3_2">#REF!</definedName>
    <definedName name="D_5_6____D_6_5" localSheetId="11">#REF!</definedName>
    <definedName name="D_5_6____D_6_5" localSheetId="10">#REF!</definedName>
    <definedName name="D_5_6____D_6_5" localSheetId="1">#REF!</definedName>
    <definedName name="D_5_6____D_6_5">#REF!</definedName>
    <definedName name="D_7_8____D_8_7" localSheetId="11">#REF!</definedName>
    <definedName name="D_7_8____D_8_7" localSheetId="10">#REF!</definedName>
    <definedName name="D_7_8____D_8_7" localSheetId="1">#REF!</definedName>
    <definedName name="D_7_8____D_8_7">#REF!</definedName>
    <definedName name="DALY1" localSheetId="1">'[4]1.6b Noncarc Input'!#REF!</definedName>
    <definedName name="DALY1" localSheetId="0">'[3]1.6b Noncarc Input'!#REF!</definedName>
    <definedName name="DALY1">'[4]1.6b Noncarc Input'!#REF!</definedName>
    <definedName name="DALY2" localSheetId="1">'[4]1.6b Noncarc Input'!#REF!</definedName>
    <definedName name="DALY2" localSheetId="0">'[3]1.6b Noncarc Input'!#REF!</definedName>
    <definedName name="DALY2">'[4]1.6b Noncarc Input'!#REF!</definedName>
    <definedName name="DALY3" localSheetId="1">'[4]1.6b Noncarc Input'!#REF!</definedName>
    <definedName name="DALY3" localSheetId="0">'[3]1.6b Noncarc Input'!#REF!</definedName>
    <definedName name="DALY3">'[4]1.6b Noncarc Input'!#REF!</definedName>
    <definedName name="DataBaseRowNr">[2]input!$M$7</definedName>
    <definedName name="Deff.s1L" localSheetId="1">[1]Fate!#REF!</definedName>
    <definedName name="Deff.s1L" localSheetId="0">[1]Fate!#REF!</definedName>
    <definedName name="Deff.s1L">[1]Fate!#REF!</definedName>
    <definedName name="Deff.s2C" localSheetId="1">[1]Fate!#REF!</definedName>
    <definedName name="Deff.s2C" localSheetId="0">[1]Fate!#REF!</definedName>
    <definedName name="Deff.s2C">[1]Fate!#REF!</definedName>
    <definedName name="Deff.s2L" localSheetId="1">[1]Fate!#REF!</definedName>
    <definedName name="Deff.s2L" localSheetId="0">[1]Fate!#REF!</definedName>
    <definedName name="Deff.s2L">[1]Fate!#REF!</definedName>
    <definedName name="Deff.s2R" localSheetId="1">[1]Fate!#REF!</definedName>
    <definedName name="Deff.s2R" localSheetId="0">[1]Fate!#REF!</definedName>
    <definedName name="Deff.s2R">[1]Fate!#REF!</definedName>
    <definedName name="Deff.s3C" localSheetId="1">[1]Fate!#REF!</definedName>
    <definedName name="Deff.s3C">[1]Fate!#REF!</definedName>
    <definedName name="Deff.s3L" localSheetId="1">[1]Fate!#REF!</definedName>
    <definedName name="Deff.s3L">[1]Fate!#REF!</definedName>
    <definedName name="Deff.s3R" localSheetId="1">[1]Fate!#REF!</definedName>
    <definedName name="Deff.s3R">[1]Fate!#REF!</definedName>
    <definedName name="Density_solids_activated_sludge" localSheetId="11">#REF!</definedName>
    <definedName name="Density_solids_activated_sludge" localSheetId="10">#REF!</definedName>
    <definedName name="Density_solids_activated_sludge" localSheetId="1">#REF!</definedName>
    <definedName name="Density_solids_activated_sludge" localSheetId="0">#REF!</definedName>
    <definedName name="Density_solids_activated_sludge">#REF!</definedName>
    <definedName name="Density_solids_PS" localSheetId="11">#REF!</definedName>
    <definedName name="Density_solids_PS" localSheetId="10">#REF!</definedName>
    <definedName name="Density_solids_PS" localSheetId="1">#REF!</definedName>
    <definedName name="Density_solids_PS">#REF!</definedName>
    <definedName name="Density_solids_raw_sewage" localSheetId="11">#REF!</definedName>
    <definedName name="Density_solids_raw_sewage" localSheetId="10">#REF!</definedName>
    <definedName name="Density_solids_raw_sewage" localSheetId="1">#REF!</definedName>
    <definedName name="Density_solids_raw_sewage">#REF!</definedName>
    <definedName name="Density_solids_SLS" localSheetId="11">#REF!</definedName>
    <definedName name="Density_solids_SLS" localSheetId="10">#REF!</definedName>
    <definedName name="Density_solids_SLS" localSheetId="1">#REF!</definedName>
    <definedName name="Density_solids_SLS">#REF!</definedName>
    <definedName name="DEPflow.aC.v1C" localSheetId="1">[1]Fate!#REF!</definedName>
    <definedName name="DEPflow.aC.v1C">[1]Fate!#REF!</definedName>
    <definedName name="DEPflow.aC.v2C" localSheetId="1">[1]Fate!#REF!</definedName>
    <definedName name="DEPflow.aC.v2C">[1]Fate!#REF!</definedName>
    <definedName name="DEPflow.aL.s2L" localSheetId="1">[1]Fate!#REF!</definedName>
    <definedName name="DEPflow.aL.s2L">[1]Fate!#REF!</definedName>
    <definedName name="DEPflow.aL.v1L" localSheetId="1">[1]Fate!#REF!</definedName>
    <definedName name="DEPflow.aL.v1L">[1]Fate!#REF!</definedName>
    <definedName name="DEPflow.aL.v2L" localSheetId="1">[1]Fate!#REF!</definedName>
    <definedName name="DEPflow.aL.v2L">[1]Fate!#REF!</definedName>
    <definedName name="DEPflow.aL.wL" localSheetId="1">[1]Fate!#REF!</definedName>
    <definedName name="DEPflow.aL.wL">[1]Fate!#REF!</definedName>
    <definedName name="DEPflow.aR.v1R" localSheetId="1">[1]Fate!#REF!</definedName>
    <definedName name="DEPflow.aR.v1R">[1]Fate!#REF!</definedName>
    <definedName name="DEPflow.aR.v2R" localSheetId="1">[1]Fate!#REF!</definedName>
    <definedName name="DEPflow.aR.v2R">[1]Fate!#REF!</definedName>
    <definedName name="DEPTH.s1L" localSheetId="1">[1]Fate!#REF!</definedName>
    <definedName name="DEPTH.s1L">[1]Fate!#REF!</definedName>
    <definedName name="DEPTH.s2L" localSheetId="1">[1]Fate!#REF!</definedName>
    <definedName name="DEPTH.s2L">[1]Fate!#REF!</definedName>
    <definedName name="DEPTH.s3L" localSheetId="1">[1]Fate!#REF!</definedName>
    <definedName name="DEPTH.s3L">[1]Fate!#REF!</definedName>
    <definedName name="DEPTH.sdL" localSheetId="1">[1]Fate!#REF!</definedName>
    <definedName name="DEPTH.sdL">[1]Fate!#REF!</definedName>
    <definedName name="DEPTH.wL" localSheetId="1">[1]Fate!#REF!</definedName>
    <definedName name="DEPTH.wL">[1]Fate!#REF!</definedName>
    <definedName name="Depth_aerator" localSheetId="11">#REF!</definedName>
    <definedName name="Depth_aerator" localSheetId="10">#REF!</definedName>
    <definedName name="Depth_aerator" localSheetId="1">#REF!</definedName>
    <definedName name="Depth_aerator" localSheetId="0">#REF!</definedName>
    <definedName name="Depth_aerator">#REF!</definedName>
    <definedName name="Depth_PS" localSheetId="11">#REF!</definedName>
    <definedName name="Depth_PS" localSheetId="10">#REF!</definedName>
    <definedName name="Depth_PS" localSheetId="1">#REF!</definedName>
    <definedName name="Depth_PS">#REF!</definedName>
    <definedName name="Depth_SLS" localSheetId="11">#REF!</definedName>
    <definedName name="Depth_SLS" localSheetId="10">#REF!</definedName>
    <definedName name="Depth_SLS" localSheetId="1">#REF!</definedName>
    <definedName name="Depth_SLS">#REF!</definedName>
    <definedName name="DESORBflow.sdL.wL" localSheetId="1">[1]Fate!#REF!</definedName>
    <definedName name="DESORBflow.sdL.wL">[1]Fate!#REF!</definedName>
    <definedName name="Dissolved" localSheetId="11">#REF!</definedName>
    <definedName name="Dissolved" localSheetId="10">#REF!</definedName>
    <definedName name="Dissolved" localSheetId="1">#REF!</definedName>
    <definedName name="Dissolved" localSheetId="0">#REF!</definedName>
    <definedName name="Dissolved">#REF!</definedName>
    <definedName name="DO2_" localSheetId="11">#REF!</definedName>
    <definedName name="DO2_" localSheetId="10">#REF!</definedName>
    <definedName name="DO2_" localSheetId="1">#REF!</definedName>
    <definedName name="DO2_">#REF!</definedName>
    <definedName name="DOM.w1C" localSheetId="1">[1]Fate!#REF!</definedName>
    <definedName name="DOM.w1C">[1]Fate!#REF!</definedName>
    <definedName name="DOM.w1R" localSheetId="1">[1]Fate!#REF!</definedName>
    <definedName name="DOM.w1R">[1]Fate!#REF!</definedName>
    <definedName name="DOM.w2C" localSheetId="1">[1]Fate!#REF!</definedName>
    <definedName name="DOM.w2C">[1]Fate!#REF!</definedName>
    <definedName name="DOM.w2R" localSheetId="1">[1]Fate!#REF!</definedName>
    <definedName name="DOM.w2R">[1]Fate!#REF!</definedName>
    <definedName name="DOM.wL" localSheetId="1">[1]Fate!#REF!</definedName>
    <definedName name="DOM.wL">[1]Fate!#REF!</definedName>
    <definedName name="DSPcoeff.w2Cw2R" localSheetId="11">#REF!</definedName>
    <definedName name="DSPcoeff.w2Cw2R" localSheetId="10">#REF!</definedName>
    <definedName name="DSPcoeff.w2Cw2R" localSheetId="1">#REF!</definedName>
    <definedName name="DSPcoeff.w2Cw2R">#REF!</definedName>
    <definedName name="DSPcoeff.wMw2C" localSheetId="11">#REF!</definedName>
    <definedName name="DSPcoeff.wMw2C" localSheetId="10">#REF!</definedName>
    <definedName name="DSPcoeff.wMw2C" localSheetId="1">#REF!</definedName>
    <definedName name="DSPcoeff.wMw2C">#REF!</definedName>
    <definedName name="DSPflow.w2Cw2R" localSheetId="1">[1]Fate!#REF!</definedName>
    <definedName name="DSPflow.w2Cw2R">[1]Fate!#REF!</definedName>
    <definedName name="E.STP_R" localSheetId="1">[2]input!#REF!</definedName>
    <definedName name="E.STP_R">[2]input!#REF!</definedName>
    <definedName name="Ea.OHrad" localSheetId="1">[1]Fate!#REF!</definedName>
    <definedName name="Ea.OHrad">[1]Fate!#REF!</definedName>
    <definedName name="EBFfreshwater" localSheetId="1">'[2]level 3 output'!#REF!</definedName>
    <definedName name="EBFfreshwater">'[2]level 3 output'!#REF!</definedName>
    <definedName name="EBFseawater" localSheetId="1">'[2]level 3 output'!#REF!</definedName>
    <definedName name="EBFseawater">'[2]level 3 output'!#REF!</definedName>
    <definedName name="EBFsoil">'[2]level 3 output'!$C$36</definedName>
    <definedName name="EBFtotal" localSheetId="1">'[2]level 3 output'!#REF!</definedName>
    <definedName name="EBFtotal" localSheetId="0">'[2]level 3 output'!#REF!</definedName>
    <definedName name="EBFtotal">'[2]level 3 output'!#REF!</definedName>
    <definedName name="EFFtotal" localSheetId="1">'[2]level 3 output'!#REF!</definedName>
    <definedName name="EFFtotal" localSheetId="0">'[2]level 3 output'!#REF!</definedName>
    <definedName name="EFFtotal">'[2]level 3 output'!#REF!</definedName>
    <definedName name="Emission_rate_chemical" localSheetId="11">#REF!</definedName>
    <definedName name="Emission_rate_chemical" localSheetId="10">#REF!</definedName>
    <definedName name="Emission_rate_chemical" localSheetId="1">#REF!</definedName>
    <definedName name="Emission_rate_chemical" localSheetId="0">#REF!</definedName>
    <definedName name="Emission_rate_chemical">#REF!</definedName>
    <definedName name="EROSION.s1L" localSheetId="1">[1]Fate!#REF!</definedName>
    <definedName name="EROSION.s1L" localSheetId="0">[1]Fate!#REF!</definedName>
    <definedName name="EROSION.s1L">[1]Fate!#REF!</definedName>
    <definedName name="EROSION.s2L" localSheetId="1">[1]Fate!#REF!</definedName>
    <definedName name="EROSION.s2L" localSheetId="0">[1]Fate!#REF!</definedName>
    <definedName name="EROSION.s2L">[1]Fate!#REF!</definedName>
    <definedName name="EROSION.s3L" localSheetId="1">[1]Fate!#REF!</definedName>
    <definedName name="EROSION.s3L">[1]Fate!#REF!</definedName>
    <definedName name="f.soildiss" localSheetId="1">'[5]exposure model'!#REF!</definedName>
    <definedName name="f.soildiss">'[5]exposure model'!#REF!</definedName>
    <definedName name="F_BOD_removal" localSheetId="11">#REF!</definedName>
    <definedName name="F_BOD_removal" localSheetId="10">#REF!</definedName>
    <definedName name="F_BOD_removal" localSheetId="1">#REF!</definedName>
    <definedName name="F_BOD_removal" localSheetId="0">#REF!</definedName>
    <definedName name="F_BOD_removal">#REF!</definedName>
    <definedName name="Fair.plantA" localSheetId="1">[2]arctic!#REF!</definedName>
    <definedName name="Fair.plantA" localSheetId="0">[2]arctic!#REF!</definedName>
    <definedName name="Fair.plantA">[2]arctic!#REF!</definedName>
    <definedName name="Fair.plantC" localSheetId="1">[2]continental!#REF!</definedName>
    <definedName name="Fair.plantC">[2]continental!#REF!</definedName>
    <definedName name="Fair.plantL" localSheetId="1">[2]local!#REF!</definedName>
    <definedName name="Fair.plantL">[2]local!#REF!</definedName>
    <definedName name="Fair.plantM" localSheetId="1">[2]moderate!#REF!</definedName>
    <definedName name="Fair.plantM">[2]moderate!#REF!</definedName>
    <definedName name="Fair.plantR" localSheetId="1">[2]regional!#REF!</definedName>
    <definedName name="Fair.plantR">[2]regional!#REF!</definedName>
    <definedName name="Fair.plantT" localSheetId="1">[2]tropic!#REF!</definedName>
    <definedName name="Fair.plantT">[2]tropic!#REF!</definedName>
    <definedName name="FATfish1.L" localSheetId="1">[1]Fate!#REF!</definedName>
    <definedName name="FATfish1.L">[1]Fate!#REF!</definedName>
    <definedName name="Flipid.plantA" localSheetId="1">[2]arctic!#REF!</definedName>
    <definedName name="Flipid.plantA">[2]arctic!#REF!</definedName>
    <definedName name="Flipid.plantC" localSheetId="1">[2]continental!#REF!</definedName>
    <definedName name="Flipid.plantC">[2]continental!#REF!</definedName>
    <definedName name="Flipid.plantL" localSheetId="1">[2]local!#REF!</definedName>
    <definedName name="Flipid.plantL">[2]local!#REF!</definedName>
    <definedName name="Flipid.plantM" localSheetId="1">[2]moderate!#REF!</definedName>
    <definedName name="Flipid.plantM">[2]moderate!#REF!</definedName>
    <definedName name="Flipid.plantR" localSheetId="1">[2]regional!#REF!</definedName>
    <definedName name="Flipid.plantR">[2]regional!#REF!</definedName>
    <definedName name="Flipid.plantT" localSheetId="1">[2]tropic!#REF!</definedName>
    <definedName name="Flipid.plantT">[2]tropic!#REF!</definedName>
    <definedName name="FR_fw_L" localSheetId="1">[2]local!#REF!</definedName>
    <definedName name="FR_fw_L">[2]local!#REF!</definedName>
    <definedName name="FR_fw_R" localSheetId="1">[2]regional!#REF!</definedName>
    <definedName name="FR_fw_R">[2]regional!#REF!</definedName>
    <definedName name="FR_fwf_L" localSheetId="1">[2]local!#REF!</definedName>
    <definedName name="FR_fwf_L">[2]local!#REF!</definedName>
    <definedName name="Fr_fwf_R" localSheetId="1">[2]regional!#REF!</definedName>
    <definedName name="Fr_fwf_R">[2]regional!#REF!</definedName>
    <definedName name="FR_gw_L" localSheetId="1">[2]local!#REF!</definedName>
    <definedName name="FR_gw_L">[2]local!#REF!</definedName>
    <definedName name="FR_gw_R" localSheetId="1">[2]regional!#REF!</definedName>
    <definedName name="FR_gw_R">[2]regional!#REF!</definedName>
    <definedName name="FR_pur_L" localSheetId="1">[2]local!#REF!</definedName>
    <definedName name="FR_pur_L">[2]local!#REF!</definedName>
    <definedName name="FR_pur_R" localSheetId="1">[2]regional!#REF!</definedName>
    <definedName name="FR_pur_R">[2]regional!#REF!</definedName>
    <definedName name="FR_sw_L" localSheetId="1">[2]local!#REF!</definedName>
    <definedName name="FR_sw_L">[2]local!#REF!</definedName>
    <definedName name="FR_sw_R" localSheetId="1">[2]regional!#REF!</definedName>
    <definedName name="FR_sw_R">[2]regional!#REF!</definedName>
    <definedName name="FR_swf_L" localSheetId="1">[2]local!#REF!</definedName>
    <definedName name="FR_swf_L">[2]local!#REF!</definedName>
    <definedName name="FR_swf_R" localSheetId="1">[2]regional!#REF!</definedName>
    <definedName name="FR_swf_R">[2]regional!#REF!</definedName>
    <definedName name="FRAC.wL.w1R" localSheetId="1">[1]Fate!#REF!</definedName>
    <definedName name="FRAC.wL.w1R">[1]Fate!#REF!</definedName>
    <definedName name="FRACa.s1L" localSheetId="1">[1]Fate!#REF!</definedName>
    <definedName name="FRACa.s1L">[1]Fate!#REF!</definedName>
    <definedName name="FRACa.s2L" localSheetId="1">[1]Fate!#REF!</definedName>
    <definedName name="FRACa.s2L">[1]Fate!#REF!</definedName>
    <definedName name="FRACa.s3L" localSheetId="1">[1]Fate!#REF!</definedName>
    <definedName name="FRACa.s3L">[1]Fate!#REF!</definedName>
    <definedName name="FRACinf.s1L" localSheetId="1">[1]Fate!#REF!</definedName>
    <definedName name="FRACinf.s1L">[1]Fate!#REF!</definedName>
    <definedName name="FRACinf.s2L" localSheetId="1">[1]Fate!#REF!</definedName>
    <definedName name="FRACinf.s2L">[1]Fate!#REF!</definedName>
    <definedName name="FRACinf.s3L" localSheetId="1">[1]Fate!#REF!</definedName>
    <definedName name="FRACinf.s3L">[1]Fate!#REF!</definedName>
    <definedName name="FRACl.v1C" localSheetId="1">[1]Fate!#REF!</definedName>
    <definedName name="FRACl.v1C">[1]Fate!#REF!</definedName>
    <definedName name="FRACl.v1L" localSheetId="1">[1]Fate!#REF!</definedName>
    <definedName name="FRACl.v1L">[1]Fate!#REF!</definedName>
    <definedName name="FRACl.v1R" localSheetId="1">[1]Fate!#REF!</definedName>
    <definedName name="FRACl.v1R">[1]Fate!#REF!</definedName>
    <definedName name="FRACl.v2C" localSheetId="1">[1]Fate!#REF!</definedName>
    <definedName name="FRACl.v2C">[1]Fate!#REF!</definedName>
    <definedName name="FRACl.v2L" localSheetId="1">[1]Fate!#REF!</definedName>
    <definedName name="FRACl.v2L">[1]Fate!#REF!</definedName>
    <definedName name="FRACl.v2R" localSheetId="1">[1]Fate!#REF!</definedName>
    <definedName name="FRACl.v2R">[1]Fate!#REF!</definedName>
    <definedName name="FRACrun.s1L" localSheetId="1">[1]Fate!#REF!</definedName>
    <definedName name="FRACrun.s1L">[1]Fate!#REF!</definedName>
    <definedName name="FRACrun.s2L" localSheetId="1">[1]Fate!#REF!</definedName>
    <definedName name="FRACrun.s2L">[1]Fate!#REF!</definedName>
    <definedName name="FRACrun.s3L" localSheetId="1">[1]Fate!#REF!</definedName>
    <definedName name="FRACrun.s3L">[1]Fate!#REF!</definedName>
    <definedName name="FRACs.s1L" localSheetId="1">[1]Fate!#REF!</definedName>
    <definedName name="FRACs.s1L">[1]Fate!#REF!</definedName>
    <definedName name="FRACs.s2L" localSheetId="1">[1]Fate!#REF!</definedName>
    <definedName name="FRACs.s2L">[1]Fate!#REF!</definedName>
    <definedName name="FRACs.s3L" localSheetId="1">[1]Fate!#REF!</definedName>
    <definedName name="FRACs.s3L">[1]Fate!#REF!</definedName>
    <definedName name="FRACs.sdL" localSheetId="1">[1]Fate!#REF!</definedName>
    <definedName name="FRACs.sdL">[1]Fate!#REF!</definedName>
    <definedName name="Fraction_oc_solids_PS" localSheetId="11">#REF!</definedName>
    <definedName name="Fraction_oc_solids_PS" localSheetId="10">#REF!</definedName>
    <definedName name="Fraction_oc_solids_PS" localSheetId="1">#REF!</definedName>
    <definedName name="Fraction_oc_solids_PS" localSheetId="0">#REF!</definedName>
    <definedName name="Fraction_oc_solids_PS">#REF!</definedName>
    <definedName name="Fraction_oc_solids_SLS" localSheetId="11">#REF!</definedName>
    <definedName name="Fraction_oc_solids_SLS" localSheetId="10">#REF!</definedName>
    <definedName name="Fraction_oc_solids_SLS" localSheetId="1">#REF!</definedName>
    <definedName name="Fraction_oc_solids_SLS">#REF!</definedName>
    <definedName name="FRACw.s1L" localSheetId="1">[1]Fate!#REF!</definedName>
    <definedName name="FRACw.s1L">[1]Fate!#REF!</definedName>
    <definedName name="FRACw.s2L" localSheetId="1">[1]Fate!#REF!</definedName>
    <definedName name="FRACw.s2L">[1]Fate!#REF!</definedName>
    <definedName name="FRACw.s3L" localSheetId="1">[1]Fate!#REF!</definedName>
    <definedName name="FRACw.s3L">[1]Fate!#REF!</definedName>
    <definedName name="FRACw.sdL" localSheetId="1">[1]Fate!#REF!</definedName>
    <definedName name="FRACw.sdL">[1]Fate!#REF!</definedName>
    <definedName name="FRACw.v1C" localSheetId="1">[1]Fate!#REF!</definedName>
    <definedName name="FRACw.v1C">[1]Fate!#REF!</definedName>
    <definedName name="FRACw.v1L" localSheetId="1">[1]Fate!#REF!</definedName>
    <definedName name="FRACw.v1L">[1]Fate!#REF!</definedName>
    <definedName name="FRACw.v1R" localSheetId="1">[1]Fate!#REF!</definedName>
    <definedName name="FRACw.v1R">[1]Fate!#REF!</definedName>
    <definedName name="FRACw.v2C" localSheetId="1">[1]Fate!#REF!</definedName>
    <definedName name="FRACw.v2C">[1]Fate!#REF!</definedName>
    <definedName name="FRACw.v2L" localSheetId="1">[1]Fate!#REF!</definedName>
    <definedName name="FRACw.v2L">[1]Fate!#REF!</definedName>
    <definedName name="FRACw.v2R" localSheetId="1">[1]Fate!#REF!</definedName>
    <definedName name="FRACw.v2R">[1]Fate!#REF!</definedName>
    <definedName name="FRs.s1L" localSheetId="1">[1]Fate!#REF!</definedName>
    <definedName name="FRs.s1L">[1]Fate!#REF!</definedName>
    <definedName name="FRs.s2L" localSheetId="1">[1]Fate!#REF!</definedName>
    <definedName name="FRs.s2L">[1]Fate!#REF!</definedName>
    <definedName name="FRs.s3L" localSheetId="1">[1]Fate!#REF!</definedName>
    <definedName name="FRs.s3L">[1]Fate!#REF!</definedName>
    <definedName name="FRw.s1L" localSheetId="1">[1]Fate!#REF!</definedName>
    <definedName name="FRw.s1L">[1]Fate!#REF!</definedName>
    <definedName name="FRw.s2L" localSheetId="1">[1]Fate!#REF!</definedName>
    <definedName name="FRw.s2L">[1]Fate!#REF!</definedName>
    <definedName name="FRw.s3L" localSheetId="1">[1]Fate!#REF!</definedName>
    <definedName name="FRw.s3L">[1]Fate!#REF!</definedName>
    <definedName name="FRw.wL" localSheetId="1">[1]Fate!#REF!</definedName>
    <definedName name="FRw.wL">[1]Fate!#REF!</definedName>
    <definedName name="fsoildiss" localSheetId="1">'[5]exposure model'!#REF!</definedName>
    <definedName name="fsoildiss">'[5]exposure model'!#REF!</definedName>
    <definedName name="Fsolid.suspL" localSheetId="1">[2]local!#REF!</definedName>
    <definedName name="Fsolid.suspL">[2]local!#REF!</definedName>
    <definedName name="Fsolid.suspw1R" localSheetId="1">[2]regional!#REF!</definedName>
    <definedName name="Fsolid.suspw1R">[2]regional!#REF!</definedName>
    <definedName name="Fsolid.suspw2R" localSheetId="1">[2]regional!#REF!</definedName>
    <definedName name="Fsolid.suspw2R">[2]regional!#REF!</definedName>
    <definedName name="Fv1M" localSheetId="1">'[2]level 4'!#REF!</definedName>
    <definedName name="Fv1M">'[2]level 4'!#REF!</definedName>
    <definedName name="Fv2C" localSheetId="1">'[2]level 4'!#REF!</definedName>
    <definedName name="Fv2C">'[2]level 4'!#REF!</definedName>
    <definedName name="Fwater.plantA" localSheetId="1">[2]arctic!#REF!</definedName>
    <definedName name="Fwater.plantA">[2]arctic!#REF!</definedName>
    <definedName name="Fwater.plantC" localSheetId="1">[2]continental!#REF!</definedName>
    <definedName name="Fwater.plantC">[2]continental!#REF!</definedName>
    <definedName name="Fwater.plantL" localSheetId="1">[2]local!#REF!</definedName>
    <definedName name="Fwater.plantL">[2]local!#REF!</definedName>
    <definedName name="Fwater.plantM" localSheetId="1">[2]moderate!#REF!</definedName>
    <definedName name="Fwater.plantM">[2]moderate!#REF!</definedName>
    <definedName name="Fwater.plantR" localSheetId="1">[2]regional!#REF!</definedName>
    <definedName name="Fwater.plantR">[2]regional!#REF!</definedName>
    <definedName name="Fwater.plantT" localSheetId="1">[2]tropic!#REF!</definedName>
    <definedName name="Fwater.plantT">[2]tropic!#REF!</definedName>
    <definedName name="Fwater.suspL" localSheetId="1">[2]local!#REF!</definedName>
    <definedName name="Fwater.suspL">[2]local!#REF!</definedName>
    <definedName name="Fwater1.suspR" localSheetId="1">[2]regional!#REF!</definedName>
    <definedName name="Fwater1.suspR">[2]regional!#REF!</definedName>
    <definedName name="Fwater2.suspR" localSheetId="1">[2]regional!#REF!</definedName>
    <definedName name="Fwater2.suspR">[2]regional!#REF!</definedName>
    <definedName name="g.v1C" localSheetId="1">[1]Fate!#REF!</definedName>
    <definedName name="g.v1C">[1]Fate!#REF!</definedName>
    <definedName name="g.v1L" localSheetId="1">[1]Fate!#REF!</definedName>
    <definedName name="g.v1L">[1]Fate!#REF!</definedName>
    <definedName name="g.v1R" localSheetId="1">[1]Fate!#REF!</definedName>
    <definedName name="g.v1R">[1]Fate!#REF!</definedName>
    <definedName name="g.v2C" localSheetId="1">[1]Fate!#REF!</definedName>
    <definedName name="g.v2C">[1]Fate!#REF!</definedName>
    <definedName name="g.v2L" localSheetId="1">[1]Fate!#REF!</definedName>
    <definedName name="g.v2L">[1]Fate!#REF!</definedName>
    <definedName name="g.v2R" localSheetId="1">[1]Fate!#REF!</definedName>
    <definedName name="g.v2R">[1]Fate!#REF!</definedName>
    <definedName name="gas_phase_correction" localSheetId="11">#REF!</definedName>
    <definedName name="gas_phase_correction" localSheetId="10">#REF!</definedName>
    <definedName name="gas_phase_correction" localSheetId="1">#REF!</definedName>
    <definedName name="gas_phase_correction" localSheetId="0">#REF!</definedName>
    <definedName name="gas_phase_correction">#REF!</definedName>
    <definedName name="GASABSflow.aC.v1C" localSheetId="1">[1]Fate!#REF!</definedName>
    <definedName name="GASABSflow.aC.v1C" localSheetId="0">[1]Fate!#REF!</definedName>
    <definedName name="GASABSflow.aC.v1C">[1]Fate!#REF!</definedName>
    <definedName name="GASABSflow.aC.v2C" localSheetId="1">[1]Fate!#REF!</definedName>
    <definedName name="GASABSflow.aC.v2C">[1]Fate!#REF!</definedName>
    <definedName name="GASABSflow.aL.s2L" localSheetId="1">[1]Fate!#REF!</definedName>
    <definedName name="GASABSflow.aL.s2L">[1]Fate!#REF!</definedName>
    <definedName name="GASABSflow.aL.v1L" localSheetId="1">[1]Fate!#REF!</definedName>
    <definedName name="GASABSflow.aL.v1L">[1]Fate!#REF!</definedName>
    <definedName name="GASABSflow.aL.v2L" localSheetId="1">[1]Fate!#REF!</definedName>
    <definedName name="GASABSflow.aL.v2L">[1]Fate!#REF!</definedName>
    <definedName name="GASABSflow.aL.wL" localSheetId="1">[1]Fate!#REF!</definedName>
    <definedName name="GASABSflow.aL.wL">[1]Fate!#REF!</definedName>
    <definedName name="GASABSflow.aR.v1R" localSheetId="1">[1]Fate!#REF!</definedName>
    <definedName name="GASABSflow.aR.v1R">[1]Fate!#REF!</definedName>
    <definedName name="GASABSflow.aR.v2R" localSheetId="1">[1]Fate!#REF!</definedName>
    <definedName name="GASABSflow.aR.v2R">[1]Fate!#REF!</definedName>
    <definedName name="gplantA" localSheetId="1">[2]arctic!#REF!</definedName>
    <definedName name="gplantA">[2]arctic!#REF!</definedName>
    <definedName name="gplantC" localSheetId="1">[2]continental!#REF!</definedName>
    <definedName name="gplantC">[2]continental!#REF!</definedName>
    <definedName name="gplantL" localSheetId="1">[2]local!#REF!</definedName>
    <definedName name="gplantL">[2]local!#REF!</definedName>
    <definedName name="gplantM" localSheetId="1">[2]moderate!#REF!</definedName>
    <definedName name="gplantM">[2]moderate!#REF!</definedName>
    <definedName name="gplantR" localSheetId="1">[2]regional!#REF!</definedName>
    <definedName name="gplantR">[2]regional!#REF!</definedName>
    <definedName name="gplantT" localSheetId="1">[2]tropic!#REF!</definedName>
    <definedName name="gplantT">[2]tropic!#REF!</definedName>
    <definedName name="GROSSSEDrate.wL" localSheetId="1">[1]Fate!#REF!</definedName>
    <definedName name="GROSSSEDrate.wL">[1]Fate!#REF!</definedName>
    <definedName name="GROWTHrate.v1C" localSheetId="1">[1]Fate!#REF!</definedName>
    <definedName name="GROWTHrate.v1C">[1]Fate!#REF!</definedName>
    <definedName name="GROWTHrate.v1L" localSheetId="1">[1]Fate!#REF!</definedName>
    <definedName name="GROWTHrate.v1L">[1]Fate!#REF!</definedName>
    <definedName name="GROWTHrate.v1R" localSheetId="1">[1]Fate!#REF!</definedName>
    <definedName name="GROWTHrate.v1R">[1]Fate!#REF!</definedName>
    <definedName name="GROWTHrate.v2C" localSheetId="1">[1]Fate!#REF!</definedName>
    <definedName name="GROWTHrate.v2C">[1]Fate!#REF!</definedName>
    <definedName name="GROWTHrate.v2L" localSheetId="1">[1]Fate!#REF!</definedName>
    <definedName name="GROWTHrate.v2L">[1]Fate!#REF!</definedName>
    <definedName name="GROWTHrate.v2R" localSheetId="1">[1]Fate!#REF!</definedName>
    <definedName name="GROWTHrate.v2R">[1]Fate!#REF!</definedName>
    <definedName name="H_" localSheetId="11">#REF!</definedName>
    <definedName name="H_" localSheetId="10">#REF!</definedName>
    <definedName name="H_" localSheetId="1">#REF!</definedName>
    <definedName name="H_" localSheetId="0">#REF!</definedName>
    <definedName name="H_">#REF!</definedName>
    <definedName name="HARVEST.v1C" localSheetId="1">[1]Fate!#REF!</definedName>
    <definedName name="HARVEST.v1C" localSheetId="0">[1]Fate!#REF!</definedName>
    <definedName name="HARVEST.v1C">[1]Fate!#REF!</definedName>
    <definedName name="HARVEST.v1L" localSheetId="1">[1]Fate!#REF!</definedName>
    <definedName name="HARVEST.v1L">[1]Fate!#REF!</definedName>
    <definedName name="HARVEST.v1R" localSheetId="1">[1]Fate!#REF!</definedName>
    <definedName name="HARVEST.v1R">[1]Fate!#REF!</definedName>
    <definedName name="HARVEST.v2C" localSheetId="1">[1]Fate!#REF!</definedName>
    <definedName name="HARVEST.v2C">[1]Fate!#REF!</definedName>
    <definedName name="HARVEST.v2L" localSheetId="1">[1]Fate!#REF!</definedName>
    <definedName name="HARVEST.v2L">[1]Fate!#REF!</definedName>
    <definedName name="HARVEST.v2R" localSheetId="1">[1]Fate!#REF!</definedName>
    <definedName name="HARVEST.v2R">[1]Fate!#REF!</definedName>
    <definedName name="HARVESTeff.v1C" localSheetId="1">[1]Fate!#REF!</definedName>
    <definedName name="HARVESTeff.v1C">[1]Fate!#REF!</definedName>
    <definedName name="HARVESTeff.v1L" localSheetId="1">[1]Fate!#REF!</definedName>
    <definedName name="HARVESTeff.v1L">[1]Fate!#REF!</definedName>
    <definedName name="HARVESTeff.v1R" localSheetId="1">[1]Fate!#REF!</definedName>
    <definedName name="HARVESTeff.v1R">[1]Fate!#REF!</definedName>
    <definedName name="HARVESTeff.v2C" localSheetId="1">[1]Fate!#REF!</definedName>
    <definedName name="HARVESTeff.v2C">[1]Fate!#REF!</definedName>
    <definedName name="HARVESTeff.v2L" localSheetId="1">[1]Fate!#REF!</definedName>
    <definedName name="HARVESTeff.v2L">[1]Fate!#REF!</definedName>
    <definedName name="HARVESTeff.v2R" localSheetId="1">[1]Fate!#REF!</definedName>
    <definedName name="HARVESTeff.v2R">[1]Fate!#REF!</definedName>
    <definedName name="HBFtotal" localSheetId="1">'[2]level 3 output'!#REF!</definedName>
    <definedName name="HBFtotal">'[2]level 3 output'!#REF!</definedName>
    <definedName name="height_air_column" localSheetId="11">#REF!</definedName>
    <definedName name="height_air_column" localSheetId="10">#REF!</definedName>
    <definedName name="height_air_column" localSheetId="1">#REF!</definedName>
    <definedName name="height_air_column" localSheetId="0">#REF!</definedName>
    <definedName name="height_air_column">#REF!</definedName>
    <definedName name="HFFtotal" localSheetId="1">'[2]level 3 output'!#REF!</definedName>
    <definedName name="HFFtotal" localSheetId="0">'[2]level 3 output'!#REF!</definedName>
    <definedName name="HFFtotal">'[2]level 3 output'!#REF!</definedName>
    <definedName name="HLV.inh.L" localSheetId="1">[2]local!#REF!</definedName>
    <definedName name="HLV.inh.L">[2]local!#REF!</definedName>
    <definedName name="HLVinh.L" localSheetId="1">[2]local!#REF!</definedName>
    <definedName name="HLVinh.L">[2]local!#REF!</definedName>
    <definedName name="HLVinh.R" localSheetId="1">[2]regional!#REF!</definedName>
    <definedName name="HLVinh.R">[2]regional!#REF!</definedName>
    <definedName name="HLVoral.L" localSheetId="1">[2]local!#REF!</definedName>
    <definedName name="HLVoral.L">[2]local!#REF!</definedName>
    <definedName name="HLVoral.R" localSheetId="1">[2]regional!#REF!</definedName>
    <definedName name="HLVoral.R">[2]regional!#REF!</definedName>
    <definedName name="HRTPS" localSheetId="11">#REF!</definedName>
    <definedName name="HRTPS" localSheetId="10">#REF!</definedName>
    <definedName name="HRTPS" localSheetId="1">#REF!</definedName>
    <definedName name="HRTPS" localSheetId="0">#REF!</definedName>
    <definedName name="HRTPS">#REF!</definedName>
    <definedName name="HRTSLS" localSheetId="11">#REF!</definedName>
    <definedName name="HRTSLS" localSheetId="10">#REF!</definedName>
    <definedName name="HRTSLS" localSheetId="1">#REF!</definedName>
    <definedName name="HRTSLS">#REF!</definedName>
    <definedName name="IC_air_L" localSheetId="1">[2]local!#REF!</definedName>
    <definedName name="IC_air_L">[2]local!#REF!</definedName>
    <definedName name="IC_air_R" localSheetId="1">[2]regional!#REF!</definedName>
    <definedName name="IC_air_R">[2]regional!#REF!</definedName>
    <definedName name="IC_drw_L" localSheetId="1">[2]local!#REF!</definedName>
    <definedName name="IC_drw_L">[2]local!#REF!</definedName>
    <definedName name="IC_drw_R" localSheetId="1">[2]regional!#REF!</definedName>
    <definedName name="IC_drw_R">[2]regional!#REF!</definedName>
    <definedName name="IC_grass_L" localSheetId="1">[2]local!#REF!</definedName>
    <definedName name="IC_grass_L">[2]local!#REF!</definedName>
    <definedName name="IC_grass_R" localSheetId="1">[2]regional!#REF!</definedName>
    <definedName name="IC_grass_R">[2]regional!#REF!</definedName>
    <definedName name="IC_soil_L" localSheetId="1">[2]local!#REF!</definedName>
    <definedName name="IC_soil_L">[2]local!#REF!</definedName>
    <definedName name="IC_soil_R" localSheetId="1">[2]regional!#REF!</definedName>
    <definedName name="IC_soil_R">[2]regional!#REF!</definedName>
    <definedName name="IFDRYaerosol.v1C" localSheetId="1">[1]Fate!#REF!</definedName>
    <definedName name="IFDRYaerosol.v1C">[1]Fate!#REF!</definedName>
    <definedName name="IFDRYaerosol.v1L" localSheetId="1">[1]Fate!#REF!</definedName>
    <definedName name="IFDRYaerosol.v1L">[1]Fate!#REF!</definedName>
    <definedName name="IFDRYaerosol.v1R" localSheetId="1">[1]Fate!#REF!</definedName>
    <definedName name="IFDRYaerosol.v1R">[1]Fate!#REF!</definedName>
    <definedName name="IFDRYaerosol.v2C" localSheetId="1">[1]Fate!#REF!</definedName>
    <definedName name="IFDRYaerosol.v2C">[1]Fate!#REF!</definedName>
    <definedName name="IFDRYaerosol.v2L" localSheetId="1">[1]Fate!#REF!</definedName>
    <definedName name="IFDRYaerosol.v2L">[1]Fate!#REF!</definedName>
    <definedName name="IFDRYaerosol.v2R" localSheetId="1">[1]Fate!#REF!</definedName>
    <definedName name="IFDRYaerosol.v2R">[1]Fate!#REF!</definedName>
    <definedName name="IFWETaerosol.v1C" localSheetId="1">[1]Fate!#REF!</definedName>
    <definedName name="IFWETaerosol.v1C">[1]Fate!#REF!</definedName>
    <definedName name="IFWETaerosol.v1L" localSheetId="1">[1]Fate!#REF!</definedName>
    <definedName name="IFWETaerosol.v1L">[1]Fate!#REF!</definedName>
    <definedName name="IFWETaerosol.v1R" localSheetId="1">[1]Fate!#REF!</definedName>
    <definedName name="IFWETaerosol.v1R">[1]Fate!#REF!</definedName>
    <definedName name="IFWETaerosol.v2C" localSheetId="1">[1]Fate!#REF!</definedName>
    <definedName name="IFWETaerosol.v2C">[1]Fate!#REF!</definedName>
    <definedName name="IFWETaerosol.v2L" localSheetId="1">[1]Fate!#REF!</definedName>
    <definedName name="IFWETaerosol.v2L">[1]Fate!#REF!</definedName>
    <definedName name="IFWETaerosol.v2R" localSheetId="1">[1]Fate!#REF!</definedName>
    <definedName name="IFWETaerosol.v2R">[1]Fate!#REF!</definedName>
    <definedName name="IFWETgas.v1C" localSheetId="1">[1]Fate!#REF!</definedName>
    <definedName name="IFWETgas.v1C">[1]Fate!#REF!</definedName>
    <definedName name="IFWETgas.v1L" localSheetId="1">[1]Fate!#REF!</definedName>
    <definedName name="IFWETgas.v1L">[1]Fate!#REF!</definedName>
    <definedName name="IFWETgas.v1R" localSheetId="1">[1]Fate!#REF!</definedName>
    <definedName name="IFWETgas.v1R">[1]Fate!#REF!</definedName>
    <definedName name="IFWETgas.v2C" localSheetId="1">[1]Fate!#REF!</definedName>
    <definedName name="IFWETgas.v2C">[1]Fate!#REF!</definedName>
    <definedName name="IFWETgas.v2L" localSheetId="1">[1]Fate!#REF!</definedName>
    <definedName name="IFWETgas.v2L">[1]Fate!#REF!</definedName>
    <definedName name="IFWETgas.v2R" localSheetId="1">[1]Fate!#REF!</definedName>
    <definedName name="IFWETgas.v2R">[1]Fate!#REF!</definedName>
    <definedName name="IH_air_L" localSheetId="1">[2]local!#REF!</definedName>
    <definedName name="IH_air_L">[2]local!#REF!</definedName>
    <definedName name="IH_air_R" localSheetId="1">[2]regional!#REF!</definedName>
    <definedName name="IH_air_R">[2]regional!#REF!</definedName>
    <definedName name="IH_dairy_L" localSheetId="1">[2]local!#REF!</definedName>
    <definedName name="IH_dairy_L">[2]local!#REF!</definedName>
    <definedName name="IH_dairy_R" localSheetId="1">[2]regional!#REF!</definedName>
    <definedName name="IH_dairy_R">[2]regional!#REF!</definedName>
    <definedName name="IH_drw_L" localSheetId="1">[2]local!#REF!</definedName>
    <definedName name="IH_drw_L">[2]local!#REF!</definedName>
    <definedName name="IH_drw_R" localSheetId="1">[2]regional!#REF!</definedName>
    <definedName name="IH_drw_R">[2]regional!#REF!</definedName>
    <definedName name="IH_fish_A" localSheetId="1">[2]arctic!#REF!</definedName>
    <definedName name="IH_fish_A">[2]arctic!#REF!</definedName>
    <definedName name="IH_fish_C" localSheetId="1">[2]continental!#REF!</definedName>
    <definedName name="IH_fish_C">[2]continental!#REF!</definedName>
    <definedName name="IH_fish_L" localSheetId="1">[2]local!#REF!</definedName>
    <definedName name="IH_fish_L">[2]local!#REF!</definedName>
    <definedName name="IH_fish_M" localSheetId="1">[2]moderate!#REF!</definedName>
    <definedName name="IH_fish_M">[2]moderate!#REF!</definedName>
    <definedName name="IH_fish_R" localSheetId="1">[2]regional!#REF!</definedName>
    <definedName name="IH_fish_R">[2]regional!#REF!</definedName>
    <definedName name="IH_fish_T" localSheetId="1">[2]tropic!#REF!</definedName>
    <definedName name="IH_fish_T">[2]tropic!#REF!</definedName>
    <definedName name="IH_leaf_L" localSheetId="1">[2]local!#REF!</definedName>
    <definedName name="IH_leaf_L">[2]local!#REF!</definedName>
    <definedName name="IH_leaf_R" localSheetId="1">[2]regional!#REF!</definedName>
    <definedName name="IH_leaf_R">[2]regional!#REF!</definedName>
    <definedName name="IH_meat_L" localSheetId="1">[2]local!#REF!</definedName>
    <definedName name="IH_meat_L">[2]local!#REF!</definedName>
    <definedName name="IH_meat_R" localSheetId="1">[2]regional!#REF!</definedName>
    <definedName name="IH_meat_R">[2]regional!#REF!</definedName>
    <definedName name="IH_root_L" localSheetId="1">[2]local!#REF!</definedName>
    <definedName name="IH_root_L">[2]local!#REF!</definedName>
    <definedName name="IH_root_R" localSheetId="1">[2]regional!#REF!</definedName>
    <definedName name="IH_root_R">[2]regional!#REF!</definedName>
    <definedName name="IH_soil_L" localSheetId="1">[2]local!#REF!</definedName>
    <definedName name="IH_soil_L">[2]local!#REF!</definedName>
    <definedName name="IH_soil_R" localSheetId="1">[2]regional!#REF!</definedName>
    <definedName name="IH_soil_R">[2]regional!#REF!</definedName>
    <definedName name="Input_solids_in_raw_sewage" localSheetId="11">#REF!</definedName>
    <definedName name="Input_solids_in_raw_sewage" localSheetId="10">#REF!</definedName>
    <definedName name="Input_solids_in_raw_sewage" localSheetId="1">#REF!</definedName>
    <definedName name="Input_solids_in_raw_sewage" localSheetId="0">#REF!</definedName>
    <definedName name="Input_solids_in_raw_sewage">#REF!</definedName>
    <definedName name="JungeConst" localSheetId="1">[1]Fate!#REF!</definedName>
    <definedName name="JungeConst" localSheetId="0">[1]Fate!#REF!</definedName>
    <definedName name="JungeConst">[1]Fate!#REF!</definedName>
    <definedName name="k__5" localSheetId="11">#REF!</definedName>
    <definedName name="k__5" localSheetId="10">#REF!</definedName>
    <definedName name="k__5" localSheetId="1">#REF!</definedName>
    <definedName name="k__5" localSheetId="0">#REF!</definedName>
    <definedName name="k__5">#REF!</definedName>
    <definedName name="k__6" localSheetId="11">#REF!</definedName>
    <definedName name="k__6" localSheetId="10">#REF!</definedName>
    <definedName name="k__6" localSheetId="1">#REF!</definedName>
    <definedName name="k__6">#REF!</definedName>
    <definedName name="k_aerator" localSheetId="11">#REF!</definedName>
    <definedName name="k_aerator" localSheetId="10">#REF!</definedName>
    <definedName name="k_aerator" localSheetId="1">#REF!</definedName>
    <definedName name="k_aerator">#REF!</definedName>
    <definedName name="K_air" localSheetId="11">#REF!</definedName>
    <definedName name="K_air" localSheetId="10">#REF!</definedName>
    <definedName name="K_air" localSheetId="1">#REF!</definedName>
    <definedName name="K_air">#REF!</definedName>
    <definedName name="K_airL_S" localSheetId="11">#REF!</definedName>
    <definedName name="K_airL_S" localSheetId="10">#REF!</definedName>
    <definedName name="K_airL_S" localSheetId="1">#REF!</definedName>
    <definedName name="K_airL_S">#REF!</definedName>
    <definedName name="K_airM" localSheetId="11">#REF!</definedName>
    <definedName name="K_airM" localSheetId="10">#REF!</definedName>
    <definedName name="K_airM" localSheetId="1">#REF!</definedName>
    <definedName name="K_airM">#REF!</definedName>
    <definedName name="K_airS" localSheetId="11">#REF!</definedName>
    <definedName name="K_airS" localSheetId="10">#REF!</definedName>
    <definedName name="K_airS" localSheetId="1">#REF!</definedName>
    <definedName name="K_airS">#REF!</definedName>
    <definedName name="k_biodeg1" localSheetId="11">#REF!</definedName>
    <definedName name="k_biodeg1" localSheetId="10">#REF!</definedName>
    <definedName name="k_biodeg1" localSheetId="1">#REF!</definedName>
    <definedName name="k_biodeg1">#REF!</definedName>
    <definedName name="k_biodeg2" localSheetId="11">#REF!</definedName>
    <definedName name="k_biodeg2" localSheetId="10">#REF!</definedName>
    <definedName name="k_biodeg2" localSheetId="1">#REF!</definedName>
    <definedName name="k_biodeg2">#REF!</definedName>
    <definedName name="K_decay" localSheetId="11">#REF!</definedName>
    <definedName name="K_decay" localSheetId="10">#REF!</definedName>
    <definedName name="K_decay" localSheetId="1">#REF!</definedName>
    <definedName name="K_decay">#REF!</definedName>
    <definedName name="K_pore_waterM" localSheetId="11">#REF!</definedName>
    <definedName name="K_pore_waterM" localSheetId="10">#REF!</definedName>
    <definedName name="K_pore_waterM" localSheetId="1">#REF!</definedName>
    <definedName name="K_pore_waterM">#REF!</definedName>
    <definedName name="K_water" localSheetId="11">#REF!</definedName>
    <definedName name="K_water" localSheetId="10">#REF!</definedName>
    <definedName name="K_water" localSheetId="1">#REF!</definedName>
    <definedName name="K_water">#REF!</definedName>
    <definedName name="K_waterL_S" localSheetId="11">#REF!</definedName>
    <definedName name="K_waterL_S" localSheetId="10">#REF!</definedName>
    <definedName name="K_waterL_S" localSheetId="1">#REF!</definedName>
    <definedName name="K_waterL_S">#REF!</definedName>
    <definedName name="K_waterM" localSheetId="11">#REF!</definedName>
    <definedName name="K_waterM" localSheetId="10">#REF!</definedName>
    <definedName name="K_waterM" localSheetId="1">#REF!</definedName>
    <definedName name="K_waterM">#REF!</definedName>
    <definedName name="K_waterS" localSheetId="11">#REF!</definedName>
    <definedName name="K_waterS" localSheetId="10">#REF!</definedName>
    <definedName name="K_waterS" localSheetId="1">#REF!</definedName>
    <definedName name="K_waterS">#REF!</definedName>
    <definedName name="k0.OHrad" localSheetId="1">[1]Fate!#REF!</definedName>
    <definedName name="k0.OHrad">[1]Fate!#REF!</definedName>
    <definedName name="Ka" localSheetId="11">#REF!</definedName>
    <definedName name="Ka" localSheetId="10">#REF!</definedName>
    <definedName name="Ka" localSheetId="1">#REF!</definedName>
    <definedName name="Ka" localSheetId="0">#REF!</definedName>
    <definedName name="Ka">#REF!</definedName>
    <definedName name="Kap" localSheetId="1">'[5]exposure model'!#REF!</definedName>
    <definedName name="Kap">'[5]exposure model'!#REF!</definedName>
    <definedName name="kaw.air.aL" localSheetId="1">[1]Fate!#REF!</definedName>
    <definedName name="kaw.air.aL">[1]Fate!#REF!</definedName>
    <definedName name="kaw.water.wL" localSheetId="1">[1]Fate!#REF!</definedName>
    <definedName name="kaw.water.wL">[1]Fate!#REF!</definedName>
    <definedName name="Kb" localSheetId="11">#REF!</definedName>
    <definedName name="Kb" localSheetId="10">#REF!</definedName>
    <definedName name="Kb" localSheetId="1">#REF!</definedName>
    <definedName name="Kb" localSheetId="0">#REF!</definedName>
    <definedName name="Kb">#REF!</definedName>
    <definedName name="kbubble" localSheetId="11">#REF!</definedName>
    <definedName name="kbubble" localSheetId="10">#REF!</definedName>
    <definedName name="kbubble" localSheetId="1">#REF!</definedName>
    <definedName name="kbubble">#REF!</definedName>
    <definedName name="kbubble1" localSheetId="11">#REF!</definedName>
    <definedName name="kbubble1" localSheetId="10">#REF!</definedName>
    <definedName name="kbubble1" localSheetId="1">#REF!</definedName>
    <definedName name="kbubble1">#REF!</definedName>
    <definedName name="kbubble2" localSheetId="11">#REF!</definedName>
    <definedName name="kbubble2" localSheetId="10">#REF!</definedName>
    <definedName name="kbubble2" localSheetId="1">#REF!</definedName>
    <definedName name="kbubble2">#REF!</definedName>
    <definedName name="kdeg.plantA" localSheetId="1">[2]arctic!#REF!</definedName>
    <definedName name="kdeg.plantA">[2]arctic!#REF!</definedName>
    <definedName name="kdeg.plantC" localSheetId="1">[2]continental!#REF!</definedName>
    <definedName name="kdeg.plantC">[2]continental!#REF!</definedName>
    <definedName name="kdeg.plantL" localSheetId="1">[2]local!#REF!</definedName>
    <definedName name="kdeg.plantL">[2]local!#REF!</definedName>
    <definedName name="kdeg.plantM" localSheetId="1">[2]moderate!#REF!</definedName>
    <definedName name="kdeg.plantM">[2]moderate!#REF!</definedName>
    <definedName name="kdeg.plantR" localSheetId="1">[2]regional!#REF!</definedName>
    <definedName name="kdeg.plantR">[2]regional!#REF!</definedName>
    <definedName name="kdeg.plantT" localSheetId="1">[2]tropic!#REF!</definedName>
    <definedName name="kdeg.plantT">[2]tropic!#REF!</definedName>
    <definedName name="KDEG.s1L" localSheetId="1">[1]Fate!#REF!</definedName>
    <definedName name="KDEG.s1L">[1]Fate!#REF!</definedName>
    <definedName name="KDEG.s2L" localSheetId="1">[1]Fate!#REF!</definedName>
    <definedName name="KDEG.s2L">[1]Fate!#REF!</definedName>
    <definedName name="KDEG.s3L" localSheetId="1">[1]Fate!#REF!</definedName>
    <definedName name="KDEG.s3L">[1]Fate!#REF!</definedName>
    <definedName name="KDEG.sdL" localSheetId="1">[1]Fate!#REF!</definedName>
    <definedName name="KDEG.sdL">[1]Fate!#REF!</definedName>
    <definedName name="kdeg.soil2" localSheetId="1">[2]input!#REF!</definedName>
    <definedName name="kdeg.soil2">[2]input!#REF!</definedName>
    <definedName name="kdeg.soil3" localSheetId="1">[2]input!#REF!</definedName>
    <definedName name="kdeg.soil3">[2]input!#REF!</definedName>
    <definedName name="kdeg.STP2" localSheetId="1">[2]input!#REF!</definedName>
    <definedName name="kdeg.STP2">[2]input!#REF!</definedName>
    <definedName name="KDEG.v1C" localSheetId="1">[1]Fate!#REF!</definedName>
    <definedName name="KDEG.v1C">[1]Fate!#REF!</definedName>
    <definedName name="KDEG.v1L" localSheetId="1">[1]Fate!#REF!</definedName>
    <definedName name="KDEG.v1L">[1]Fate!#REF!</definedName>
    <definedName name="KDEG.v1R" localSheetId="1">[1]Fate!#REF!</definedName>
    <definedName name="KDEG.v1R">[1]Fate!#REF!</definedName>
    <definedName name="kdeg.v2" localSheetId="1">[2]input!#REF!</definedName>
    <definedName name="kdeg.v2">[2]input!#REF!</definedName>
    <definedName name="KDEG.v2C" localSheetId="1">[1]Fate!#REF!</definedName>
    <definedName name="KDEG.v2C">[1]Fate!#REF!</definedName>
    <definedName name="KDEG.v2L" localSheetId="1">[1]Fate!#REF!</definedName>
    <definedName name="KDEG.v2L">[1]Fate!#REF!</definedName>
    <definedName name="KDEG.v2R" localSheetId="1">[1]Fate!#REF!</definedName>
    <definedName name="KDEG.v2R">[1]Fate!#REF!</definedName>
    <definedName name="kdeg.water2" localSheetId="1">[2]input!#REF!</definedName>
    <definedName name="kdeg.water2">[2]input!#REF!</definedName>
    <definedName name="KDEG.wL" localSheetId="1">[1]Fate!#REF!</definedName>
    <definedName name="KDEG.wL">[1]Fate!#REF!</definedName>
    <definedName name="kesc.aL" localSheetId="1">[1]Fate!#REF!</definedName>
    <definedName name="kesc.aL">[1]Fate!#REF!</definedName>
    <definedName name="kGa_kLa" localSheetId="11">#REF!</definedName>
    <definedName name="kGa_kLa" localSheetId="10">#REF!</definedName>
    <definedName name="kGa_kLa" localSheetId="1">#REF!</definedName>
    <definedName name="kGa_kLa" localSheetId="0">#REF!</definedName>
    <definedName name="kGa_kLa">#REF!</definedName>
    <definedName name="kgrowth.plantA" localSheetId="1">[2]arctic!#REF!</definedName>
    <definedName name="kgrowth.plantA" localSheetId="0">[2]arctic!#REF!</definedName>
    <definedName name="kgrowth.plantA">[2]arctic!#REF!</definedName>
    <definedName name="kgrowth.plantC" localSheetId="1">[2]continental!#REF!</definedName>
    <definedName name="kgrowth.plantC">[2]continental!#REF!</definedName>
    <definedName name="kgrowth.plantL" localSheetId="1">[2]local!#REF!</definedName>
    <definedName name="kgrowth.plantL">[2]local!#REF!</definedName>
    <definedName name="kgrowth.plantR" localSheetId="1">[2]regional!#REF!</definedName>
    <definedName name="kgrowth.plantR">[2]regional!#REF!</definedName>
    <definedName name="kgrowth.plantT" localSheetId="1">[2]tropic!#REF!</definedName>
    <definedName name="kgrowth.plantT">[2]tropic!#REF!</definedName>
    <definedName name="kgrwoth.plantM" localSheetId="1">[2]moderate!#REF!</definedName>
    <definedName name="kgrwoth.plantM">[2]moderate!#REF!</definedName>
    <definedName name="kmonod" localSheetId="11">#REF!</definedName>
    <definedName name="kmonod" localSheetId="10">#REF!</definedName>
    <definedName name="kmonod" localSheetId="1">#REF!</definedName>
    <definedName name="kmonod" localSheetId="0">#REF!</definedName>
    <definedName name="kmonod">#REF!</definedName>
    <definedName name="Kp.dom1C" localSheetId="1">[1]Fate!#REF!</definedName>
    <definedName name="Kp.dom1C" localSheetId="0">[1]Fate!#REF!</definedName>
    <definedName name="Kp.dom1C">[1]Fate!#REF!</definedName>
    <definedName name="Kp.dom1R" localSheetId="1">[1]Fate!#REF!</definedName>
    <definedName name="Kp.dom1R">[1]Fate!#REF!</definedName>
    <definedName name="Kp.dom2C" localSheetId="1">[1]Fate!#REF!</definedName>
    <definedName name="Kp.dom2C">[1]Fate!#REF!</definedName>
    <definedName name="Kp.dom2R" localSheetId="1">[1]Fate!#REF!</definedName>
    <definedName name="Kp.dom2R">[1]Fate!#REF!</definedName>
    <definedName name="Kp.domL" localSheetId="1">[1]Fate!#REF!</definedName>
    <definedName name="Kp.domL">[1]Fate!#REF!</definedName>
    <definedName name="Kp.s1L" localSheetId="1">[1]Fate!#REF!</definedName>
    <definedName name="Kp.s1L">[1]Fate!#REF!</definedName>
    <definedName name="Kp.s2L" localSheetId="1">[1]Fate!#REF!</definedName>
    <definedName name="Kp.s2L">[1]Fate!#REF!</definedName>
    <definedName name="Kp.s3L" localSheetId="1">[1]Fate!#REF!</definedName>
    <definedName name="Kp.s3L">[1]Fate!#REF!</definedName>
    <definedName name="Kp.sdL" localSheetId="1">[1]Fate!#REF!</definedName>
    <definedName name="Kp.sdL">[1]Fate!#REF!</definedName>
    <definedName name="Kp.suspL" localSheetId="1">[1]Fate!#REF!</definedName>
    <definedName name="Kp.suspL">[1]Fate!#REF!</definedName>
    <definedName name="Kp_aerator" localSheetId="11">#REF!</definedName>
    <definedName name="Kp_aerator" localSheetId="10">#REF!</definedName>
    <definedName name="Kp_aerator" localSheetId="1">#REF!</definedName>
    <definedName name="Kp_aerator" localSheetId="0">#REF!</definedName>
    <definedName name="Kp_aerator">#REF!</definedName>
    <definedName name="Kp_PS" localSheetId="11">#REF!</definedName>
    <definedName name="Kp_PS" localSheetId="10">#REF!</definedName>
    <definedName name="Kp_PS" localSheetId="1">#REF!</definedName>
    <definedName name="Kp_PS">#REF!</definedName>
    <definedName name="Kp_SLS" localSheetId="11">#REF!</definedName>
    <definedName name="Kp_SLS" localSheetId="10">#REF!</definedName>
    <definedName name="Kp_SLS" localSheetId="1">#REF!</definedName>
    <definedName name="Kp_SLS">#REF!</definedName>
    <definedName name="Kplant.airA" localSheetId="1">[2]arctic!#REF!</definedName>
    <definedName name="Kplant.airA">[2]arctic!#REF!</definedName>
    <definedName name="Kplant.airC" localSheetId="1">[2]continental!#REF!</definedName>
    <definedName name="Kplant.airC">[2]continental!#REF!</definedName>
    <definedName name="Kplant.airL" localSheetId="1">[2]local!#REF!</definedName>
    <definedName name="Kplant.airL">[2]local!#REF!</definedName>
    <definedName name="Kplant.airM" localSheetId="1">[2]moderate!#REF!</definedName>
    <definedName name="Kplant.airM">[2]moderate!#REF!</definedName>
    <definedName name="Kplant.airR" localSheetId="1">[2]regional!#REF!</definedName>
    <definedName name="Kplant.airR">[2]regional!#REF!</definedName>
    <definedName name="Kplant.airT" localSheetId="1">[2]tropic!#REF!</definedName>
    <definedName name="Kplant.airT">[2]tropic!#REF!</definedName>
    <definedName name="Kplant.waterA" localSheetId="1">[2]arctic!#REF!</definedName>
    <definedName name="Kplant.waterA">[2]arctic!#REF!</definedName>
    <definedName name="Kplant.waterC" localSheetId="1">[2]continental!#REF!</definedName>
    <definedName name="Kplant.waterC">[2]continental!#REF!</definedName>
    <definedName name="Kplant.waterL" localSheetId="1">[2]local!#REF!</definedName>
    <definedName name="Kplant.waterL">[2]local!#REF!</definedName>
    <definedName name="Kplant.waterM" localSheetId="1">[2]moderate!#REF!</definedName>
    <definedName name="Kplant.waterM">[2]moderate!#REF!</definedName>
    <definedName name="Kplant.waterR" localSheetId="1">[2]regional!#REF!</definedName>
    <definedName name="Kplant.waterR">[2]regional!#REF!</definedName>
    <definedName name="Kplant.waterT" localSheetId="1">[2]tropic!#REF!</definedName>
    <definedName name="Kplant.waterT">[2]tropic!#REF!</definedName>
    <definedName name="Ks" localSheetId="11">#REF!</definedName>
    <definedName name="Ks" localSheetId="10">#REF!</definedName>
    <definedName name="Ks" localSheetId="1">#REF!</definedName>
    <definedName name="Ks" localSheetId="0">#REF!</definedName>
    <definedName name="Ks">#REF!</definedName>
    <definedName name="Ks1w.L" localSheetId="1">[1]Fate!#REF!</definedName>
    <definedName name="Ks1w.L" localSheetId="0">[1]Fate!#REF!</definedName>
    <definedName name="Ks1w.L">[1]Fate!#REF!</definedName>
    <definedName name="Ks2w.L" localSheetId="1">[1]Fate!#REF!</definedName>
    <definedName name="Ks2w.L">[1]Fate!#REF!</definedName>
    <definedName name="Ks3w.L" localSheetId="1">[1]Fate!#REF!</definedName>
    <definedName name="Ks3w.L">[1]Fate!#REF!</definedName>
    <definedName name="Ksdw.L" localSheetId="1">[1]Fate!#REF!</definedName>
    <definedName name="Ksdw.L">[1]Fate!#REF!</definedName>
    <definedName name="kstrip" localSheetId="11">#REF!</definedName>
    <definedName name="kstrip" localSheetId="10">#REF!</definedName>
    <definedName name="kstrip" localSheetId="1">#REF!</definedName>
    <definedName name="kstrip" localSheetId="0">#REF!</definedName>
    <definedName name="kstrip">#REF!</definedName>
    <definedName name="ksurf" localSheetId="11">#REF!</definedName>
    <definedName name="ksurf" localSheetId="10">#REF!</definedName>
    <definedName name="ksurf" localSheetId="1">#REF!</definedName>
    <definedName name="ksurf">#REF!</definedName>
    <definedName name="Ksusp.water1R" localSheetId="1">[2]regional!#REF!</definedName>
    <definedName name="Ksusp.water1R">[2]regional!#REF!</definedName>
    <definedName name="Ksusp.water2R" localSheetId="1">[2]regional!#REF!</definedName>
    <definedName name="Ksusp.water2R">[2]regional!#REF!</definedName>
    <definedName name="Ksusp.waterL" localSheetId="1">[2]local!#REF!</definedName>
    <definedName name="Ksusp.waterL">[2]local!#REF!</definedName>
    <definedName name="Kv1a.C" localSheetId="1">[1]Fate!#REF!</definedName>
    <definedName name="Kv1a.C">[1]Fate!#REF!</definedName>
    <definedName name="Kv1a.L" localSheetId="1">[1]Fate!#REF!</definedName>
    <definedName name="Kv1a.L">[1]Fate!#REF!</definedName>
    <definedName name="Kv1a.R" localSheetId="1">[1]Fate!#REF!</definedName>
    <definedName name="Kv1a.R">[1]Fate!#REF!</definedName>
    <definedName name="Kv1w" localSheetId="1">[2]input!#REF!</definedName>
    <definedName name="Kv1w">[2]input!#REF!</definedName>
    <definedName name="Kv1w.C" localSheetId="1">[1]Fate!#REF!</definedName>
    <definedName name="Kv1w.C">[1]Fate!#REF!</definedName>
    <definedName name="Kv1w.L" localSheetId="1">[1]Fate!#REF!</definedName>
    <definedName name="Kv1w.L">[1]Fate!#REF!</definedName>
    <definedName name="Kv1w.R" localSheetId="1">[1]Fate!#REF!</definedName>
    <definedName name="Kv1w.R">[1]Fate!#REF!</definedName>
    <definedName name="Kv2a.C" localSheetId="1">[1]Fate!#REF!</definedName>
    <definedName name="Kv2a.C">[1]Fate!#REF!</definedName>
    <definedName name="Kv2a.L" localSheetId="1">[1]Fate!#REF!</definedName>
    <definedName name="Kv2a.L">[1]Fate!#REF!</definedName>
    <definedName name="Kv2a.R" localSheetId="1">[1]Fate!#REF!</definedName>
    <definedName name="Kv2a.R">[1]Fate!#REF!</definedName>
    <definedName name="Kv2w.C" localSheetId="1">[1]Fate!#REF!</definedName>
    <definedName name="Kv2w.C">[1]Fate!#REF!</definedName>
    <definedName name="Kv2w.L" localSheetId="1">[1]Fate!#REF!</definedName>
    <definedName name="Kv2w.L">[1]Fate!#REF!</definedName>
    <definedName name="Kv2w.R" localSheetId="1">[1]Fate!#REF!</definedName>
    <definedName name="Kv2w.R">[1]Fate!#REF!</definedName>
    <definedName name="kwsd.sed.sdL" localSheetId="1">[1]Fate!#REF!</definedName>
    <definedName name="kwsd.sed.sdL">[1]Fate!#REF!</definedName>
    <definedName name="kwsd.water.wL" localSheetId="1">[1]Fate!#REF!</definedName>
    <definedName name="kwsd.water.wL">[1]Fate!#REF!</definedName>
    <definedName name="LAI.v1C" localSheetId="1">[1]Fate!#REF!</definedName>
    <definedName name="LAI.v1C">[1]Fate!#REF!</definedName>
    <definedName name="LAI.v1L" localSheetId="1">[1]Fate!#REF!</definedName>
    <definedName name="LAI.v1L">[1]Fate!#REF!</definedName>
    <definedName name="LAI.v1R" localSheetId="1">[1]Fate!#REF!</definedName>
    <definedName name="LAI.v1R">[1]Fate!#REF!</definedName>
    <definedName name="LAI.v2C" localSheetId="1">[1]Fate!#REF!</definedName>
    <definedName name="LAI.v2C">[1]Fate!#REF!</definedName>
    <definedName name="LAI.v2L" localSheetId="1">[1]Fate!#REF!</definedName>
    <definedName name="LAI.v2L">[1]Fate!#REF!</definedName>
    <definedName name="LAI.v2R" localSheetId="1">[1]Fate!#REF!</definedName>
    <definedName name="LAI.v2R">[1]Fate!#REF!</definedName>
    <definedName name="LEACHflow.s1L" localSheetId="1">[1]Fate!#REF!</definedName>
    <definedName name="LEACHflow.s1L">[1]Fate!#REF!</definedName>
    <definedName name="LEACHflow.s2L" localSheetId="1">[1]Fate!#REF!</definedName>
    <definedName name="LEACHflow.s2L">[1]Fate!#REF!</definedName>
    <definedName name="LEACHflow.s3L" localSheetId="1">[1]Fate!#REF!</definedName>
    <definedName name="LEACHflow.s3L">[1]Fate!#REF!</definedName>
    <definedName name="LENGTHsea.R" localSheetId="11">#REF!</definedName>
    <definedName name="LENGTHsea.R" localSheetId="10">#REF!</definedName>
    <definedName name="LENGTHsea.R" localSheetId="1">#REF!</definedName>
    <definedName name="LENGTHsea.R">#REF!</definedName>
    <definedName name="LGrat1" localSheetId="1">'[4]1.6b Noncarc Input'!#REF!</definedName>
    <definedName name="LGrat1" localSheetId="0">'[3]1.6b Noncarc Input'!#REF!</definedName>
    <definedName name="LGrat1">'[4]1.6b Noncarc Input'!#REF!</definedName>
    <definedName name="LITTERflow.v1C.s1C" localSheetId="1">[1]Fate!#REF!</definedName>
    <definedName name="LITTERflow.v1C.s1C">[1]Fate!#REF!</definedName>
    <definedName name="LITTERflow.v1L.s1L" localSheetId="1">[1]Fate!#REF!</definedName>
    <definedName name="LITTERflow.v1L.s1L">[1]Fate!#REF!</definedName>
    <definedName name="LITTERflow.v1R.s1R" localSheetId="1">[1]Fate!#REF!</definedName>
    <definedName name="LITTERflow.v1R.s1R">[1]Fate!#REF!</definedName>
    <definedName name="LITTERflow.v2C.s2C" localSheetId="1">[1]Fate!#REF!</definedName>
    <definedName name="LITTERflow.v2C.s2C">[1]Fate!#REF!</definedName>
    <definedName name="LITTERflow.v2L.s2L" localSheetId="1">[1]Fate!#REF!</definedName>
    <definedName name="LITTERflow.v2L.s2L">[1]Fate!#REF!</definedName>
    <definedName name="LITTERflow.v2R.s2R" localSheetId="1">[1]Fate!#REF!</definedName>
    <definedName name="LITTERflow.v2R.s2R">[1]Fate!#REF!</definedName>
    <definedName name="LT">[6]Input!$B$11</definedName>
    <definedName name="mact" localSheetId="11">#REF!</definedName>
    <definedName name="mact" localSheetId="10">#REF!</definedName>
    <definedName name="mact" localSheetId="1">#REF!</definedName>
    <definedName name="mact" localSheetId="0">#REF!</definedName>
    <definedName name="mact">#REF!</definedName>
    <definedName name="mmax" localSheetId="11">#REF!</definedName>
    <definedName name="mmax" localSheetId="10">#REF!</definedName>
    <definedName name="mmax" localSheetId="1">#REF!</definedName>
    <definedName name="mmax">#REF!</definedName>
    <definedName name="Molecular_weight" localSheetId="11">#REF!</definedName>
    <definedName name="Molecular_weight" localSheetId="10">#REF!</definedName>
    <definedName name="Molecular_weight" localSheetId="1">#REF!</definedName>
    <definedName name="Molecular_weight">#REF!</definedName>
    <definedName name="MPC.soil1.L" localSheetId="1">[2]local!#REF!</definedName>
    <definedName name="MPC.soil1.L">[2]local!#REF!</definedName>
    <definedName name="MPCfreshwater.L" localSheetId="1">[2]local!#REF!</definedName>
    <definedName name="MPCfreshwater.L">[2]local!#REF!</definedName>
    <definedName name="MPCfreshwater.R" localSheetId="1">[2]regional!#REF!</definedName>
    <definedName name="MPCfreshwater.R">[2]regional!#REF!</definedName>
    <definedName name="MPCfwsediment.L" localSheetId="1">[2]local!#REF!</definedName>
    <definedName name="MPCfwsediment.L">[2]local!#REF!</definedName>
    <definedName name="MPCfwsediment.R" localSheetId="1">[2]regional!#REF!</definedName>
    <definedName name="MPCfwsediment.R">[2]regional!#REF!</definedName>
    <definedName name="MPCseawater.L" localSheetId="1">[2]local!#REF!</definedName>
    <definedName name="MPCseawater.L">[2]local!#REF!</definedName>
    <definedName name="MPCseawater.R" localSheetId="1">[2]regional!#REF!</definedName>
    <definedName name="MPCseawater.R">[2]regional!#REF!</definedName>
    <definedName name="MPCsoil.L" localSheetId="1">[2]local!#REF!</definedName>
    <definedName name="MPCsoil.L">[2]local!#REF!</definedName>
    <definedName name="MPCsoil1.L" localSheetId="1">[2]local!#REF!</definedName>
    <definedName name="MPCsoil1.L">[2]local!#REF!</definedName>
    <definedName name="MPCsoil1.R" localSheetId="1">[2]regional!#REF!</definedName>
    <definedName name="MPCsoil1.R">[2]regional!#REF!</definedName>
    <definedName name="MPCsoil2.L" localSheetId="1">[2]local!#REF!</definedName>
    <definedName name="MPCsoil2.L">[2]local!#REF!</definedName>
    <definedName name="MPCsoil2.R" localSheetId="1">[2]regional!#REF!</definedName>
    <definedName name="MPCsoil2.R">[2]regional!#REF!</definedName>
    <definedName name="MPCsoil3.L" localSheetId="1">[2]local!#REF!</definedName>
    <definedName name="MPCsoil3.L">[2]local!#REF!</definedName>
    <definedName name="MPCsoil3.R" localSheetId="1">[2]regional!#REF!</definedName>
    <definedName name="MPCsoil3.R">[2]regional!#REF!</definedName>
    <definedName name="MPCswsediment.L" localSheetId="1">[2]local!#REF!</definedName>
    <definedName name="MPCswsediment.L">[2]local!#REF!</definedName>
    <definedName name="MPCswsediment.R" localSheetId="1">[2]regional!#REF!</definedName>
    <definedName name="MPCswsediment.R">[2]regional!#REF!</definedName>
    <definedName name="N">[6]Input!$B$12</definedName>
    <definedName name="Name_compound" localSheetId="11">#REF!</definedName>
    <definedName name="Name_compound" localSheetId="10">#REF!</definedName>
    <definedName name="Name_compound" localSheetId="1">#REF!</definedName>
    <definedName name="Name_compound" localSheetId="0">#REF!</definedName>
    <definedName name="Name_compound">#REF!</definedName>
    <definedName name="NETsedrate.wL" localSheetId="1">[1]Fate!#REF!</definedName>
    <definedName name="NETsedrate.wL" localSheetId="0">[1]Fate!#REF!</definedName>
    <definedName name="NETsedrate.wL">[1]Fate!#REF!</definedName>
    <definedName name="Number_inhabitants" localSheetId="11">#REF!</definedName>
    <definedName name="Number_inhabitants" localSheetId="10">#REF!</definedName>
    <definedName name="Number_inhabitants" localSheetId="1">#REF!</definedName>
    <definedName name="Number_inhabitants" localSheetId="0">#REF!</definedName>
    <definedName name="Number_inhabitants">#REF!</definedName>
    <definedName name="Oxygen_concentration" localSheetId="11">#REF!</definedName>
    <definedName name="Oxygen_concentration" localSheetId="10">#REF!</definedName>
    <definedName name="Oxygen_concentration" localSheetId="1">#REF!</definedName>
    <definedName name="Oxygen_concentration">#REF!</definedName>
    <definedName name="Oxygen_requirement" localSheetId="11">#REF!</definedName>
    <definedName name="Oxygen_requirement" localSheetId="10">#REF!</definedName>
    <definedName name="Oxygen_requirement" localSheetId="1">#REF!</definedName>
    <definedName name="Oxygen_requirement">#REF!</definedName>
    <definedName name="PENdepth.s1L" localSheetId="1">[1]Fate!#REF!</definedName>
    <definedName name="PENdepth.s1L">[1]Fate!#REF!</definedName>
    <definedName name="PENdepth.s2C" localSheetId="1">[1]Fate!#REF!</definedName>
    <definedName name="PENdepth.s2C">[1]Fate!#REF!</definedName>
    <definedName name="PENdepth.s2L" localSheetId="1">[1]Fate!#REF!</definedName>
    <definedName name="PENdepth.s2L">[1]Fate!#REF!</definedName>
    <definedName name="PENdepth.s2R" localSheetId="1">[1]Fate!#REF!</definedName>
    <definedName name="PENdepth.s2R">[1]Fate!#REF!</definedName>
    <definedName name="PENdepth.s3C" localSheetId="1">[1]Fate!#REF!</definedName>
    <definedName name="PENdepth.s3C">[1]Fate!#REF!</definedName>
    <definedName name="PENdepth.s3L" localSheetId="1">[1]Fate!#REF!</definedName>
    <definedName name="PENdepth.s3L">[1]Fate!#REF!</definedName>
    <definedName name="PENdepth.s3R" localSheetId="1">[1]Fate!#REF!</definedName>
    <definedName name="PENdepth.s3R">[1]Fate!#REF!</definedName>
    <definedName name="Phi_x" localSheetId="1">'[5]exposure model'!#REF!</definedName>
    <definedName name="Phi_x">'[5]exposure model'!#REF!</definedName>
    <definedName name="PLT.C" localSheetId="1">[1]Fate!#REF!</definedName>
    <definedName name="PLT.C">[1]Fate!#REF!</definedName>
    <definedName name="PLT.L" localSheetId="1">[1]Fate!#REF!</definedName>
    <definedName name="PLT.L">[1]Fate!#REF!</definedName>
    <definedName name="PLT.R" localSheetId="1">[1]Fate!#REF!</definedName>
    <definedName name="PLT.R">[1]Fate!#REF!</definedName>
    <definedName name="_xlnm.Print_Area" localSheetId="14">'Noncarc Inh'!$D$2:$Q$2</definedName>
    <definedName name="_xlnm.Print_Titles" localSheetId="14">'Noncarc Inh'!#REF!,'Noncarc Inh'!$2:$2</definedName>
    <definedName name="PRODsusp.wL" localSheetId="1">[1]Fate!#REF!</definedName>
    <definedName name="PRODsusp.wL">[1]Fate!#REF!</definedName>
    <definedName name="Psi" localSheetId="11">#REF!</definedName>
    <definedName name="Psi" localSheetId="10">#REF!</definedName>
    <definedName name="Psi" localSheetId="1">#REF!</definedName>
    <definedName name="Psi" localSheetId="0">#REF!</definedName>
    <definedName name="Psi">#REF!</definedName>
    <definedName name="Q.10" localSheetId="1">[1]Fate!#REF!</definedName>
    <definedName name="Q.10" localSheetId="0">[1]Fate!#REF!</definedName>
    <definedName name="Q.10">[1]Fate!#REF!</definedName>
    <definedName name="Q.v1C" localSheetId="1">[1]Fate!#REF!</definedName>
    <definedName name="Q.v1C">[1]Fate!#REF!</definedName>
    <definedName name="Q.v1L" localSheetId="1">[1]Fate!#REF!</definedName>
    <definedName name="Q.v1L">[1]Fate!#REF!</definedName>
    <definedName name="Q.v1R" localSheetId="1">[1]Fate!#REF!</definedName>
    <definedName name="Q.v1R">[1]Fate!#REF!</definedName>
    <definedName name="Q.v2C" localSheetId="1">[1]Fate!#REF!</definedName>
    <definedName name="Q.v2C">[1]Fate!#REF!</definedName>
    <definedName name="Q.v2L" localSheetId="1">[1]Fate!#REF!</definedName>
    <definedName name="Q.v2L">[1]Fate!#REF!</definedName>
    <definedName name="Q.v2R" localSheetId="1">[1]Fate!#REF!</definedName>
    <definedName name="Q.v2R">[1]Fate!#REF!</definedName>
    <definedName name="QtransA" localSheetId="1">[2]arctic!#REF!</definedName>
    <definedName name="QtransA">[2]arctic!#REF!</definedName>
    <definedName name="QtransC" localSheetId="1">[2]continental!#REF!</definedName>
    <definedName name="QtransC">[2]continental!#REF!</definedName>
    <definedName name="QtransL" localSheetId="1">[2]local!#REF!</definedName>
    <definedName name="QtransL">[2]local!#REF!</definedName>
    <definedName name="QtransM" localSheetId="1">[2]moderate!#REF!</definedName>
    <definedName name="QtransM">[2]moderate!#REF!</definedName>
    <definedName name="QtransR" localSheetId="1">[2]regional!#REF!</definedName>
    <definedName name="QtransR">[2]regional!#REF!</definedName>
    <definedName name="QtransT" localSheetId="1">[2]tropic!#REF!</definedName>
    <definedName name="QtransT">[2]tropic!#REF!</definedName>
    <definedName name="R_" localSheetId="11">#REF!</definedName>
    <definedName name="R_" localSheetId="10">#REF!</definedName>
    <definedName name="R_" localSheetId="1">#REF!</definedName>
    <definedName name="R_" localSheetId="0">#REF!</definedName>
    <definedName name="R_">#REF!</definedName>
    <definedName name="RAINflow.aL.wL" localSheetId="1">[1]Fate!#REF!</definedName>
    <definedName name="RAINflow.aL.wL" localSheetId="0">[1]Fate!#REF!</definedName>
    <definedName name="RAINflow.aL.wL">[1]Fate!#REF!</definedName>
    <definedName name="rCH2_2" localSheetId="1">'fing-finh'!#REF!</definedName>
    <definedName name="rCH2_2" localSheetId="0">'[9]fing-finh'!#REF!</definedName>
    <definedName name="rCH2_2">'fing-finh'!#REF!</definedName>
    <definedName name="RESUSPflow.sdL.wL" localSheetId="1">[1]Fate!#REF!</definedName>
    <definedName name="RESUSPflow.sdL.wL">[1]Fate!#REF!</definedName>
    <definedName name="RESUSPrate.sdL" localSheetId="1">[1]Fate!#REF!</definedName>
    <definedName name="RESUSPrate.sdL">[1]Fate!#REF!</definedName>
    <definedName name="rH2O_f" localSheetId="1">'fing-finh'!#REF!</definedName>
    <definedName name="rH2O_f" localSheetId="0">'[9]fing-finh'!#REF!</definedName>
    <definedName name="rH2O_f">'fing-finh'!#REF!</definedName>
    <definedName name="RHO.v1C" localSheetId="1">[1]Fate!#REF!</definedName>
    <definedName name="RHO.v1C">[1]Fate!#REF!</definedName>
    <definedName name="RHO.v1L" localSheetId="1">[1]Fate!#REF!</definedName>
    <definedName name="RHO.v1L">[1]Fate!#REF!</definedName>
    <definedName name="RHO.v1R" localSheetId="1">[1]Fate!#REF!</definedName>
    <definedName name="RHO.v1R">[1]Fate!#REF!</definedName>
    <definedName name="RHO.v2C" localSheetId="1">[1]Fate!#REF!</definedName>
    <definedName name="RHO.v2C">[1]Fate!#REF!</definedName>
    <definedName name="RHO.v2L" localSheetId="1">[1]Fate!#REF!</definedName>
    <definedName name="RHO.v2L">[1]Fate!#REF!</definedName>
    <definedName name="RHO.v2R" localSheetId="1">[1]Fate!#REF!</definedName>
    <definedName name="RHO.v2R">[1]Fate!#REF!</definedName>
    <definedName name="RHOplantA" localSheetId="1">[2]arctic!#REF!</definedName>
    <definedName name="RHOplantA">[2]arctic!#REF!</definedName>
    <definedName name="RHOplantC" localSheetId="1">[2]continental!#REF!</definedName>
    <definedName name="RHOplantC">[2]continental!#REF!</definedName>
    <definedName name="RHOplantL" localSheetId="1">[2]local!#REF!</definedName>
    <definedName name="RHOplantL">[2]local!#REF!</definedName>
    <definedName name="RHOplantM" localSheetId="1">[2]moderate!#REF!</definedName>
    <definedName name="RHOplantM">[2]moderate!#REF!</definedName>
    <definedName name="RHOplantR" localSheetId="1">[2]regional!#REF!</definedName>
    <definedName name="RHOplantR">[2]regional!#REF!</definedName>
    <definedName name="RHOplantT" localSheetId="1">[2]tropic!#REF!</definedName>
    <definedName name="RHOplantT">[2]tropic!#REF!</definedName>
    <definedName name="RHOsusp.w1R" localSheetId="1">[2]regional!#REF!</definedName>
    <definedName name="RHOsusp.w1R">[2]regional!#REF!</definedName>
    <definedName name="RHOsusp.w2R" localSheetId="1">[2]regional!#REF!</definedName>
    <definedName name="RHOsusp.w2R">[2]regional!#REF!</definedName>
    <definedName name="RHOsuspL" localSheetId="1">[2]local!#REF!</definedName>
    <definedName name="RHOsuspL">[2]local!#REF!</definedName>
    <definedName name="ROOTSremoval.s1C" localSheetId="1">[1]Fate!#REF!</definedName>
    <definedName name="ROOTSremoval.s1C">[1]Fate!#REF!</definedName>
    <definedName name="ROOTSremoval.s1L" localSheetId="1">[1]Fate!#REF!</definedName>
    <definedName name="ROOTSremoval.s1L">[1]Fate!#REF!</definedName>
    <definedName name="ROOTSremoval.s1R" localSheetId="1">[1]Fate!#REF!</definedName>
    <definedName name="ROOTSremoval.s1R">[1]Fate!#REF!</definedName>
    <definedName name="ROOTSremoval.s2C" localSheetId="1">[1]Fate!#REF!</definedName>
    <definedName name="ROOTSremoval.s2C">[1]Fate!#REF!</definedName>
    <definedName name="ROOTSremoval.s2L" localSheetId="1">[1]Fate!#REF!</definedName>
    <definedName name="ROOTSremoval.s2L">[1]Fate!#REF!</definedName>
    <definedName name="ROOTSremoval.s2R" localSheetId="1">[1]Fate!#REF!</definedName>
    <definedName name="ROOTSremoval.s2R">[1]Fate!#REF!</definedName>
    <definedName name="RUNOFFflow.s1L.wL" localSheetId="1">[1]Fate!#REF!</definedName>
    <definedName name="RUNOFFflow.s1L.wL">[1]Fate!#REF!</definedName>
    <definedName name="RUNOFFflow.s2L.wL" localSheetId="1">[1]Fate!#REF!</definedName>
    <definedName name="RUNOFFflow.s2L.wL">[1]Fate!#REF!</definedName>
    <definedName name="RUNOFFflow.s3L.wL" localSheetId="1">[1]Fate!#REF!</definedName>
    <definedName name="RUNOFFflow.s3L.wL">[1]Fate!#REF!</definedName>
    <definedName name="scenario" localSheetId="1">'[2]level 4'!#REF!</definedName>
    <definedName name="scenario">'[2]level 4'!#REF!</definedName>
    <definedName name="SEAcurrent.w2C.w2R" localSheetId="1">[1]Fate!#REF!</definedName>
    <definedName name="SEAcurrent.w2C.w2R">[1]Fate!#REF!</definedName>
    <definedName name="SEDflow.wL.sdL" localSheetId="1">[1]Fate!#REF!</definedName>
    <definedName name="SEDflow.wL.sdL">[1]Fate!#REF!</definedName>
    <definedName name="SeriesNr.End" localSheetId="1">[1]Fate!#REF!</definedName>
    <definedName name="SeriesNr.End">[1]Fate!#REF!</definedName>
    <definedName name="SeriesNr.Start" localSheetId="1">[1]Fate!#REF!</definedName>
    <definedName name="SeriesNr.Start">[1]Fate!#REF!</definedName>
    <definedName name="SETTLvelocity.L" localSheetId="1">[1]Fate!#REF!</definedName>
    <definedName name="SETTLvelocity.L">[1]Fate!#REF!</definedName>
    <definedName name="Sewage_flow" localSheetId="11">#REF!</definedName>
    <definedName name="Sewage_flow" localSheetId="10">#REF!</definedName>
    <definedName name="Sewage_flow" localSheetId="1">#REF!</definedName>
    <definedName name="Sewage_flow" localSheetId="0">#REF!</definedName>
    <definedName name="Sewage_flow">#REF!</definedName>
    <definedName name="Sludge_loading_rate" localSheetId="11">#REF!</definedName>
    <definedName name="Sludge_loading_rate" localSheetId="10">#REF!</definedName>
    <definedName name="Sludge_loading_rate" localSheetId="1">#REF!</definedName>
    <definedName name="Sludge_loading_rate">#REF!</definedName>
    <definedName name="SOLIDadv.s1L" localSheetId="1">[1]Fate!#REF!</definedName>
    <definedName name="SOLIDadv.s1L">[1]Fate!#REF!</definedName>
    <definedName name="SOLIDadv.s2C" localSheetId="1">[1]Fate!#REF!</definedName>
    <definedName name="SOLIDadv.s2C">[1]Fate!#REF!</definedName>
    <definedName name="SOLIDadv.s2L" localSheetId="1">[1]Fate!#REF!</definedName>
    <definedName name="SOLIDadv.s2L">[1]Fate!#REF!</definedName>
    <definedName name="SOLIDadv.s2R" localSheetId="1">[1]Fate!#REF!</definedName>
    <definedName name="SOLIDadv.s2R">[1]Fate!#REF!</definedName>
    <definedName name="SOLIDadv.s3C" localSheetId="1">[1]Fate!#REF!</definedName>
    <definedName name="SOLIDadv.s3C">[1]Fate!#REF!</definedName>
    <definedName name="SOLIDadv.s3L" localSheetId="1">[1]Fate!#REF!</definedName>
    <definedName name="SOLIDadv.s3L">[1]Fate!#REF!</definedName>
    <definedName name="SOLIDadv.s3R" localSheetId="1">[1]Fate!#REF!</definedName>
    <definedName name="SOLIDadv.s3R">[1]Fate!#REF!</definedName>
    <definedName name="SOLIDdiff.s1L" localSheetId="1">[1]Fate!#REF!</definedName>
    <definedName name="SOLIDdiff.s1L">[1]Fate!#REF!</definedName>
    <definedName name="SOLIDdiff.s2C" localSheetId="1">[1]Fate!#REF!</definedName>
    <definedName name="SOLIDdiff.s2C">[1]Fate!#REF!</definedName>
    <definedName name="SOLIDdiff.s2L" localSheetId="1">[1]Fate!#REF!</definedName>
    <definedName name="SOLIDdiff.s2L">[1]Fate!#REF!</definedName>
    <definedName name="SOLIDdiff.s2R" localSheetId="1">[1]Fate!#REF!</definedName>
    <definedName name="SOLIDdiff.s2R">[1]Fate!#REF!</definedName>
    <definedName name="SOLIDdiff.s3C" localSheetId="1">[1]Fate!#REF!</definedName>
    <definedName name="SOLIDdiff.s3C">[1]Fate!#REF!</definedName>
    <definedName name="SOLIDdiff.s3L" localSheetId="1">[1]Fate!#REF!</definedName>
    <definedName name="SOLIDdiff.s3L">[1]Fate!#REF!</definedName>
    <definedName name="SOLIDdiff.s3R" localSheetId="1">[1]Fate!#REF!</definedName>
    <definedName name="SOLIDdiff.s3R">[1]Fate!#REF!</definedName>
    <definedName name="Solubility" localSheetId="11">#REF!</definedName>
    <definedName name="Solubility" localSheetId="10">#REF!</definedName>
    <definedName name="Solubility" localSheetId="1">#REF!</definedName>
    <definedName name="Solubility" localSheetId="0">#REF!</definedName>
    <definedName name="Solubility">#REF!</definedName>
    <definedName name="SPECMASS.v1C" localSheetId="1">[1]Fate!#REF!</definedName>
    <definedName name="SPECMASS.v1C" localSheetId="0">[1]Fate!#REF!</definedName>
    <definedName name="SPECMASS.v1C">[1]Fate!#REF!</definedName>
    <definedName name="SPECMASS.v1L" localSheetId="1">[1]Fate!#REF!</definedName>
    <definedName name="SPECMASS.v1L">[1]Fate!#REF!</definedName>
    <definedName name="SPECMASS.v1R" localSheetId="1">[1]Fate!#REF!</definedName>
    <definedName name="SPECMASS.v1R">[1]Fate!#REF!</definedName>
    <definedName name="SPECMASS.v2C" localSheetId="1">[1]Fate!#REF!</definedName>
    <definedName name="SPECMASS.v2C">[1]Fate!#REF!</definedName>
    <definedName name="SPECMASS.v2L" localSheetId="1">[1]Fate!#REF!</definedName>
    <definedName name="SPECMASS.v2L">[1]Fate!#REF!</definedName>
    <definedName name="SPECMASS.v2R" localSheetId="1">[1]Fate!#REF!</definedName>
    <definedName name="SPECMASS.v2R">[1]Fate!#REF!</definedName>
    <definedName name="SRT_critical" localSheetId="11">#REF!</definedName>
    <definedName name="SRT_critical" localSheetId="10">#REF!</definedName>
    <definedName name="SRT_critical" localSheetId="1">#REF!</definedName>
    <definedName name="SRT_critical" localSheetId="0">#REF!</definedName>
    <definedName name="SRT_critical">#REF!</definedName>
    <definedName name="substance_data" localSheetId="11">#REF!</definedName>
    <definedName name="substance_data" localSheetId="10">#REF!</definedName>
    <definedName name="substance_data" localSheetId="1">#REF!</definedName>
    <definedName name="substance_data">#REF!</definedName>
    <definedName name="SURFaerosol.C" localSheetId="1">[1]Fate!#REF!</definedName>
    <definedName name="SURFaerosol.C">[1]Fate!#REF!</definedName>
    <definedName name="SURFaerosol.L" localSheetId="1">[1]Fate!#REF!</definedName>
    <definedName name="SURFaerosol.L">[1]Fate!#REF!</definedName>
    <definedName name="SURFaerosol.R" localSheetId="1">[1]Fate!#REF!</definedName>
    <definedName name="SURFaerosol.R">[1]Fate!#REF!</definedName>
    <definedName name="Surplus_sludge" localSheetId="11">#REF!</definedName>
    <definedName name="Surplus_sludge" localSheetId="10">#REF!</definedName>
    <definedName name="Surplus_sludge" localSheetId="1">#REF!</definedName>
    <definedName name="Surplus_sludge" localSheetId="0">#REF!</definedName>
    <definedName name="Surplus_sludge">#REF!</definedName>
    <definedName name="SUSP.wL" localSheetId="1">[1]Fate!#REF!</definedName>
    <definedName name="SUSP.wL" localSheetId="0">[1]Fate!#REF!</definedName>
    <definedName name="SUSP.wL">[1]Fate!#REF!</definedName>
    <definedName name="T_air" localSheetId="11">#REF!</definedName>
    <definedName name="T_air" localSheetId="10">#REF!</definedName>
    <definedName name="T_air" localSheetId="1">#REF!</definedName>
    <definedName name="T_air" localSheetId="0">#REF!</definedName>
    <definedName name="T_air">#REF!</definedName>
    <definedName name="T_water" localSheetId="11">#REF!</definedName>
    <definedName name="T_water" localSheetId="10">#REF!</definedName>
    <definedName name="T_water" localSheetId="1">#REF!</definedName>
    <definedName name="T_water">#REF!</definedName>
    <definedName name="t1_2_aeration" localSheetId="11">#REF!</definedName>
    <definedName name="t1_2_aeration" localSheetId="10">#REF!</definedName>
    <definedName name="t1_2_aeration" localSheetId="1">#REF!</definedName>
    <definedName name="t1_2_aeration">#REF!</definedName>
    <definedName name="t1_2_PS" localSheetId="11">#REF!</definedName>
    <definedName name="t1_2_PS" localSheetId="10">#REF!</definedName>
    <definedName name="t1_2_PS" localSheetId="1">#REF!</definedName>
    <definedName name="t1_2_PS">#REF!</definedName>
    <definedName name="t1_2_SLS" localSheetId="11">#REF!</definedName>
    <definedName name="t1_2_SLS" localSheetId="10">#REF!</definedName>
    <definedName name="t1_2_SLS" localSheetId="1">#REF!</definedName>
    <definedName name="t1_2_SLS">#REF!</definedName>
    <definedName name="TABLE" localSheetId="14">'Noncarc Inh'!#REF!</definedName>
    <definedName name="TABLE_10" localSheetId="14">'Noncarc Inh'!#REF!</definedName>
    <definedName name="TABLE_11" localSheetId="14">'Noncarc Inh'!#REF!</definedName>
    <definedName name="TABLE_12" localSheetId="14">'Noncarc Inh'!#REF!</definedName>
    <definedName name="TABLE_13" localSheetId="14">'Noncarc Inh'!#REF!</definedName>
    <definedName name="TABLE_14" localSheetId="14">'Noncarc Inh'!#REF!</definedName>
    <definedName name="TABLE_15" localSheetId="14">'Noncarc Inh'!#REF!</definedName>
    <definedName name="TABLE_16" localSheetId="14">'Noncarc Inh'!#REF!</definedName>
    <definedName name="TABLE_17" localSheetId="14">'Noncarc Inh'!#REF!</definedName>
    <definedName name="TABLE_18" localSheetId="14">'Noncarc Inh'!#REF!</definedName>
    <definedName name="TABLE_19" localSheetId="14">'Noncarc Inh'!#REF!</definedName>
    <definedName name="TABLE_2" localSheetId="14">'Noncarc Inh'!#REF!</definedName>
    <definedName name="TABLE_20" localSheetId="14">'Noncarc Inh'!#REF!</definedName>
    <definedName name="TABLE_21" localSheetId="14">'Noncarc Inh'!#REF!</definedName>
    <definedName name="TABLE_22" localSheetId="14">'Noncarc Inh'!#REF!</definedName>
    <definedName name="TABLE_23" localSheetId="14">'Noncarc Inh'!#REF!</definedName>
    <definedName name="TABLE_24" localSheetId="14">'Noncarc Inh'!#REF!</definedName>
    <definedName name="TABLE_25" localSheetId="14">'Noncarc Inh'!#REF!</definedName>
    <definedName name="TABLE_26" localSheetId="14">'Noncarc Inh'!#REF!</definedName>
    <definedName name="TABLE_27" localSheetId="14">'Noncarc Inh'!#REF!</definedName>
    <definedName name="TABLE_28" localSheetId="14">'Noncarc Inh'!#REF!</definedName>
    <definedName name="TABLE_29" localSheetId="14">'Noncarc Inh'!#REF!</definedName>
    <definedName name="TABLE_3" localSheetId="14">'Noncarc Inh'!#REF!</definedName>
    <definedName name="TABLE_30" localSheetId="14">'Noncarc Inh'!#REF!</definedName>
    <definedName name="TABLE_31" localSheetId="14">'Noncarc Inh'!#REF!</definedName>
    <definedName name="TABLE_32" localSheetId="14">'Noncarc Inh'!#REF!</definedName>
    <definedName name="TABLE_33" localSheetId="14">'Noncarc Inh'!#REF!</definedName>
    <definedName name="TABLE_34" localSheetId="14">'Noncarc Inh'!#REF!</definedName>
    <definedName name="TABLE_35" localSheetId="14">'Noncarc Inh'!#REF!</definedName>
    <definedName name="TABLE_36" localSheetId="14">'Noncarc Inh'!#REF!</definedName>
    <definedName name="TABLE_37" localSheetId="14">'Noncarc Inh'!#REF!</definedName>
    <definedName name="TABLE_38" localSheetId="14">'Noncarc Inh'!#REF!</definedName>
    <definedName name="TABLE_39" localSheetId="14">'Noncarc Inh'!#REF!</definedName>
    <definedName name="TABLE_4" localSheetId="14">'Noncarc Inh'!#REF!</definedName>
    <definedName name="TABLE_40" localSheetId="14">'Noncarc Inh'!#REF!</definedName>
    <definedName name="TABLE_41" localSheetId="14">'Noncarc Inh'!#REF!</definedName>
    <definedName name="TABLE_42" localSheetId="14">'Noncarc Inh'!#REF!</definedName>
    <definedName name="TABLE_43" localSheetId="14">'Noncarc Inh'!#REF!</definedName>
    <definedName name="TABLE_44" localSheetId="14">'Noncarc Inh'!#REF!</definedName>
    <definedName name="TABLE_45" localSheetId="14">'Noncarc Inh'!#REF!</definedName>
    <definedName name="TABLE_46" localSheetId="14">'Noncarc Inh'!#REF!</definedName>
    <definedName name="TABLE_47" localSheetId="14">'Noncarc Inh'!#REF!</definedName>
    <definedName name="TABLE_48" localSheetId="14">'Noncarc Inh'!#REF!</definedName>
    <definedName name="TABLE_49" localSheetId="14">'Noncarc Inh'!#REF!</definedName>
    <definedName name="TABLE_5" localSheetId="14">'Noncarc Inh'!#REF!</definedName>
    <definedName name="TABLE_50" localSheetId="14">'Noncarc Inh'!#REF!</definedName>
    <definedName name="TABLE_51" localSheetId="14">'Noncarc Inh'!#REF!</definedName>
    <definedName name="TABLE_52" localSheetId="14">'Noncarc Inh'!#REF!</definedName>
    <definedName name="TABLE_53" localSheetId="14">'Noncarc Inh'!#REF!</definedName>
    <definedName name="TABLE_54" localSheetId="14">'Noncarc Inh'!#REF!</definedName>
    <definedName name="TABLE_55" localSheetId="14">'Noncarc Inh'!#REF!</definedName>
    <definedName name="TABLE_56" localSheetId="14">'Noncarc Inh'!#REF!</definedName>
    <definedName name="TABLE_57" localSheetId="14">'Noncarc Inh'!#REF!</definedName>
    <definedName name="TABLE_58" localSheetId="14">'Noncarc Inh'!#REF!</definedName>
    <definedName name="TABLE_59" localSheetId="14">'Noncarc Inh'!#REF!</definedName>
    <definedName name="TABLE_6" localSheetId="14">'Noncarc Inh'!#REF!</definedName>
    <definedName name="TABLE_60" localSheetId="14">'Noncarc Inh'!#REF!</definedName>
    <definedName name="TABLE_61" localSheetId="14">'Noncarc Inh'!#REF!</definedName>
    <definedName name="TABLE_62" localSheetId="14">'Noncarc Inh'!#REF!</definedName>
    <definedName name="TABLE_63" localSheetId="14">'Noncarc Inh'!#REF!</definedName>
    <definedName name="TABLE_64" localSheetId="14">'Noncarc Inh'!#REF!</definedName>
    <definedName name="TABLE_65" localSheetId="14">'Noncarc Inh'!#REF!</definedName>
    <definedName name="TABLE_66" localSheetId="14">'Noncarc Inh'!#REF!</definedName>
    <definedName name="TABLE_67" localSheetId="14">'Noncarc Inh'!#REF!</definedName>
    <definedName name="TABLE_68" localSheetId="14">'Noncarc Inh'!#REF!</definedName>
    <definedName name="TABLE_69" localSheetId="14">'Noncarc Inh'!#REF!</definedName>
    <definedName name="TABLE_7" localSheetId="14">'Noncarc Inh'!#REF!</definedName>
    <definedName name="TABLE_70" localSheetId="14">'Noncarc Inh'!#REF!</definedName>
    <definedName name="TABLE_71" localSheetId="14">'Noncarc Inh'!#REF!</definedName>
    <definedName name="TABLE_72" localSheetId="14">'Noncarc Inh'!#REF!</definedName>
    <definedName name="TABLE_73" localSheetId="14">'Noncarc Inh'!#REF!</definedName>
    <definedName name="TABLE_74" localSheetId="14">'Noncarc Inh'!#REF!</definedName>
    <definedName name="TABLE_75" localSheetId="14">'Noncarc Inh'!#REF!</definedName>
    <definedName name="TABLE_76" localSheetId="14">'Noncarc Inh'!#REF!</definedName>
    <definedName name="TABLE_77" localSheetId="14">'Noncarc Inh'!#REF!</definedName>
    <definedName name="TABLE_8" localSheetId="14">'Noncarc Inh'!#REF!</definedName>
    <definedName name="TABLE_9" localSheetId="14">'Noncarc Inh'!#REF!</definedName>
    <definedName name="Tempfactor.aC" localSheetId="1">[1]Fate!#REF!</definedName>
    <definedName name="Tempfactor.aC" localSheetId="0">[1]Fate!#REF!</definedName>
    <definedName name="Tempfactor.aC">[1]Fate!#REF!</definedName>
    <definedName name="Tempfactor.aL" localSheetId="1">[1]Fate!#REF!</definedName>
    <definedName name="Tempfactor.aL" localSheetId="0">[1]Fate!#REF!</definedName>
    <definedName name="Tempfactor.aL">[1]Fate!#REF!</definedName>
    <definedName name="Tempfactor.aR" localSheetId="1">[1]Fate!#REF!</definedName>
    <definedName name="Tempfactor.aR">[1]Fate!#REF!</definedName>
    <definedName name="Tempfactor.wsdsC" localSheetId="1">[1]Fate!#REF!</definedName>
    <definedName name="Tempfactor.wsdsC">[1]Fate!#REF!</definedName>
    <definedName name="Tempfactor.wsdsL" localSheetId="1">[1]Fate!#REF!</definedName>
    <definedName name="Tempfactor.wsdsL">[1]Fate!#REF!</definedName>
    <definedName name="Tempfactor.wsdsR" localSheetId="1">[1]Fate!#REF!</definedName>
    <definedName name="Tempfactor.wsdsR">[1]Fate!#REF!</definedName>
    <definedName name="Tm" localSheetId="0">[1]Fate!#REF!</definedName>
    <definedName name="Tm">[10]input!$M$25</definedName>
    <definedName name="TRANSflow.s1C.v1C" localSheetId="1">[1]Fate!#REF!</definedName>
    <definedName name="TRANSflow.s1C.v1C" localSheetId="0">[1]Fate!#REF!</definedName>
    <definedName name="TRANSflow.s1C.v1C">[1]Fate!#REF!</definedName>
    <definedName name="TRANSflow.s1L.v1L" localSheetId="1">[1]Fate!#REF!</definedName>
    <definedName name="TRANSflow.s1L.v1L" localSheetId="0">[1]Fate!#REF!</definedName>
    <definedName name="TRANSflow.s1L.v1L">[1]Fate!#REF!</definedName>
    <definedName name="TRANSflow.s1R.v1R" localSheetId="1">[1]Fate!#REF!</definedName>
    <definedName name="TRANSflow.s1R.v1R" localSheetId="0">[1]Fate!#REF!</definedName>
    <definedName name="TRANSflow.s1R.v1R">[1]Fate!#REF!</definedName>
    <definedName name="TRANSflow.s2C.v2C" localSheetId="1">[1]Fate!#REF!</definedName>
    <definedName name="TRANSflow.s2C.v2C" localSheetId="0">[1]Fate!#REF!</definedName>
    <definedName name="TRANSflow.s2C.v2C">[1]Fate!#REF!</definedName>
    <definedName name="TRANSflow.s2L.v2L" localSheetId="1">[1]Fate!#REF!</definedName>
    <definedName name="TRANSflow.s2L.v2L">[1]Fate!#REF!</definedName>
    <definedName name="TRANSflow.s2R.v2R" localSheetId="1">[1]Fate!#REF!</definedName>
    <definedName name="TRANSflow.s2R.v2R">[1]Fate!#REF!</definedName>
    <definedName name="TSCF.v1C" localSheetId="1">[1]Fate!#REF!</definedName>
    <definedName name="TSCF.v1C">[1]Fate!#REF!</definedName>
    <definedName name="TSCF.v1L" localSheetId="1">[1]Fate!#REF!</definedName>
    <definedName name="TSCF.v1L">[1]Fate!#REF!</definedName>
    <definedName name="TSCF.v1R" localSheetId="1">[1]Fate!#REF!</definedName>
    <definedName name="TSCF.v1R">[1]Fate!#REF!</definedName>
    <definedName name="TSCF.v2C" localSheetId="1">[1]Fate!#REF!</definedName>
    <definedName name="TSCF.v2C">[1]Fate!#REF!</definedName>
    <definedName name="TSCF.v2L" localSheetId="1">[1]Fate!#REF!</definedName>
    <definedName name="TSCF.v2L">[1]Fate!#REF!</definedName>
    <definedName name="TSCF.v2R" localSheetId="1">[1]Fate!#REF!</definedName>
    <definedName name="TSCF.v2R">[1]Fate!#REF!</definedName>
    <definedName name="TSCFplantA" localSheetId="1">[2]arctic!#REF!</definedName>
    <definedName name="TSCFplantA">[2]arctic!#REF!</definedName>
    <definedName name="TSCFplantC" localSheetId="1">[2]continental!#REF!</definedName>
    <definedName name="TSCFplantC">[2]continental!#REF!</definedName>
    <definedName name="TSCFplantL" localSheetId="1">[2]local!#REF!</definedName>
    <definedName name="TSCFplantL">[2]local!#REF!</definedName>
    <definedName name="TSCFplantM" localSheetId="1">[2]moderate!#REF!</definedName>
    <definedName name="TSCFplantM">[2]moderate!#REF!</definedName>
    <definedName name="TSCFplantR" localSheetId="1">[2]regional!#REF!</definedName>
    <definedName name="TSCFplantR">[2]regional!#REF!</definedName>
    <definedName name="TSCFplantT" localSheetId="1">[2]tropic!#REF!</definedName>
    <definedName name="TSCFplantT">[2]tropic!#REF!</definedName>
    <definedName name="v">[5]engine!$D$4:$AQ$4</definedName>
    <definedName name="V_1" localSheetId="11">#REF!</definedName>
    <definedName name="V_1" localSheetId="10">#REF!</definedName>
    <definedName name="V_1" localSheetId="1">#REF!</definedName>
    <definedName name="V_1" localSheetId="0">#REF!</definedName>
    <definedName name="V_1">#REF!</definedName>
    <definedName name="V_2" localSheetId="11">#REF!</definedName>
    <definedName name="V_2" localSheetId="10">#REF!</definedName>
    <definedName name="V_2" localSheetId="1">#REF!</definedName>
    <definedName name="V_2">#REF!</definedName>
    <definedName name="V_3" localSheetId="11">#REF!</definedName>
    <definedName name="V_3" localSheetId="10">#REF!</definedName>
    <definedName name="V_3" localSheetId="1">#REF!</definedName>
    <definedName name="V_3">#REF!</definedName>
    <definedName name="V_4" localSheetId="11">#REF!</definedName>
    <definedName name="V_4" localSheetId="10">#REF!</definedName>
    <definedName name="V_4" localSheetId="1">#REF!</definedName>
    <definedName name="V_4">#REF!</definedName>
    <definedName name="V_5" localSheetId="11">#REF!</definedName>
    <definedName name="V_5" localSheetId="10">#REF!</definedName>
    <definedName name="V_5" localSheetId="1">#REF!</definedName>
    <definedName name="V_5">#REF!</definedName>
    <definedName name="V_6" localSheetId="11">#REF!</definedName>
    <definedName name="V_6" localSheetId="10">#REF!</definedName>
    <definedName name="V_6" localSheetId="1">#REF!</definedName>
    <definedName name="V_6">#REF!</definedName>
    <definedName name="V_7" localSheetId="11">#REF!</definedName>
    <definedName name="V_7" localSheetId="10">#REF!</definedName>
    <definedName name="V_7" localSheetId="1">#REF!</definedName>
    <definedName name="V_7">#REF!</definedName>
    <definedName name="V_8" localSheetId="11">#REF!</definedName>
    <definedName name="V_8" localSheetId="10">#REF!</definedName>
    <definedName name="V_8" localSheetId="1">#REF!</definedName>
    <definedName name="V_8">#REF!</definedName>
    <definedName name="V_9" localSheetId="11">#REF!</definedName>
    <definedName name="V_9" localSheetId="10">#REF!</definedName>
    <definedName name="V_9" localSheetId="1">#REF!</definedName>
    <definedName name="V_9">#REF!</definedName>
    <definedName name="Vapour_pressure" localSheetId="11">#REF!</definedName>
    <definedName name="Vapour_pressure" localSheetId="10">#REF!</definedName>
    <definedName name="Vapour_pressure" localSheetId="1">#REF!</definedName>
    <definedName name="Vapour_pressure">#REF!</definedName>
    <definedName name="Veff.s1L" localSheetId="1">[1]Fate!#REF!</definedName>
    <definedName name="Veff.s1L">[1]Fate!#REF!</definedName>
    <definedName name="Veff.s2C" localSheetId="1">[1]Fate!#REF!</definedName>
    <definedName name="Veff.s2C">[1]Fate!#REF!</definedName>
    <definedName name="Veff.s2L" localSheetId="1">[1]Fate!#REF!</definedName>
    <definedName name="Veff.s2L">[1]Fate!#REF!</definedName>
    <definedName name="Veff.s2R" localSheetId="1">[1]Fate!#REF!</definedName>
    <definedName name="Veff.s2R">[1]Fate!#REF!</definedName>
    <definedName name="Veff.s3C" localSheetId="1">[1]Fate!#REF!</definedName>
    <definedName name="Veff.s3C">[1]Fate!#REF!</definedName>
    <definedName name="Veff.s3L" localSheetId="1">[1]Fate!#REF!</definedName>
    <definedName name="Veff.s3L">[1]Fate!#REF!</definedName>
    <definedName name="Veff.s3R" localSheetId="1">[1]Fate!#REF!</definedName>
    <definedName name="Veff.s3R">[1]Fate!#REF!</definedName>
    <definedName name="VEG" localSheetId="1">[2]input!#REF!</definedName>
    <definedName name="VEG">[2]input!#REF!</definedName>
    <definedName name="VEGmass.v1C" localSheetId="1">[1]Fate!#REF!</definedName>
    <definedName name="VEGmass.v1C">[1]Fate!#REF!</definedName>
    <definedName name="VEGmass.v1L" localSheetId="1">[1]Fate!#REF!</definedName>
    <definedName name="VEGmass.v1L">[1]Fate!#REF!</definedName>
    <definedName name="VEGmass.v1R" localSheetId="1">[1]Fate!#REF!</definedName>
    <definedName name="VEGmass.v1R">[1]Fate!#REF!</definedName>
    <definedName name="VEGmass.v2C" localSheetId="1">[1]Fate!#REF!</definedName>
    <definedName name="VEGmass.v2C">[1]Fate!#REF!</definedName>
    <definedName name="VEGmass.v2L" localSheetId="1">[1]Fate!#REF!</definedName>
    <definedName name="VEGmass.v2L">[1]Fate!#REF!</definedName>
    <definedName name="VEGmass.v2R" localSheetId="1">[1]Fate!#REF!</definedName>
    <definedName name="VEGmass.v2R">[1]Fate!#REF!</definedName>
    <definedName name="VleafA" localSheetId="1">[2]arctic!#REF!</definedName>
    <definedName name="VleafA">[2]arctic!#REF!</definedName>
    <definedName name="VleafC" localSheetId="1">[2]continental!#REF!</definedName>
    <definedName name="VleafC">[2]continental!#REF!</definedName>
    <definedName name="VleafL" localSheetId="1">[2]local!#REF!</definedName>
    <definedName name="VleafL">[2]local!#REF!</definedName>
    <definedName name="VleafM" localSheetId="1">[2]moderate!#REF!</definedName>
    <definedName name="VleafM">[2]moderate!#REF!</definedName>
    <definedName name="VleafR" localSheetId="1">[2]regional!#REF!</definedName>
    <definedName name="VleafR">[2]regional!#REF!</definedName>
    <definedName name="VleafT" localSheetId="1">[2]tropic!#REF!</definedName>
    <definedName name="VleafT">[2]tropic!#REF!</definedName>
    <definedName name="VOLATflow.s1L.aL" localSheetId="1">[1]Fate!#REF!</definedName>
    <definedName name="VOLATflow.s1L.aL">[1]Fate!#REF!</definedName>
    <definedName name="VOLATflow.s2L.aL" localSheetId="1">[1]Fate!#REF!</definedName>
    <definedName name="VOLATflow.s2L.aL">[1]Fate!#REF!</definedName>
    <definedName name="VOLATflow.s3L.aL" localSheetId="1">[1]Fate!#REF!</definedName>
    <definedName name="VOLATflow.s3L.aL">[1]Fate!#REF!</definedName>
    <definedName name="VOLATflow.v1C.aC" localSheetId="1">[1]Fate!#REF!</definedName>
    <definedName name="VOLATflow.v1C.aC">[1]Fate!#REF!</definedName>
    <definedName name="VOLATflow.v1L.aL" localSheetId="1">[1]Fate!#REF!</definedName>
    <definedName name="VOLATflow.v1L.aL">[1]Fate!#REF!</definedName>
    <definedName name="VOLATflow.v1R.aR" localSheetId="1">[1]Fate!#REF!</definedName>
    <definedName name="VOLATflow.v1R.aR">[1]Fate!#REF!</definedName>
    <definedName name="VOLATflow.v2C.aC" localSheetId="1">[1]Fate!#REF!</definedName>
    <definedName name="VOLATflow.v2C.aC">[1]Fate!#REF!</definedName>
    <definedName name="VOLATflow.v2L.aL" localSheetId="1">[1]Fate!#REF!</definedName>
    <definedName name="VOLATflow.v2L.aL">[1]Fate!#REF!</definedName>
    <definedName name="VOLATflow.v2R.aR" localSheetId="1">[1]Fate!#REF!</definedName>
    <definedName name="VOLATflow.v2R.aR">[1]Fate!#REF!</definedName>
    <definedName name="VOLATflow.wL.aL" localSheetId="1">[1]Fate!#REF!</definedName>
    <definedName name="VOLATflow.wL.aL">[1]Fate!#REF!</definedName>
    <definedName name="VOLUME.s1L" localSheetId="1">[1]Fate!#REF!</definedName>
    <definedName name="VOLUME.s1L">[1]Fate!#REF!</definedName>
    <definedName name="VOLUME.s2L" localSheetId="1">[1]Fate!#REF!</definedName>
    <definedName name="VOLUME.s2L">[1]Fate!#REF!</definedName>
    <definedName name="VOLUME.s3L" localSheetId="1">[1]Fate!#REF!</definedName>
    <definedName name="VOLUME.s3L">[1]Fate!#REF!</definedName>
    <definedName name="VOLUME.sdL" localSheetId="1">[1]Fate!#REF!</definedName>
    <definedName name="VOLUME.sdL">[1]Fate!#REF!</definedName>
    <definedName name="VOLUME.v1C" localSheetId="1">[1]Fate!#REF!</definedName>
    <definedName name="VOLUME.v1C">[1]Fate!#REF!</definedName>
    <definedName name="VOLUME.v1L" localSheetId="1">[1]Fate!#REF!</definedName>
    <definedName name="VOLUME.v1L">[1]Fate!#REF!</definedName>
    <definedName name="VOLUME.v1R" localSheetId="1">[1]Fate!#REF!</definedName>
    <definedName name="VOLUME.v1R">[1]Fate!#REF!</definedName>
    <definedName name="VOLUME.v2C" localSheetId="1">[1]Fate!#REF!</definedName>
    <definedName name="VOLUME.v2C">[1]Fate!#REF!</definedName>
    <definedName name="VOLUME.v2L" localSheetId="1">[1]Fate!#REF!</definedName>
    <definedName name="VOLUME.v2L">[1]Fate!#REF!</definedName>
    <definedName name="VOLUME.v2R" localSheetId="1">[1]Fate!#REF!</definedName>
    <definedName name="VOLUME.v2R">[1]Fate!#REF!</definedName>
    <definedName name="VOLUME.wL" localSheetId="1">[1]Fate!#REF!</definedName>
    <definedName name="VOLUME.wL">[1]Fate!#REF!</definedName>
    <definedName name="Volume_aerator" localSheetId="11">#REF!</definedName>
    <definedName name="Volume_aerator" localSheetId="10">#REF!</definedName>
    <definedName name="Volume_aerator" localSheetId="1">#REF!</definedName>
    <definedName name="Volume_aerator" localSheetId="0">#REF!</definedName>
    <definedName name="Volume_aerator">#REF!</definedName>
    <definedName name="Volume_PS" localSheetId="11">#REF!</definedName>
    <definedName name="Volume_PS" localSheetId="10">#REF!</definedName>
    <definedName name="Volume_PS" localSheetId="1">#REF!</definedName>
    <definedName name="Volume_PS">#REF!</definedName>
    <definedName name="Volume_SLS" localSheetId="11">#REF!</definedName>
    <definedName name="Volume_SLS" localSheetId="10">#REF!</definedName>
    <definedName name="Volume_SLS" localSheetId="1">#REF!</definedName>
    <definedName name="Volume_SLS">#REF!</definedName>
    <definedName name="Vx_Va" localSheetId="1">'[5]exposure model'!#REF!</definedName>
    <definedName name="Vx_Va">'[5]exposure model'!#REF!</definedName>
    <definedName name="W_as_L" localSheetId="1">[2]local!#REF!</definedName>
    <definedName name="W_as_L">[2]local!#REF!</definedName>
    <definedName name="W_as_R" localSheetId="1">[2]regional!#REF!</definedName>
    <definedName name="W_as_R">[2]regional!#REF!</definedName>
    <definedName name="W_fw_L" localSheetId="1">[2]local!#REF!</definedName>
    <definedName name="W_fw_L">[2]local!#REF!</definedName>
    <definedName name="W_fw_R" localSheetId="1">[2]regional!#REF!</definedName>
    <definedName name="W_fw_R">[2]regional!#REF!</definedName>
    <definedName name="W_fws_L" localSheetId="1">[2]local!#REF!</definedName>
    <definedName name="W_fws_L">[2]local!#REF!</definedName>
    <definedName name="W_fws_R" localSheetId="1">[2]regional!#REF!</definedName>
    <definedName name="W_fws_R">[2]regional!#REF!</definedName>
    <definedName name="W_hum_L" localSheetId="1">[2]local!#REF!</definedName>
    <definedName name="W_hum_L">[2]local!#REF!</definedName>
    <definedName name="W_ns_L" localSheetId="1">[2]local!#REF!</definedName>
    <definedName name="W_ns_L">[2]local!#REF!</definedName>
    <definedName name="W_ns_R" localSheetId="1">[2]regional!#REF!</definedName>
    <definedName name="W_ns_R">[2]regional!#REF!</definedName>
    <definedName name="W_os_L" localSheetId="1">[2]local!#REF!</definedName>
    <definedName name="W_os_L">[2]local!#REF!</definedName>
    <definedName name="W_sw_L" localSheetId="1">[2]local!#REF!</definedName>
    <definedName name="W_sw_L">[2]local!#REF!</definedName>
    <definedName name="W_sw_R" localSheetId="1">[2]regional!#REF!</definedName>
    <definedName name="W_sw_R">[2]regional!#REF!</definedName>
    <definedName name="W_sws_L" localSheetId="1">[2]local!#REF!</definedName>
    <definedName name="W_sws_L">[2]local!#REF!</definedName>
    <definedName name="W_sws_R" localSheetId="1">[2]regional!#REF!</definedName>
    <definedName name="W_sws_R">[2]regional!#REF!</definedName>
    <definedName name="WATER.stpR" localSheetId="1">[2]regional!#REF!</definedName>
    <definedName name="WATER.stpR">[2]regional!#REF!</definedName>
    <definedName name="WATERflow.w1R.wL" localSheetId="1">[1]Fate!#REF!</definedName>
    <definedName name="WATERflow.w1R.wL">[1]Fate!#REF!</definedName>
    <definedName name="WATERflow.w2C.wM" localSheetId="1">[1]Fate!#REF!</definedName>
    <definedName name="WATERflow.w2C.wM">[1]Fate!#REF!</definedName>
    <definedName name="WATERflow.wL.w1R" localSheetId="1">[1]Fate!#REF!</definedName>
    <definedName name="WATERflow.wL.w1R">[1]Fate!#REF!</definedName>
    <definedName name="WATERflow.wL.w2R" localSheetId="1">[1]Fate!#REF!</definedName>
    <definedName name="WATERflow.wL.w2R">[1]Fate!#REF!</definedName>
    <definedName name="WATERflow.wM.w2C" localSheetId="1">[1]Fate!#REF!</definedName>
    <definedName name="WATERflow.wM.w2C">[1]Fate!#REF!</definedName>
    <definedName name="WATERrun.s1L" localSheetId="1">[1]Fate!#REF!</definedName>
    <definedName name="WATERrun.s1L">[1]Fate!#REF!</definedName>
    <definedName name="WATERrun.s2L" localSheetId="1">[1]Fate!#REF!</definedName>
    <definedName name="WATERrun.s2L">[1]Fate!#REF!</definedName>
    <definedName name="WATERrun.s3L" localSheetId="1">[1]Fate!#REF!</definedName>
    <definedName name="WATERrun.s3L">[1]Fate!#REF!</definedName>
    <definedName name="WIDTH.w2R" localSheetId="11">#REF!</definedName>
    <definedName name="WIDTH.w2R" localSheetId="10">#REF!</definedName>
    <definedName name="WIDTH.w2R" localSheetId="1">#REF!</definedName>
    <definedName name="WIDTH.w2R">#REF!</definedName>
    <definedName name="Windspeed" localSheetId="11">#REF!</definedName>
    <definedName name="Windspeed" localSheetId="10">#REF!</definedName>
    <definedName name="Windspeed" localSheetId="1">#REF!</definedName>
    <definedName name="Windspeed">#REF!</definedName>
    <definedName name="wrn.Engine._.quasi._.dynamic._.comp.." localSheetId="5" hidden="1">{"quasi dynamic comp. forcings",#N/A,TRUE,"engine";"input file dynamic comp. b1_16_1",#N/A,TRUE,"engine";"input file dynamic comp. b17_32_1",#N/A,TRUE,"engine";"input file dynamic comp. b1_16_2",#N/A,TRUE,"engine";"input file dynamic comp. b17_32_2",#N/A,TRUE,"engine";"results dynamic simulation b1_16",#N/A,TRUE,"engine";"results dynamic simulation b17_32",#N/A,TRUE,"engine";"results dynamic sim. perc.SSC b1_16",#N/A,TRUE,"engine";"results dynamic sim. perc.SSC b17_32",#N/A,TRUE,"engine"}</definedName>
    <definedName name="wrn.Engine._.quasi._.dynamic._.comp.." localSheetId="11" hidden="1">{"quasi dynamic comp. forcings",#N/A,TRUE,"engine";"input file dynamic comp. b1_16_1",#N/A,TRUE,"engine";"input file dynamic comp. b17_32_1",#N/A,TRUE,"engine";"input file dynamic comp. b1_16_2",#N/A,TRUE,"engine";"input file dynamic comp. b17_32_2",#N/A,TRUE,"engine";"results dynamic simulation b1_16",#N/A,TRUE,"engine";"results dynamic simulation b17_32",#N/A,TRUE,"engine";"results dynamic sim. perc.SSC b1_16",#N/A,TRUE,"engine";"results dynamic sim. perc.SSC b17_32",#N/A,TRUE,"engine"}</definedName>
    <definedName name="wrn.Engine._.quasi._.dynamic._.comp.." localSheetId="10" hidden="1">{"quasi dynamic comp. forcings",#N/A,TRUE,"engine";"input file dynamic comp. b1_16_1",#N/A,TRUE,"engine";"input file dynamic comp. b17_32_1",#N/A,TRUE,"engine";"input file dynamic comp. b1_16_2",#N/A,TRUE,"engine";"input file dynamic comp. b17_32_2",#N/A,TRUE,"engine";"results dynamic simulation b1_16",#N/A,TRUE,"engine";"results dynamic simulation b17_32",#N/A,TRUE,"engine";"results dynamic sim. perc.SSC b1_16",#N/A,TRUE,"engine";"results dynamic sim. perc.SSC b17_32",#N/A,TRUE,"engine"}</definedName>
    <definedName name="wrn.Engine._.quasi._.dynamic._.comp.." localSheetId="8" hidden="1">{"quasi dynamic comp. forcings",#N/A,TRUE,"engine";"input file dynamic comp. b1_16_1",#N/A,TRUE,"engine";"input file dynamic comp. b17_32_1",#N/A,TRUE,"engine";"input file dynamic comp. b1_16_2",#N/A,TRUE,"engine";"input file dynamic comp. b17_32_2",#N/A,TRUE,"engine";"results dynamic simulation b1_16",#N/A,TRUE,"engine";"results dynamic simulation b17_32",#N/A,TRUE,"engine";"results dynamic sim. perc.SSC b1_16",#N/A,TRUE,"engine";"results dynamic sim. perc.SSC b17_32",#N/A,TRUE,"engine"}</definedName>
    <definedName name="wrn.Engine._.quasi._.dynamic._.comp.." localSheetId="0" hidden="1">{"quasi dynamic comp. forcings",#N/A,TRUE,"engine";"input file dynamic comp. b1_16_1",#N/A,TRUE,"engine";"input file dynamic comp. b17_32_1",#N/A,TRUE,"engine";"input file dynamic comp. b1_16_2",#N/A,TRUE,"engine";"input file dynamic comp. b17_32_2",#N/A,TRUE,"engine";"results dynamic simulation b1_16",#N/A,TRUE,"engine";"results dynamic simulation b17_32",#N/A,TRUE,"engine";"results dynamic sim. perc.SSC b1_16",#N/A,TRUE,"engine";"results dynamic sim. perc.SSC b17_32",#N/A,TRUE,"engine"}</definedName>
    <definedName name="wrn.Engine._.quasi._.dynamic._.comp.." hidden="1">{"quasi dynamic comp. forcings",#N/A,TRUE,"engine";"input file dynamic comp. b1_16_1",#N/A,TRUE,"engine";"input file dynamic comp. b17_32_1",#N/A,TRUE,"engine";"input file dynamic comp. b1_16_2",#N/A,TRUE,"engine";"input file dynamic comp. b17_32_2",#N/A,TRUE,"engine";"results dynamic simulation b1_16",#N/A,TRUE,"engine";"results dynamic simulation b17_32",#N/A,TRUE,"engine";"results dynamic sim. perc.SSC b1_16",#N/A,TRUE,"engine";"results dynamic sim. perc.SSC b17_32",#N/A,TRUE,"engine"}</definedName>
    <definedName name="wrn.Engine._.steady._.state._.comp.." localSheetId="5" hidden="1">{"model definition",#N/A,TRUE,"engine";"steady state comp. box 1_16",#N/A,TRUE,"engine";"steady state comp. box 17_32",#N/A,TRUE,"engine";"mass balance coeff box 1_16",#N/A,TRUE,"engine";"mass balance coeff box 17_32",#N/A,TRUE,"engine";"steady state mass flows b1_16",#N/A,TRUE,"engine";"steady state mass flows b17_32",#N/A,TRUE,"engine"}</definedName>
    <definedName name="wrn.Engine._.steady._.state._.comp.." localSheetId="11" hidden="1">{"model definition",#N/A,TRUE,"engine";"steady state comp. box 1_16",#N/A,TRUE,"engine";"steady state comp. box 17_32",#N/A,TRUE,"engine";"mass balance coeff box 1_16",#N/A,TRUE,"engine";"mass balance coeff box 17_32",#N/A,TRUE,"engine";"steady state mass flows b1_16",#N/A,TRUE,"engine";"steady state mass flows b17_32",#N/A,TRUE,"engine"}</definedName>
    <definedName name="wrn.Engine._.steady._.state._.comp.." localSheetId="10" hidden="1">{"model definition",#N/A,TRUE,"engine";"steady state comp. box 1_16",#N/A,TRUE,"engine";"steady state comp. box 17_32",#N/A,TRUE,"engine";"mass balance coeff box 1_16",#N/A,TRUE,"engine";"mass balance coeff box 17_32",#N/A,TRUE,"engine";"steady state mass flows b1_16",#N/A,TRUE,"engine";"steady state mass flows b17_32",#N/A,TRUE,"engine"}</definedName>
    <definedName name="wrn.Engine._.steady._.state._.comp.." localSheetId="8" hidden="1">{"model definition",#N/A,TRUE,"engine";"steady state comp. box 1_16",#N/A,TRUE,"engine";"steady state comp. box 17_32",#N/A,TRUE,"engine";"mass balance coeff box 1_16",#N/A,TRUE,"engine";"mass balance coeff box 17_32",#N/A,TRUE,"engine";"steady state mass flows b1_16",#N/A,TRUE,"engine";"steady state mass flows b17_32",#N/A,TRUE,"engine"}</definedName>
    <definedName name="wrn.Engine._.steady._.state._.comp.." localSheetId="0" hidden="1">{"model definition",#N/A,TRUE,"engine";"steady state comp. box 1_16",#N/A,TRUE,"engine";"steady state comp. box 17_32",#N/A,TRUE,"engine";"mass balance coeff box 1_16",#N/A,TRUE,"engine";"mass balance coeff box 17_32",#N/A,TRUE,"engine";"steady state mass flows b1_16",#N/A,TRUE,"engine";"steady state mass flows b17_32",#N/A,TRUE,"engine"}</definedName>
    <definedName name="wrn.Engine._.steady._.state._.comp.." hidden="1">{"model definition",#N/A,TRUE,"engine";"steady state comp. box 1_16",#N/A,TRUE,"engine";"steady state comp. box 17_32",#N/A,TRUE,"engine";"mass balance coeff box 1_16",#N/A,TRUE,"engine";"mass balance coeff box 17_32",#N/A,TRUE,"engine";"steady state mass flows b1_16",#N/A,TRUE,"engine";"steady state mass flows b17_32",#N/A,TRUE,"engine"}</definedName>
    <definedName name="wrn.Quasi._.dynamic._.output._.charts." localSheetId="5" hidden="1">{"charts",#N/A,TRUE,"charts"}</definedName>
    <definedName name="wrn.Quasi._.dynamic._.output._.charts." localSheetId="11" hidden="1">{"charts",#N/A,TRUE,"charts"}</definedName>
    <definedName name="wrn.Quasi._.dynamic._.output._.charts." localSheetId="10" hidden="1">{"charts",#N/A,TRUE,"charts"}</definedName>
    <definedName name="wrn.Quasi._.dynamic._.output._.charts." localSheetId="8" hidden="1">{"charts",#N/A,TRUE,"charts"}</definedName>
    <definedName name="wrn.Quasi._.dynamic._.output._.charts." localSheetId="0" hidden="1">{"charts",#N/A,TRUE,"charts"}</definedName>
    <definedName name="wrn.Quasi._.dynamic._.output._.charts." hidden="1">{"charts",#N/A,TRUE,"charts"}</definedName>
    <definedName name="wrn.SimpleBox." localSheetId="5" hidden="1">{"model definition",#N/A,TRUE,"regional";"output analysis report",#N/A,TRUE,"regional";"proces half life",#N/A,TRUE,"regional";"steady state mass flows",#N/A,TRUE,"regional";"model picture",#N/A,TRUE,"regional";"model definition",#N/A,TRUE,"continental";"output analysis report",#N/A,TRUE,"continental";"proces half life",#N/A,TRUE,"continental";"steady state mass flows",#N/A,TRUE,"continental";"model picture",#N/A,TRUE,"continental";"model definition",#N/A,TRUE,"moderate";"output analysis report",#N/A,TRUE,"moderate";"proces half life",#N/A,TRUE,"moderate";"steady state mass flows",#N/A,TRUE,"moderate";"model picture",#N/A,TRUE,"moderate";"model definition",#N/A,TRUE,"arctic";"output analysis report",#N/A,TRUE,"arctic";"proces half life",#N/A,TRUE,"arctic";"steady state mass flows",#N/A,TRUE,"arctic";"model picture",#N/A,TRUE,"arctic";"model definition",#N/A,TRUE,"tropic";"output analysis report",#N/A,TRUE,"tropic";"proces half life",#N/A,TRUE,"tropic";"steady state mass flows",#N/A,TRUE,"tropic";"model picture",#N/A,TRUE,"tropic";"charts",#N/A,TRUE,"charts"}</definedName>
    <definedName name="wrn.SimpleBox." localSheetId="11" hidden="1">{"model definition",#N/A,TRUE,"regional";"output analysis report",#N/A,TRUE,"regional";"proces half life",#N/A,TRUE,"regional";"steady state mass flows",#N/A,TRUE,"regional";"model picture",#N/A,TRUE,"regional";"model definition",#N/A,TRUE,"continental";"output analysis report",#N/A,TRUE,"continental";"proces half life",#N/A,TRUE,"continental";"steady state mass flows",#N/A,TRUE,"continental";"model picture",#N/A,TRUE,"continental";"model definition",#N/A,TRUE,"moderate";"output analysis report",#N/A,TRUE,"moderate";"proces half life",#N/A,TRUE,"moderate";"steady state mass flows",#N/A,TRUE,"moderate";"model picture",#N/A,TRUE,"moderate";"model definition",#N/A,TRUE,"arctic";"output analysis report",#N/A,TRUE,"arctic";"proces half life",#N/A,TRUE,"arctic";"steady state mass flows",#N/A,TRUE,"arctic";"model picture",#N/A,TRUE,"arctic";"model definition",#N/A,TRUE,"tropic";"output analysis report",#N/A,TRUE,"tropic";"proces half life",#N/A,TRUE,"tropic";"steady state mass flows",#N/A,TRUE,"tropic";"model picture",#N/A,TRUE,"tropic";"charts",#N/A,TRUE,"charts"}</definedName>
    <definedName name="wrn.SimpleBox." localSheetId="10" hidden="1">{"model definition",#N/A,TRUE,"regional";"output analysis report",#N/A,TRUE,"regional";"proces half life",#N/A,TRUE,"regional";"steady state mass flows",#N/A,TRUE,"regional";"model picture",#N/A,TRUE,"regional";"model definition",#N/A,TRUE,"continental";"output analysis report",#N/A,TRUE,"continental";"proces half life",#N/A,TRUE,"continental";"steady state mass flows",#N/A,TRUE,"continental";"model picture",#N/A,TRUE,"continental";"model definition",#N/A,TRUE,"moderate";"output analysis report",#N/A,TRUE,"moderate";"proces half life",#N/A,TRUE,"moderate";"steady state mass flows",#N/A,TRUE,"moderate";"model picture",#N/A,TRUE,"moderate";"model definition",#N/A,TRUE,"arctic";"output analysis report",#N/A,TRUE,"arctic";"proces half life",#N/A,TRUE,"arctic";"steady state mass flows",#N/A,TRUE,"arctic";"model picture",#N/A,TRUE,"arctic";"model definition",#N/A,TRUE,"tropic";"output analysis report",#N/A,TRUE,"tropic";"proces half life",#N/A,TRUE,"tropic";"steady state mass flows",#N/A,TRUE,"tropic";"model picture",#N/A,TRUE,"tropic";"charts",#N/A,TRUE,"charts"}</definedName>
    <definedName name="wrn.SimpleBox." localSheetId="8" hidden="1">{"model definition",#N/A,TRUE,"regional";"output analysis report",#N/A,TRUE,"regional";"proces half life",#N/A,TRUE,"regional";"steady state mass flows",#N/A,TRUE,"regional";"model picture",#N/A,TRUE,"regional";"model definition",#N/A,TRUE,"continental";"output analysis report",#N/A,TRUE,"continental";"proces half life",#N/A,TRUE,"continental";"steady state mass flows",#N/A,TRUE,"continental";"model picture",#N/A,TRUE,"continental";"model definition",#N/A,TRUE,"moderate";"output analysis report",#N/A,TRUE,"moderate";"proces half life",#N/A,TRUE,"moderate";"steady state mass flows",#N/A,TRUE,"moderate";"model picture",#N/A,TRUE,"moderate";"model definition",#N/A,TRUE,"arctic";"output analysis report",#N/A,TRUE,"arctic";"proces half life",#N/A,TRUE,"arctic";"steady state mass flows",#N/A,TRUE,"arctic";"model picture",#N/A,TRUE,"arctic";"model definition",#N/A,TRUE,"tropic";"output analysis report",#N/A,TRUE,"tropic";"proces half life",#N/A,TRUE,"tropic";"steady state mass flows",#N/A,TRUE,"tropic";"model picture",#N/A,TRUE,"tropic";"charts",#N/A,TRUE,"charts"}</definedName>
    <definedName name="wrn.SimpleBox." localSheetId="0" hidden="1">{"model definition",#N/A,TRUE,"regional";"output analysis report",#N/A,TRUE,"regional";"proces half life",#N/A,TRUE,"regional";"steady state mass flows",#N/A,TRUE,"regional";"model picture",#N/A,TRUE,"regional";"model definition",#N/A,TRUE,"continental";"output analysis report",#N/A,TRUE,"continental";"proces half life",#N/A,TRUE,"continental";"steady state mass flows",#N/A,TRUE,"continental";"model picture",#N/A,TRUE,"continental";"model definition",#N/A,TRUE,"moderate";"output analysis report",#N/A,TRUE,"moderate";"proces half life",#N/A,TRUE,"moderate";"steady state mass flows",#N/A,TRUE,"moderate";"model picture",#N/A,TRUE,"moderate";"model definition",#N/A,TRUE,"arctic";"output analysis report",#N/A,TRUE,"arctic";"proces half life",#N/A,TRUE,"arctic";"steady state mass flows",#N/A,TRUE,"arctic";"model picture",#N/A,TRUE,"arctic";"model definition",#N/A,TRUE,"tropic";"output analysis report",#N/A,TRUE,"tropic";"proces half life",#N/A,TRUE,"tropic";"steady state mass flows",#N/A,TRUE,"tropic";"model picture",#N/A,TRUE,"tropic";"charts",#N/A,TRUE,"charts"}</definedName>
    <definedName name="wrn.SimpleBox." hidden="1">{"model definition",#N/A,TRUE,"regional";"output analysis report",#N/A,TRUE,"regional";"proces half life",#N/A,TRUE,"regional";"steady state mass flows",#N/A,TRUE,"regional";"model picture",#N/A,TRUE,"regional";"model definition",#N/A,TRUE,"continental";"output analysis report",#N/A,TRUE,"continental";"proces half life",#N/A,TRUE,"continental";"steady state mass flows",#N/A,TRUE,"continental";"model picture",#N/A,TRUE,"continental";"model definition",#N/A,TRUE,"moderate";"output analysis report",#N/A,TRUE,"moderate";"proces half life",#N/A,TRUE,"moderate";"steady state mass flows",#N/A,TRUE,"moderate";"model picture",#N/A,TRUE,"moderate";"model definition",#N/A,TRUE,"arctic";"output analysis report",#N/A,TRUE,"arctic";"proces half life",#N/A,TRUE,"arctic";"steady state mass flows",#N/A,TRUE,"arctic";"model picture",#N/A,TRUE,"arctic";"model definition",#N/A,TRUE,"tropic";"output analysis report",#N/A,TRUE,"tropic";"proces half life",#N/A,TRUE,"tropic";"steady state mass flows",#N/A,TRUE,"tropic";"model picture",#N/A,TRUE,"tropic";"charts",#N/A,TRUE,"charts"}</definedName>
    <definedName name="wrn.SimpleBox._.arctic._.scale." localSheetId="5" hidden="1">{"model definition",#N/A,TRUE,"arctic";"output analysis report",#N/A,TRUE,"arctic";"proces half life",#N/A,TRUE,"arctic";"steady state mass flows",#N/A,TRUE,"arctic";"model picture",#N/A,TRUE,"arctic"}</definedName>
    <definedName name="wrn.SimpleBox._.arctic._.scale." localSheetId="11" hidden="1">{"model definition",#N/A,TRUE,"arctic";"output analysis report",#N/A,TRUE,"arctic";"proces half life",#N/A,TRUE,"arctic";"steady state mass flows",#N/A,TRUE,"arctic";"model picture",#N/A,TRUE,"arctic"}</definedName>
    <definedName name="wrn.SimpleBox._.arctic._.scale." localSheetId="10" hidden="1">{"model definition",#N/A,TRUE,"arctic";"output analysis report",#N/A,TRUE,"arctic";"proces half life",#N/A,TRUE,"arctic";"steady state mass flows",#N/A,TRUE,"arctic";"model picture",#N/A,TRUE,"arctic"}</definedName>
    <definedName name="wrn.SimpleBox._.arctic._.scale." localSheetId="8" hidden="1">{"model definition",#N/A,TRUE,"arctic";"output analysis report",#N/A,TRUE,"arctic";"proces half life",#N/A,TRUE,"arctic";"steady state mass flows",#N/A,TRUE,"arctic";"model picture",#N/A,TRUE,"arctic"}</definedName>
    <definedName name="wrn.SimpleBox._.arctic._.scale." localSheetId="0" hidden="1">{"model definition",#N/A,TRUE,"arctic";"output analysis report",#N/A,TRUE,"arctic";"proces half life",#N/A,TRUE,"arctic";"steady state mass flows",#N/A,TRUE,"arctic";"model picture",#N/A,TRUE,"arctic"}</definedName>
    <definedName name="wrn.SimpleBox._.arctic._.scale." hidden="1">{"model definition",#N/A,TRUE,"arctic";"output analysis report",#N/A,TRUE,"arctic";"proces half life",#N/A,TRUE,"arctic";"steady state mass flows",#N/A,TRUE,"arctic";"model picture",#N/A,TRUE,"arctic"}</definedName>
    <definedName name="wrn.SimpleBox._.continental._.scale." localSheetId="5" hidden="1">{"model definition",#N/A,TRUE,"continental";"output analysis report",#N/A,TRUE,"continental";"proces half life",#N/A,TRUE,"continental";"steady state mass flows",#N/A,TRUE,"continental";"model picture",#N/A,TRUE,"continental"}</definedName>
    <definedName name="wrn.SimpleBox._.continental._.scale." localSheetId="11" hidden="1">{"model definition",#N/A,TRUE,"continental";"output analysis report",#N/A,TRUE,"continental";"proces half life",#N/A,TRUE,"continental";"steady state mass flows",#N/A,TRUE,"continental";"model picture",#N/A,TRUE,"continental"}</definedName>
    <definedName name="wrn.SimpleBox._.continental._.scale." localSheetId="10" hidden="1">{"model definition",#N/A,TRUE,"continental";"output analysis report",#N/A,TRUE,"continental";"proces half life",#N/A,TRUE,"continental";"steady state mass flows",#N/A,TRUE,"continental";"model picture",#N/A,TRUE,"continental"}</definedName>
    <definedName name="wrn.SimpleBox._.continental._.scale." localSheetId="8" hidden="1">{"model definition",#N/A,TRUE,"continental";"output analysis report",#N/A,TRUE,"continental";"proces half life",#N/A,TRUE,"continental";"steady state mass flows",#N/A,TRUE,"continental";"model picture",#N/A,TRUE,"continental"}</definedName>
    <definedName name="wrn.SimpleBox._.continental._.scale." localSheetId="0" hidden="1">{"model definition",#N/A,TRUE,"continental";"output analysis report",#N/A,TRUE,"continental";"proces half life",#N/A,TRUE,"continental";"steady state mass flows",#N/A,TRUE,"continental";"model picture",#N/A,TRUE,"continental"}</definedName>
    <definedName name="wrn.SimpleBox._.continental._.scale." hidden="1">{"model definition",#N/A,TRUE,"continental";"output analysis report",#N/A,TRUE,"continental";"proces half life",#N/A,TRUE,"continental";"steady state mass flows",#N/A,TRUE,"continental";"model picture",#N/A,TRUE,"continental"}</definedName>
    <definedName name="wrn.SimpleBox._.moderate._.scale." localSheetId="5" hidden="1">{"model definition",#N/A,TRUE,"moderate";"output analysis report",#N/A,TRUE,"moderate";"proces half life",#N/A,TRUE,"moderate";"steady state mass flows",#N/A,TRUE,"moderate";"model picture",#N/A,TRUE,"moderate"}</definedName>
    <definedName name="wrn.SimpleBox._.moderate._.scale." localSheetId="11" hidden="1">{"model definition",#N/A,TRUE,"moderate";"output analysis report",#N/A,TRUE,"moderate";"proces half life",#N/A,TRUE,"moderate";"steady state mass flows",#N/A,TRUE,"moderate";"model picture",#N/A,TRUE,"moderate"}</definedName>
    <definedName name="wrn.SimpleBox._.moderate._.scale." localSheetId="10" hidden="1">{"model definition",#N/A,TRUE,"moderate";"output analysis report",#N/A,TRUE,"moderate";"proces half life",#N/A,TRUE,"moderate";"steady state mass flows",#N/A,TRUE,"moderate";"model picture",#N/A,TRUE,"moderate"}</definedName>
    <definedName name="wrn.SimpleBox._.moderate._.scale." localSheetId="8" hidden="1">{"model definition",#N/A,TRUE,"moderate";"output analysis report",#N/A,TRUE,"moderate";"proces half life",#N/A,TRUE,"moderate";"steady state mass flows",#N/A,TRUE,"moderate";"model picture",#N/A,TRUE,"moderate"}</definedName>
    <definedName name="wrn.SimpleBox._.moderate._.scale." localSheetId="0" hidden="1">{"model definition",#N/A,TRUE,"moderate";"output analysis report",#N/A,TRUE,"moderate";"proces half life",#N/A,TRUE,"moderate";"steady state mass flows",#N/A,TRUE,"moderate";"model picture",#N/A,TRUE,"moderate"}</definedName>
    <definedName name="wrn.SimpleBox._.moderate._.scale." hidden="1">{"model definition",#N/A,TRUE,"moderate";"output analysis report",#N/A,TRUE,"moderate";"proces half life",#N/A,TRUE,"moderate";"steady state mass flows",#N/A,TRUE,"moderate";"model picture",#N/A,TRUE,"moderate"}</definedName>
    <definedName name="wrn.SimpleBox._.regional._.scale." localSheetId="5" hidden="1">{"model definition",#N/A,TRUE,"regional";"output analysis report",#N/A,TRUE,"regional";"proces half life",#N/A,TRUE,"regional";"steady state mass flows",#N/A,TRUE,"regional";"model picture",#N/A,TRUE,"regional"}</definedName>
    <definedName name="wrn.SimpleBox._.regional._.scale." localSheetId="11" hidden="1">{"model definition",#N/A,TRUE,"regional";"output analysis report",#N/A,TRUE,"regional";"proces half life",#N/A,TRUE,"regional";"steady state mass flows",#N/A,TRUE,"regional";"model picture",#N/A,TRUE,"regional"}</definedName>
    <definedName name="wrn.SimpleBox._.regional._.scale." localSheetId="10" hidden="1">{"model definition",#N/A,TRUE,"regional";"output analysis report",#N/A,TRUE,"regional";"proces half life",#N/A,TRUE,"regional";"steady state mass flows",#N/A,TRUE,"regional";"model picture",#N/A,TRUE,"regional"}</definedName>
    <definedName name="wrn.SimpleBox._.regional._.scale." localSheetId="8" hidden="1">{"model definition",#N/A,TRUE,"regional";"output analysis report",#N/A,TRUE,"regional";"proces half life",#N/A,TRUE,"regional";"steady state mass flows",#N/A,TRUE,"regional";"model picture",#N/A,TRUE,"regional"}</definedName>
    <definedName name="wrn.SimpleBox._.regional._.scale." localSheetId="0" hidden="1">{"model definition",#N/A,TRUE,"regional";"output analysis report",#N/A,TRUE,"regional";"proces half life",#N/A,TRUE,"regional";"steady state mass flows",#N/A,TRUE,"regional";"model picture",#N/A,TRUE,"regional"}</definedName>
    <definedName name="wrn.SimpleBox._.regional._.scale." hidden="1">{"model definition",#N/A,TRUE,"regional";"output analysis report",#N/A,TRUE,"regional";"proces half life",#N/A,TRUE,"regional";"steady state mass flows",#N/A,TRUE,"regional";"model picture",#N/A,TRUE,"regional"}</definedName>
    <definedName name="wrn.SimpleBox._.tropic._.scale." localSheetId="5" hidden="1">{"output analysis report",#N/A,TRUE,"tropic";"model definition",#N/A,TRUE,"tropic";"proces half life",#N/A,TRUE,"tropic";"steady state mass flows",#N/A,TRUE,"tropic";"model picture",#N/A,TRUE,"tropic"}</definedName>
    <definedName name="wrn.SimpleBox._.tropic._.scale." localSheetId="11" hidden="1">{"output analysis report",#N/A,TRUE,"tropic";"model definition",#N/A,TRUE,"tropic";"proces half life",#N/A,TRUE,"tropic";"steady state mass flows",#N/A,TRUE,"tropic";"model picture",#N/A,TRUE,"tropic"}</definedName>
    <definedName name="wrn.SimpleBox._.tropic._.scale." localSheetId="10" hidden="1">{"output analysis report",#N/A,TRUE,"tropic";"model definition",#N/A,TRUE,"tropic";"proces half life",#N/A,TRUE,"tropic";"steady state mass flows",#N/A,TRUE,"tropic";"model picture",#N/A,TRUE,"tropic"}</definedName>
    <definedName name="wrn.SimpleBox._.tropic._.scale." localSheetId="8" hidden="1">{"output analysis report",#N/A,TRUE,"tropic";"model definition",#N/A,TRUE,"tropic";"proces half life",#N/A,TRUE,"tropic";"steady state mass flows",#N/A,TRUE,"tropic";"model picture",#N/A,TRUE,"tropic"}</definedName>
    <definedName name="wrn.SimpleBox._.tropic._.scale." localSheetId="0" hidden="1">{"output analysis report",#N/A,TRUE,"tropic";"model definition",#N/A,TRUE,"tropic";"proces half life",#N/A,TRUE,"tropic";"steady state mass flows",#N/A,TRUE,"tropic";"model picture",#N/A,TRUE,"tropic"}</definedName>
    <definedName name="wrn.SimpleBox._.tropic._.scale." hidden="1">{"output analysis report",#N/A,TRUE,"tropic";"model definition",#N/A,TRUE,"tropic";"proces half life",#N/A,TRUE,"tropic";"steady state mass flows",#N/A,TRUE,"tropic";"model picture",#N/A,TRUE,"tropic"}</definedName>
    <definedName name="XCH_1_2" localSheetId="11">#REF!</definedName>
    <definedName name="XCH_1_2" localSheetId="10">#REF!</definedName>
    <definedName name="XCH_1_2" localSheetId="1">#REF!</definedName>
    <definedName name="XCH_1_2" localSheetId="0">#REF!</definedName>
    <definedName name="XCH_1_2">#REF!</definedName>
    <definedName name="XCH_1_5" localSheetId="11">#REF!</definedName>
    <definedName name="XCH_1_5" localSheetId="10">#REF!</definedName>
    <definedName name="XCH_1_5" localSheetId="1">#REF!</definedName>
    <definedName name="XCH_1_5">#REF!</definedName>
    <definedName name="XCH_1_7" localSheetId="11">#REF!</definedName>
    <definedName name="XCH_1_7" localSheetId="10">#REF!</definedName>
    <definedName name="XCH_1_7" localSheetId="1">#REF!</definedName>
    <definedName name="XCH_1_7">#REF!</definedName>
    <definedName name="XCH_2_1" localSheetId="11">#REF!</definedName>
    <definedName name="XCH_2_1" localSheetId="10">#REF!</definedName>
    <definedName name="XCH_2_1" localSheetId="1">#REF!</definedName>
    <definedName name="XCH_2_1">#REF!</definedName>
    <definedName name="XCH_2_3" localSheetId="11">#REF!</definedName>
    <definedName name="XCH_2_3" localSheetId="10">#REF!</definedName>
    <definedName name="XCH_2_3" localSheetId="1">#REF!</definedName>
    <definedName name="XCH_2_3">#REF!</definedName>
    <definedName name="XCH_2_4" localSheetId="11">#REF!</definedName>
    <definedName name="XCH_2_4" localSheetId="10">#REF!</definedName>
    <definedName name="XCH_2_4" localSheetId="1">#REF!</definedName>
    <definedName name="XCH_2_4">#REF!</definedName>
    <definedName name="XCH_3_2" localSheetId="11">#REF!</definedName>
    <definedName name="XCH_3_2" localSheetId="10">#REF!</definedName>
    <definedName name="XCH_3_2" localSheetId="1">#REF!</definedName>
    <definedName name="XCH_3_2">#REF!</definedName>
    <definedName name="XCH_4_2" localSheetId="11">#REF!</definedName>
    <definedName name="XCH_4_2" localSheetId="10">#REF!</definedName>
    <definedName name="XCH_4_2" localSheetId="1">#REF!</definedName>
    <definedName name="XCH_4_2">#REF!</definedName>
    <definedName name="XCH_5_1" localSheetId="11">#REF!</definedName>
    <definedName name="XCH_5_1" localSheetId="10">#REF!</definedName>
    <definedName name="XCH_5_1" localSheetId="1">#REF!</definedName>
    <definedName name="XCH_5_1">#REF!</definedName>
    <definedName name="XCH_5_6" localSheetId="11">#REF!</definedName>
    <definedName name="XCH_5_6" localSheetId="10">#REF!</definedName>
    <definedName name="XCH_5_6" localSheetId="1">#REF!</definedName>
    <definedName name="XCH_5_6">#REF!</definedName>
    <definedName name="XCH_6_5" localSheetId="11">#REF!</definedName>
    <definedName name="XCH_6_5" localSheetId="10">#REF!</definedName>
    <definedName name="XCH_6_5" localSheetId="1">#REF!</definedName>
    <definedName name="XCH_6_5">#REF!</definedName>
    <definedName name="XCH_7_1" localSheetId="11">#REF!</definedName>
    <definedName name="XCH_7_1" localSheetId="10">#REF!</definedName>
    <definedName name="XCH_7_1" localSheetId="1">#REF!</definedName>
    <definedName name="XCH_7_1">#REF!</definedName>
    <definedName name="XCH_7_8" localSheetId="11">#REF!</definedName>
    <definedName name="XCH_7_8" localSheetId="10">#REF!</definedName>
    <definedName name="XCH_7_8" localSheetId="1">#REF!</definedName>
    <definedName name="XCH_7_8">#REF!</definedName>
    <definedName name="XCH_7_9" localSheetId="11">#REF!</definedName>
    <definedName name="XCH_7_9" localSheetId="10">#REF!</definedName>
    <definedName name="XCH_7_9" localSheetId="1">#REF!</definedName>
    <definedName name="XCH_7_9">#REF!</definedName>
    <definedName name="XCH_8_7" localSheetId="11">#REF!</definedName>
    <definedName name="XCH_8_7" localSheetId="10">#REF!</definedName>
    <definedName name="XCH_8_7" localSheetId="1">#REF!</definedName>
    <definedName name="XCH_8_7">#REF!</definedName>
    <definedName name="XCH_9_7" localSheetId="11">#REF!</definedName>
    <definedName name="XCH_9_7" localSheetId="10">#REF!</definedName>
    <definedName name="XCH_9_7" localSheetId="1">#REF!</definedName>
    <definedName name="XCH_9_7">#REF!</definedName>
    <definedName name="Y_BOD" localSheetId="11">#REF!</definedName>
    <definedName name="Y_BOD" localSheetId="10">#REF!</definedName>
    <definedName name="Y_BOD" localSheetId="1">#REF!</definedName>
    <definedName name="Y_BOD">#REF!</definedName>
    <definedName name="Z_1" localSheetId="11">#REF!</definedName>
    <definedName name="Z_1" localSheetId="10">#REF!</definedName>
    <definedName name="Z_1" localSheetId="1">#REF!</definedName>
    <definedName name="Z_1">#REF!</definedName>
    <definedName name="Z_2" localSheetId="11">#REF!</definedName>
    <definedName name="Z_2" localSheetId="10">#REF!</definedName>
    <definedName name="Z_2" localSheetId="1">#REF!</definedName>
    <definedName name="Z_2">#REF!</definedName>
    <definedName name="Z_3" localSheetId="11">#REF!</definedName>
    <definedName name="Z_3" localSheetId="10">#REF!</definedName>
    <definedName name="Z_3" localSheetId="1">#REF!</definedName>
    <definedName name="Z_3">#REF!</definedName>
    <definedName name="Z_4" localSheetId="11">#REF!</definedName>
    <definedName name="Z_4" localSheetId="10">#REF!</definedName>
    <definedName name="Z_4" localSheetId="1">#REF!</definedName>
    <definedName name="Z_4">#REF!</definedName>
    <definedName name="Z_5" localSheetId="11">#REF!</definedName>
    <definedName name="Z_5" localSheetId="10">#REF!</definedName>
    <definedName name="Z_5" localSheetId="1">#REF!</definedName>
    <definedName name="Z_5">#REF!</definedName>
    <definedName name="Z_6" localSheetId="11">#REF!</definedName>
    <definedName name="Z_6" localSheetId="10">#REF!</definedName>
    <definedName name="Z_6" localSheetId="1">#REF!</definedName>
    <definedName name="Z_6">#REF!</definedName>
    <definedName name="Z_7" localSheetId="11">#REF!</definedName>
    <definedName name="Z_7" localSheetId="10">#REF!</definedName>
    <definedName name="Z_7" localSheetId="1">#REF!</definedName>
    <definedName name="Z_7">#REF!</definedName>
    <definedName name="Z_8" localSheetId="11">#REF!</definedName>
    <definedName name="Z_8" localSheetId="10">#REF!</definedName>
    <definedName name="Z_8" localSheetId="1">#REF!</definedName>
    <definedName name="Z_8">#REF!</definedName>
    <definedName name="Z_9" localSheetId="11">#REF!</definedName>
    <definedName name="Z_9" localSheetId="10">#REF!</definedName>
    <definedName name="Z_9" localSheetId="1">#REF!</definedName>
    <definedName name="Z_9">#REF!</definedName>
  </definedNames>
  <calcPr calcId="162913"/>
</workbook>
</file>

<file path=xl/calcChain.xml><?xml version="1.0" encoding="utf-8"?>
<calcChain xmlns="http://schemas.openxmlformats.org/spreadsheetml/2006/main">
  <c r="AD7" i="2" l="1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6" i="2"/>
  <c r="AX7" i="2" l="1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6" i="2"/>
  <c r="AW6" i="2" l="1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6" i="2"/>
  <c r="A5" i="13"/>
  <c r="A4" i="12"/>
  <c r="A5" i="12"/>
  <c r="A3" i="12"/>
  <c r="A5" i="11"/>
  <c r="A4" i="11"/>
  <c r="A5" i="10"/>
  <c r="A4" i="22"/>
  <c r="A5" i="22"/>
  <c r="A6" i="22"/>
  <c r="A3" i="22"/>
  <c r="A9" i="21"/>
  <c r="A8" i="21"/>
  <c r="A7" i="21"/>
  <c r="A6" i="21"/>
  <c r="A5" i="21"/>
  <c r="A4" i="21"/>
  <c r="A3" i="21"/>
  <c r="A5" i="9"/>
  <c r="A5" i="23"/>
  <c r="A5" i="5"/>
  <c r="A5" i="7"/>
  <c r="A5" i="17"/>
  <c r="A5" i="8"/>
  <c r="A5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29" i="21"/>
  <c r="A28" i="21"/>
  <c r="A27" i="21"/>
  <c r="A26" i="21"/>
  <c r="A25" i="21"/>
  <c r="A24" i="21"/>
  <c r="A23" i="21"/>
  <c r="A22" i="21"/>
  <c r="A21" i="21"/>
  <c r="A20" i="21"/>
  <c r="A19" i="21"/>
  <c r="A18" i="21"/>
  <c r="A17" i="21"/>
  <c r="A16" i="21"/>
  <c r="A15" i="21"/>
  <c r="A14" i="21"/>
  <c r="A13" i="21"/>
  <c r="A12" i="21"/>
  <c r="A11" i="21"/>
  <c r="A10" i="21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A8" i="23"/>
  <c r="A7" i="23"/>
  <c r="A6" i="23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E23" i="8" l="1"/>
  <c r="E22" i="8"/>
  <c r="E21" i="8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M30" i="11" s="1"/>
  <c r="L4" i="11"/>
  <c r="M11" i="2" l="1"/>
  <c r="M12" i="2"/>
  <c r="M24" i="2"/>
  <c r="D11" i="26"/>
  <c r="L21" i="26"/>
  <c r="L8" i="26"/>
  <c r="L9" i="26"/>
  <c r="L10" i="26"/>
  <c r="D10" i="26"/>
  <c r="M10" i="2" s="1"/>
  <c r="L11" i="26"/>
  <c r="L12" i="26"/>
  <c r="D12" i="26"/>
  <c r="L13" i="26"/>
  <c r="D13" i="26" s="1"/>
  <c r="M13" i="2" s="1"/>
  <c r="L14" i="26"/>
  <c r="L15" i="26"/>
  <c r="L16" i="26"/>
  <c r="D16" i="26" s="1"/>
  <c r="M16" i="2" s="1"/>
  <c r="L17" i="26"/>
  <c r="D17" i="26"/>
  <c r="M17" i="2" s="1"/>
  <c r="L18" i="26"/>
  <c r="D18" i="26" s="1"/>
  <c r="M18" i="2" s="1"/>
  <c r="L19" i="26"/>
  <c r="D19" i="26"/>
  <c r="M19" i="2" s="1"/>
  <c r="L20" i="26"/>
  <c r="D20" i="26" s="1"/>
  <c r="M20" i="2" s="1"/>
  <c r="L22" i="26"/>
  <c r="L23" i="26"/>
  <c r="D23" i="26" s="1"/>
  <c r="M23" i="2" s="1"/>
  <c r="L24" i="26"/>
  <c r="D24" i="26" s="1"/>
  <c r="L25" i="26"/>
  <c r="L26" i="26"/>
  <c r="L27" i="26"/>
  <c r="L28" i="26"/>
  <c r="D28" i="26"/>
  <c r="M28" i="2" s="1"/>
  <c r="L29" i="26"/>
  <c r="L30" i="26"/>
  <c r="D30" i="26" s="1"/>
  <c r="M30" i="2" s="1"/>
  <c r="L31" i="26"/>
  <c r="D31" i="26"/>
  <c r="M31" i="2" s="1"/>
  <c r="L32" i="26"/>
  <c r="D32" i="26" s="1"/>
  <c r="M32" i="2" s="1"/>
  <c r="L7" i="26"/>
  <c r="D7" i="26"/>
  <c r="M7" i="2" s="1"/>
  <c r="L6" i="26"/>
  <c r="D6" i="26" s="1"/>
  <c r="M6" i="2" s="1"/>
  <c r="G6" i="6"/>
  <c r="H6" i="6"/>
  <c r="AU7" i="2" s="1"/>
  <c r="I6" i="6"/>
  <c r="AV7" i="2" s="1"/>
  <c r="K6" i="6"/>
  <c r="L6" i="6"/>
  <c r="G7" i="6"/>
  <c r="H7" i="6"/>
  <c r="AU8" i="2" s="1"/>
  <c r="G8" i="6"/>
  <c r="H8" i="6"/>
  <c r="AU9" i="2" s="1"/>
  <c r="G9" i="6"/>
  <c r="H9" i="6"/>
  <c r="AU10" i="2" s="1"/>
  <c r="G10" i="6"/>
  <c r="H10" i="6"/>
  <c r="AU11" i="2" s="1"/>
  <c r="G11" i="6"/>
  <c r="H11" i="6"/>
  <c r="AU12" i="2" s="1"/>
  <c r="G12" i="6"/>
  <c r="H12" i="6"/>
  <c r="AU13" i="2" s="1"/>
  <c r="G13" i="6"/>
  <c r="H13" i="6"/>
  <c r="AU14" i="2" s="1"/>
  <c r="G14" i="6"/>
  <c r="H14" i="6"/>
  <c r="AU15" i="2" s="1"/>
  <c r="G15" i="6"/>
  <c r="AT16" i="2" s="1"/>
  <c r="H15" i="6"/>
  <c r="AU16" i="2" s="1"/>
  <c r="I15" i="6"/>
  <c r="K15" i="6"/>
  <c r="L15" i="6"/>
  <c r="G16" i="6"/>
  <c r="H16" i="6"/>
  <c r="AU17" i="2" s="1"/>
  <c r="G17" i="6"/>
  <c r="AT18" i="2" s="1"/>
  <c r="H17" i="6"/>
  <c r="AU18" i="2" s="1"/>
  <c r="I17" i="6"/>
  <c r="K17" i="6"/>
  <c r="L17" i="6"/>
  <c r="G18" i="6"/>
  <c r="H18" i="6"/>
  <c r="AU19" i="2" s="1"/>
  <c r="I18" i="6"/>
  <c r="K18" i="6"/>
  <c r="L18" i="6"/>
  <c r="G19" i="6"/>
  <c r="H19" i="6"/>
  <c r="AU20" i="2" s="1"/>
  <c r="K19" i="6"/>
  <c r="G20" i="6"/>
  <c r="H20" i="6"/>
  <c r="AU21" i="2" s="1"/>
  <c r="I20" i="6"/>
  <c r="AV21" i="2" s="1"/>
  <c r="K20" i="6"/>
  <c r="L20" i="6"/>
  <c r="G21" i="6"/>
  <c r="H21" i="6"/>
  <c r="AU22" i="2" s="1"/>
  <c r="G22" i="6"/>
  <c r="H22" i="6"/>
  <c r="AU23" i="2" s="1"/>
  <c r="G23" i="6"/>
  <c r="H23" i="6"/>
  <c r="AU24" i="2" s="1"/>
  <c r="G24" i="6"/>
  <c r="H24" i="6"/>
  <c r="AU25" i="2" s="1"/>
  <c r="G25" i="6"/>
  <c r="H25" i="6"/>
  <c r="AU26" i="2" s="1"/>
  <c r="G26" i="6"/>
  <c r="H26" i="6"/>
  <c r="AU27" i="2" s="1"/>
  <c r="G27" i="6"/>
  <c r="H27" i="6"/>
  <c r="AU28" i="2" s="1"/>
  <c r="G28" i="6"/>
  <c r="AT29" i="2" s="1"/>
  <c r="H28" i="6"/>
  <c r="AU29" i="2" s="1"/>
  <c r="I28" i="6"/>
  <c r="K28" i="6"/>
  <c r="L28" i="6"/>
  <c r="G29" i="6"/>
  <c r="H29" i="6"/>
  <c r="AU30" i="2" s="1"/>
  <c r="L29" i="6"/>
  <c r="G30" i="6"/>
  <c r="AT31" i="2" s="1"/>
  <c r="H30" i="6"/>
  <c r="AU31" i="2" s="1"/>
  <c r="L30" i="6"/>
  <c r="G31" i="6"/>
  <c r="H31" i="6"/>
  <c r="AU32" i="2" s="1"/>
  <c r="H5" i="6"/>
  <c r="AU6" i="2" s="1"/>
  <c r="G5" i="6"/>
  <c r="F8" i="6"/>
  <c r="AS9" i="2" s="1"/>
  <c r="F9" i="6"/>
  <c r="AS10" i="2" s="1"/>
  <c r="F10" i="6"/>
  <c r="AS11" i="2" s="1"/>
  <c r="F11" i="6"/>
  <c r="AS12" i="2" s="1"/>
  <c r="F12" i="6"/>
  <c r="AS13" i="2" s="1"/>
  <c r="F13" i="6"/>
  <c r="AS14" i="2" s="1"/>
  <c r="F14" i="6"/>
  <c r="AS15" i="2" s="1"/>
  <c r="F15" i="6"/>
  <c r="AS16" i="2" s="1"/>
  <c r="F16" i="6"/>
  <c r="AS17" i="2" s="1"/>
  <c r="F17" i="6"/>
  <c r="AS18" i="2" s="1"/>
  <c r="F18" i="6"/>
  <c r="AS19" i="2" s="1"/>
  <c r="F19" i="6"/>
  <c r="AS20" i="2" s="1"/>
  <c r="F20" i="6"/>
  <c r="AS21" i="2" s="1"/>
  <c r="F21" i="6"/>
  <c r="AS22" i="2" s="1"/>
  <c r="F22" i="6"/>
  <c r="AS23" i="2" s="1"/>
  <c r="F23" i="6"/>
  <c r="AS24" i="2" s="1"/>
  <c r="F24" i="6"/>
  <c r="AS25" i="2" s="1"/>
  <c r="F25" i="6"/>
  <c r="AS26" i="2" s="1"/>
  <c r="F26" i="6"/>
  <c r="AS27" i="2" s="1"/>
  <c r="F27" i="6"/>
  <c r="AS28" i="2" s="1"/>
  <c r="F28" i="6"/>
  <c r="AS29" i="2" s="1"/>
  <c r="F29" i="6"/>
  <c r="AS30" i="2" s="1"/>
  <c r="F30" i="6"/>
  <c r="AS31" i="2" s="1"/>
  <c r="F31" i="6"/>
  <c r="AS32" i="2" s="1"/>
  <c r="F5" i="6"/>
  <c r="AS6" i="2" s="1"/>
  <c r="F6" i="6"/>
  <c r="AS7" i="2" s="1"/>
  <c r="AI32" i="2"/>
  <c r="AK32" i="2"/>
  <c r="AL32" i="2"/>
  <c r="AM32" i="2"/>
  <c r="AK31" i="2"/>
  <c r="AL31" i="2"/>
  <c r="AM31" i="2"/>
  <c r="AJ30" i="2"/>
  <c r="AK30" i="2"/>
  <c r="AL30" i="2"/>
  <c r="AM30" i="2"/>
  <c r="AJ29" i="2"/>
  <c r="AK29" i="2"/>
  <c r="AL29" i="2"/>
  <c r="AM29" i="2"/>
  <c r="AI28" i="2"/>
  <c r="AJ28" i="2"/>
  <c r="AK28" i="2"/>
  <c r="AL28" i="2"/>
  <c r="AM28" i="2"/>
  <c r="AJ27" i="2"/>
  <c r="AK27" i="2"/>
  <c r="AL27" i="2"/>
  <c r="AM27" i="2"/>
  <c r="AJ26" i="2"/>
  <c r="AK26" i="2"/>
  <c r="AL26" i="2"/>
  <c r="AM26" i="2"/>
  <c r="AJ25" i="2"/>
  <c r="AK25" i="2"/>
  <c r="AL25" i="2"/>
  <c r="AM25" i="2"/>
  <c r="AK24" i="2"/>
  <c r="AL24" i="2"/>
  <c r="AM24" i="2"/>
  <c r="AK23" i="2"/>
  <c r="AL23" i="2"/>
  <c r="AM23" i="2"/>
  <c r="AJ22" i="2"/>
  <c r="AK22" i="2"/>
  <c r="AL22" i="2"/>
  <c r="AM22" i="2"/>
  <c r="AJ21" i="2"/>
  <c r="AK21" i="2"/>
  <c r="AL21" i="2"/>
  <c r="AM21" i="2"/>
  <c r="AK20" i="2"/>
  <c r="AL20" i="2"/>
  <c r="AM20" i="2"/>
  <c r="AJ18" i="2"/>
  <c r="AK18" i="2"/>
  <c r="AL18" i="2"/>
  <c r="AM18" i="2"/>
  <c r="AI19" i="2"/>
  <c r="AJ19" i="2"/>
  <c r="AK19" i="2"/>
  <c r="AL19" i="2"/>
  <c r="AM19" i="2"/>
  <c r="AK17" i="2"/>
  <c r="AL17" i="2"/>
  <c r="AM17" i="2"/>
  <c r="AI16" i="2"/>
  <c r="AJ16" i="2"/>
  <c r="AK16" i="2"/>
  <c r="AL16" i="2"/>
  <c r="AM16" i="2"/>
  <c r="AK15" i="2"/>
  <c r="AL15" i="2"/>
  <c r="AM15" i="2"/>
  <c r="AJ14" i="2"/>
  <c r="AK14" i="2"/>
  <c r="AL14" i="2"/>
  <c r="AM14" i="2"/>
  <c r="AJ13" i="2"/>
  <c r="AK13" i="2"/>
  <c r="AL13" i="2"/>
  <c r="AM13" i="2"/>
  <c r="AK12" i="2"/>
  <c r="AL12" i="2"/>
  <c r="AM12" i="2"/>
  <c r="AJ11" i="2"/>
  <c r="AK11" i="2"/>
  <c r="AL11" i="2"/>
  <c r="AM11" i="2"/>
  <c r="AK10" i="2"/>
  <c r="AL10" i="2"/>
  <c r="AM10" i="2"/>
  <c r="AJ9" i="2"/>
  <c r="AK9" i="2"/>
  <c r="AL9" i="2"/>
  <c r="AM9" i="2"/>
  <c r="AK8" i="2"/>
  <c r="AL8" i="2"/>
  <c r="AM8" i="2"/>
  <c r="AJ7" i="2"/>
  <c r="AK7" i="2"/>
  <c r="AL7" i="2"/>
  <c r="AM7" i="2"/>
  <c r="F20" i="17"/>
  <c r="F6" i="17"/>
  <c r="E28" i="17"/>
  <c r="E20" i="17"/>
  <c r="E6" i="17"/>
  <c r="AI7" i="2" s="1"/>
  <c r="D28" i="17"/>
  <c r="AI29" i="2" s="1"/>
  <c r="D20" i="17"/>
  <c r="AI21" i="2" s="1"/>
  <c r="D18" i="17"/>
  <c r="D17" i="17"/>
  <c r="AI18" i="2" s="1"/>
  <c r="D15" i="17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7" i="2"/>
  <c r="AH8" i="2"/>
  <c r="AH9" i="2"/>
  <c r="AH10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11" i="2"/>
  <c r="AG12" i="2"/>
  <c r="AG9" i="2"/>
  <c r="AG10" i="2"/>
  <c r="AG8" i="2"/>
  <c r="AG7" i="2"/>
  <c r="AF18" i="2"/>
  <c r="AF19" i="2"/>
  <c r="AF21" i="2"/>
  <c r="AF29" i="2"/>
  <c r="AF16" i="2"/>
  <c r="AF7" i="2"/>
  <c r="AE29" i="2"/>
  <c r="AE21" i="2"/>
  <c r="AE19" i="2"/>
  <c r="AE18" i="2"/>
  <c r="AE16" i="2"/>
  <c r="AE7" i="2"/>
  <c r="R7" i="2"/>
  <c r="R16" i="2"/>
  <c r="R18" i="2"/>
  <c r="R19" i="2"/>
  <c r="R21" i="2"/>
  <c r="R29" i="2"/>
  <c r="O7" i="2"/>
  <c r="O16" i="2"/>
  <c r="O18" i="2"/>
  <c r="O19" i="2"/>
  <c r="O21" i="2"/>
  <c r="O22" i="2"/>
  <c r="O23" i="2"/>
  <c r="O24" i="2"/>
  <c r="O29" i="2"/>
  <c r="Q7" i="2"/>
  <c r="Q16" i="2"/>
  <c r="Q18" i="2"/>
  <c r="Q19" i="2"/>
  <c r="Q21" i="2"/>
  <c r="Q29" i="2"/>
  <c r="P7" i="2"/>
  <c r="P16" i="2"/>
  <c r="P18" i="2"/>
  <c r="P19" i="2"/>
  <c r="P21" i="2"/>
  <c r="P29" i="2"/>
  <c r="A21" i="2"/>
  <c r="A29" i="2"/>
  <c r="A19" i="2"/>
  <c r="A18" i="2"/>
  <c r="A16" i="2"/>
  <c r="A7" i="2"/>
  <c r="AL6" i="2"/>
  <c r="AK6" i="2"/>
  <c r="I12" i="17"/>
  <c r="I13" i="17"/>
  <c r="I14" i="17"/>
  <c r="AJ15" i="2" s="1"/>
  <c r="I16" i="17"/>
  <c r="AJ17" i="2" s="1"/>
  <c r="I19" i="17"/>
  <c r="AJ20" i="2" s="1"/>
  <c r="I21" i="17"/>
  <c r="I22" i="17"/>
  <c r="AJ23" i="2" s="1"/>
  <c r="I23" i="17"/>
  <c r="AJ24" i="2" s="1"/>
  <c r="I24" i="17"/>
  <c r="I25" i="17"/>
  <c r="I30" i="17"/>
  <c r="AJ31" i="2" s="1"/>
  <c r="I31" i="17"/>
  <c r="AJ32" i="2" s="1"/>
  <c r="I11" i="17"/>
  <c r="AJ12" i="2" s="1"/>
  <c r="I8" i="17"/>
  <c r="I9" i="17"/>
  <c r="AJ10" i="2" s="1"/>
  <c r="I7" i="17"/>
  <c r="AJ8" i="2" s="1"/>
  <c r="I5" i="17"/>
  <c r="AJ6" i="2"/>
  <c r="D5" i="17"/>
  <c r="E5" i="17"/>
  <c r="AI6" i="2" s="1"/>
  <c r="F5" i="17"/>
  <c r="E29" i="17"/>
  <c r="AI30" i="2" s="1"/>
  <c r="E30" i="17"/>
  <c r="F30" i="17"/>
  <c r="D31" i="17"/>
  <c r="E31" i="17"/>
  <c r="F31" i="17"/>
  <c r="E7" i="17"/>
  <c r="AI8" i="2" s="1"/>
  <c r="F7" i="17"/>
  <c r="E8" i="17"/>
  <c r="F8" i="17"/>
  <c r="AI9" i="2" s="1"/>
  <c r="D9" i="17"/>
  <c r="AI10" i="2" s="1"/>
  <c r="E9" i="17"/>
  <c r="F9" i="17"/>
  <c r="E10" i="17"/>
  <c r="AI11" i="2" s="1"/>
  <c r="E11" i="17"/>
  <c r="AI12" i="2" s="1"/>
  <c r="F11" i="17"/>
  <c r="D12" i="17"/>
  <c r="E12" i="17"/>
  <c r="F12" i="17"/>
  <c r="D13" i="17"/>
  <c r="AI14" i="2" s="1"/>
  <c r="E13" i="17"/>
  <c r="F13" i="17"/>
  <c r="D14" i="17"/>
  <c r="AI15" i="2" s="1"/>
  <c r="E14" i="17"/>
  <c r="F14" i="17"/>
  <c r="F16" i="17"/>
  <c r="AI17" i="2" s="1"/>
  <c r="E19" i="17"/>
  <c r="AI20" i="2" s="1"/>
  <c r="F19" i="17"/>
  <c r="D21" i="17"/>
  <c r="E21" i="17"/>
  <c r="F21" i="17"/>
  <c r="D22" i="17"/>
  <c r="AI23" i="2" s="1"/>
  <c r="E22" i="17"/>
  <c r="F22" i="17"/>
  <c r="D23" i="17"/>
  <c r="AI24" i="2" s="1"/>
  <c r="F23" i="17"/>
  <c r="D24" i="17"/>
  <c r="E24" i="17"/>
  <c r="F24" i="17"/>
  <c r="D25" i="17"/>
  <c r="AI26" i="2" s="1"/>
  <c r="E25" i="17"/>
  <c r="F25" i="17"/>
  <c r="E26" i="17"/>
  <c r="AI27" i="2" s="1"/>
  <c r="AM6" i="2"/>
  <c r="F13" i="13"/>
  <c r="K13" i="6" s="1"/>
  <c r="D23" i="9"/>
  <c r="H29" i="23"/>
  <c r="E23" i="9"/>
  <c r="I29" i="23"/>
  <c r="J29" i="23"/>
  <c r="K29" i="23"/>
  <c r="F7" i="13"/>
  <c r="K7" i="6" s="1"/>
  <c r="F8" i="13"/>
  <c r="K8" i="6" s="1"/>
  <c r="F9" i="13"/>
  <c r="K9" i="6" s="1"/>
  <c r="F10" i="13"/>
  <c r="F11" i="13"/>
  <c r="K11" i="6" s="1"/>
  <c r="F12" i="13"/>
  <c r="K12" i="6" s="1"/>
  <c r="F14" i="13"/>
  <c r="K14" i="6" s="1"/>
  <c r="F16" i="13"/>
  <c r="F19" i="13"/>
  <c r="L19" i="6" s="1"/>
  <c r="F21" i="13"/>
  <c r="K21" i="6" s="1"/>
  <c r="F22" i="13"/>
  <c r="K22" i="6" s="1"/>
  <c r="F23" i="13"/>
  <c r="F24" i="13"/>
  <c r="K24" i="6" s="1"/>
  <c r="F25" i="13"/>
  <c r="K25" i="6" s="1"/>
  <c r="F26" i="13"/>
  <c r="K26" i="6" s="1"/>
  <c r="F27" i="13"/>
  <c r="F29" i="13"/>
  <c r="K29" i="6" s="1"/>
  <c r="F30" i="13"/>
  <c r="K30" i="6" s="1"/>
  <c r="F31" i="13"/>
  <c r="K31" i="6" s="1"/>
  <c r="F5" i="13"/>
  <c r="AH6" i="2"/>
  <c r="AG6" i="2"/>
  <c r="K16" i="23"/>
  <c r="K19" i="23"/>
  <c r="K21" i="23"/>
  <c r="H20" i="22"/>
  <c r="I20" i="22" s="1"/>
  <c r="K23" i="23"/>
  <c r="K24" i="23"/>
  <c r="K25" i="23"/>
  <c r="K26" i="23"/>
  <c r="K27" i="23"/>
  <c r="K30" i="23"/>
  <c r="K31" i="23"/>
  <c r="K5" i="23"/>
  <c r="I5" i="21"/>
  <c r="J5" i="21"/>
  <c r="K7" i="23"/>
  <c r="I6" i="21"/>
  <c r="J6" i="21"/>
  <c r="K8" i="23"/>
  <c r="K9" i="23"/>
  <c r="H8" i="22"/>
  <c r="I8" i="22"/>
  <c r="H9" i="22"/>
  <c r="I9" i="22"/>
  <c r="K12" i="23"/>
  <c r="K13" i="23"/>
  <c r="H12" i="22"/>
  <c r="I12" i="22" s="1"/>
  <c r="J14" i="23" s="1"/>
  <c r="H5" i="22"/>
  <c r="I5" i="22"/>
  <c r="J7" i="23"/>
  <c r="H6" i="22"/>
  <c r="I6" i="22"/>
  <c r="J8" i="23"/>
  <c r="J5" i="23"/>
  <c r="W6" i="9"/>
  <c r="Y6" i="9"/>
  <c r="AA6" i="9"/>
  <c r="AC6" i="9"/>
  <c r="AE6" i="9"/>
  <c r="AG6" i="9"/>
  <c r="V6" i="9"/>
  <c r="X6" i="9"/>
  <c r="Z6" i="9"/>
  <c r="AB6" i="9"/>
  <c r="AD6" i="9"/>
  <c r="AF6" i="9"/>
  <c r="W7" i="9"/>
  <c r="Y7" i="9"/>
  <c r="AA7" i="9"/>
  <c r="AC7" i="9"/>
  <c r="AE7" i="9"/>
  <c r="AG7" i="9"/>
  <c r="V7" i="9"/>
  <c r="X7" i="9"/>
  <c r="Z7" i="9"/>
  <c r="AB7" i="9"/>
  <c r="AD7" i="9"/>
  <c r="AF7" i="9"/>
  <c r="W8" i="9"/>
  <c r="Y8" i="9"/>
  <c r="AA8" i="9"/>
  <c r="AC8" i="9"/>
  <c r="AE8" i="9"/>
  <c r="AG8" i="9"/>
  <c r="V8" i="9"/>
  <c r="X8" i="9"/>
  <c r="Z8" i="9"/>
  <c r="AB8" i="9"/>
  <c r="AD8" i="9"/>
  <c r="AF8" i="9"/>
  <c r="W9" i="9"/>
  <c r="Y9" i="9"/>
  <c r="AA9" i="9"/>
  <c r="AC9" i="9"/>
  <c r="AE9" i="9"/>
  <c r="AG9" i="9"/>
  <c r="V9" i="9"/>
  <c r="X9" i="9"/>
  <c r="E9" i="9" s="1"/>
  <c r="I10" i="23" s="1"/>
  <c r="Z9" i="9"/>
  <c r="AB9" i="9"/>
  <c r="AD9" i="9"/>
  <c r="AF9" i="9"/>
  <c r="W10" i="9"/>
  <c r="Y10" i="9"/>
  <c r="AA10" i="9"/>
  <c r="AC10" i="9"/>
  <c r="AE10" i="9"/>
  <c r="AG10" i="9"/>
  <c r="V10" i="9"/>
  <c r="X10" i="9"/>
  <c r="Z10" i="9"/>
  <c r="AB10" i="9"/>
  <c r="AD10" i="9"/>
  <c r="AF10" i="9"/>
  <c r="W12" i="9"/>
  <c r="D12" i="9" s="1"/>
  <c r="H13" i="23" s="1"/>
  <c r="Y12" i="9"/>
  <c r="AA12" i="9"/>
  <c r="AC12" i="9"/>
  <c r="AE12" i="9"/>
  <c r="AG12" i="9"/>
  <c r="V12" i="9"/>
  <c r="X12" i="9"/>
  <c r="Z12" i="9"/>
  <c r="E12" i="9" s="1"/>
  <c r="I13" i="23" s="1"/>
  <c r="AB12" i="9"/>
  <c r="AD12" i="9"/>
  <c r="AF12" i="9"/>
  <c r="W13" i="9"/>
  <c r="Y13" i="9"/>
  <c r="AA13" i="9"/>
  <c r="AC13" i="9"/>
  <c r="D13" i="9"/>
  <c r="H14" i="23" s="1"/>
  <c r="AE13" i="9"/>
  <c r="AG13" i="9"/>
  <c r="V13" i="9"/>
  <c r="X13" i="9"/>
  <c r="Z13" i="9"/>
  <c r="AB13" i="9"/>
  <c r="AD13" i="9"/>
  <c r="AF13" i="9"/>
  <c r="D14" i="9"/>
  <c r="H16" i="23" s="1"/>
  <c r="E14" i="9"/>
  <c r="V15" i="9"/>
  <c r="X15" i="9"/>
  <c r="Z15" i="9"/>
  <c r="AB15" i="9"/>
  <c r="AD15" i="9"/>
  <c r="AF15" i="9"/>
  <c r="W15" i="9"/>
  <c r="Y15" i="9"/>
  <c r="AA15" i="9"/>
  <c r="AC15" i="9"/>
  <c r="AE15" i="9"/>
  <c r="AG15" i="9"/>
  <c r="W17" i="9"/>
  <c r="D17" i="9" s="1"/>
  <c r="H22" i="23" s="1"/>
  <c r="Y17" i="9"/>
  <c r="AA17" i="9"/>
  <c r="AC17" i="9"/>
  <c r="AE17" i="9"/>
  <c r="AG17" i="9"/>
  <c r="V17" i="9"/>
  <c r="X17" i="9"/>
  <c r="Z17" i="9"/>
  <c r="AB17" i="9"/>
  <c r="AD17" i="9"/>
  <c r="AF17" i="9"/>
  <c r="V18" i="9"/>
  <c r="E18" i="9" s="1"/>
  <c r="I23" i="23" s="1"/>
  <c r="X18" i="9"/>
  <c r="Z18" i="9"/>
  <c r="AB18" i="9"/>
  <c r="AD18" i="9"/>
  <c r="AF18" i="9"/>
  <c r="W18" i="9"/>
  <c r="Y18" i="9"/>
  <c r="AA18" i="9"/>
  <c r="AC18" i="9"/>
  <c r="AE18" i="9"/>
  <c r="AG18" i="9"/>
  <c r="W19" i="9"/>
  <c r="D19" i="9" s="1"/>
  <c r="H24" i="23" s="1"/>
  <c r="Y19" i="9"/>
  <c r="AA19" i="9"/>
  <c r="AC19" i="9"/>
  <c r="AE19" i="9"/>
  <c r="AG19" i="9"/>
  <c r="V19" i="9"/>
  <c r="X19" i="9"/>
  <c r="Z19" i="9"/>
  <c r="AB19" i="9"/>
  <c r="AD19" i="9"/>
  <c r="AF19" i="9"/>
  <c r="W20" i="9"/>
  <c r="Y20" i="9"/>
  <c r="AA20" i="9"/>
  <c r="AC20" i="9"/>
  <c r="AE20" i="9"/>
  <c r="AG20" i="9"/>
  <c r="V20" i="9"/>
  <c r="E20" i="9" s="1"/>
  <c r="I25" i="23" s="1"/>
  <c r="X20" i="9"/>
  <c r="Z20" i="9"/>
  <c r="AB20" i="9"/>
  <c r="AD20" i="9"/>
  <c r="AF20" i="9"/>
  <c r="W21" i="9"/>
  <c r="Y21" i="9"/>
  <c r="AA21" i="9"/>
  <c r="D21" i="9" s="1"/>
  <c r="H26" i="23" s="1"/>
  <c r="AC21" i="9"/>
  <c r="AE21" i="9"/>
  <c r="AG21" i="9"/>
  <c r="V21" i="9"/>
  <c r="X21" i="9"/>
  <c r="Z21" i="9"/>
  <c r="AB21" i="9"/>
  <c r="AD21" i="9"/>
  <c r="AF21" i="9"/>
  <c r="W22" i="9"/>
  <c r="Y22" i="9"/>
  <c r="D22" i="9"/>
  <c r="H27" i="23" s="1"/>
  <c r="AA22" i="9"/>
  <c r="AC22" i="9"/>
  <c r="AE22" i="9"/>
  <c r="AG22" i="9"/>
  <c r="V22" i="9"/>
  <c r="X22" i="9"/>
  <c r="Z22" i="9"/>
  <c r="AB22" i="9"/>
  <c r="AD22" i="9"/>
  <c r="AF22" i="9"/>
  <c r="D24" i="9"/>
  <c r="H30" i="23" s="1"/>
  <c r="E24" i="9"/>
  <c r="I30" i="23"/>
  <c r="W25" i="9"/>
  <c r="Y25" i="9"/>
  <c r="AA25" i="9"/>
  <c r="AC25" i="9"/>
  <c r="AE25" i="9"/>
  <c r="AG25" i="9"/>
  <c r="V25" i="9"/>
  <c r="X25" i="9"/>
  <c r="Z25" i="9"/>
  <c r="AB25" i="9"/>
  <c r="AD25" i="9"/>
  <c r="AF25" i="9"/>
  <c r="D5" i="9"/>
  <c r="E5" i="9"/>
  <c r="I5" i="23"/>
  <c r="H5" i="23"/>
  <c r="J9" i="23"/>
  <c r="J12" i="23"/>
  <c r="J13" i="23"/>
  <c r="J16" i="23"/>
  <c r="J19" i="23"/>
  <c r="J21" i="23"/>
  <c r="J23" i="23"/>
  <c r="J24" i="23"/>
  <c r="J25" i="23"/>
  <c r="J26" i="23"/>
  <c r="J27" i="23"/>
  <c r="J30" i="23"/>
  <c r="J31" i="23"/>
  <c r="H12" i="23"/>
  <c r="I12" i="23"/>
  <c r="I16" i="23"/>
  <c r="H21" i="23"/>
  <c r="I21" i="23"/>
  <c r="G18" i="9"/>
  <c r="G15" i="9"/>
  <c r="G13" i="9"/>
  <c r="G10" i="9"/>
  <c r="Q17" i="12"/>
  <c r="R17" i="12"/>
  <c r="H19" i="10" s="1"/>
  <c r="D19" i="10" s="1"/>
  <c r="AE20" i="2" s="1"/>
  <c r="M18" i="11"/>
  <c r="I19" i="10" s="1"/>
  <c r="E19" i="10" s="1"/>
  <c r="M20" i="11"/>
  <c r="I21" i="10" s="1"/>
  <c r="E21" i="10" s="1"/>
  <c r="AF22" i="2" s="1"/>
  <c r="H21" i="10"/>
  <c r="M21" i="11"/>
  <c r="I22" i="10" s="1"/>
  <c r="H22" i="10"/>
  <c r="M22" i="11"/>
  <c r="I23" i="10"/>
  <c r="H23" i="10"/>
  <c r="M23" i="11"/>
  <c r="I24" i="10"/>
  <c r="H24" i="10"/>
  <c r="M24" i="11"/>
  <c r="I25" i="10" s="1"/>
  <c r="E25" i="10" s="1"/>
  <c r="AF26" i="2" s="1"/>
  <c r="H25" i="10"/>
  <c r="I26" i="10"/>
  <c r="H26" i="10"/>
  <c r="D26" i="10" s="1"/>
  <c r="I27" i="10"/>
  <c r="H27" i="10"/>
  <c r="N28" i="11"/>
  <c r="M28" i="11"/>
  <c r="I29" i="10" s="1"/>
  <c r="D29" i="10" s="1"/>
  <c r="AE30" i="2" s="1"/>
  <c r="H29" i="10"/>
  <c r="N29" i="11"/>
  <c r="M29" i="11"/>
  <c r="I30" i="10" s="1"/>
  <c r="E30" i="10" s="1"/>
  <c r="AF31" i="2" s="1"/>
  <c r="H30" i="10"/>
  <c r="I31" i="10"/>
  <c r="E31" i="10" s="1"/>
  <c r="AF32" i="2" s="1"/>
  <c r="H31" i="10"/>
  <c r="M4" i="11"/>
  <c r="I5" i="10" s="1"/>
  <c r="M6" i="11"/>
  <c r="I7" i="10" s="1"/>
  <c r="H7" i="10"/>
  <c r="M7" i="11"/>
  <c r="I8" i="10" s="1"/>
  <c r="H8" i="10"/>
  <c r="M8" i="11"/>
  <c r="I9" i="10" s="1"/>
  <c r="E9" i="10" s="1"/>
  <c r="AF10" i="2" s="1"/>
  <c r="H9" i="10"/>
  <c r="Q8" i="12"/>
  <c r="R8" i="12"/>
  <c r="H10" i="10"/>
  <c r="D10" i="10" s="1"/>
  <c r="AE11" i="2" s="1"/>
  <c r="M9" i="11"/>
  <c r="I10" i="10" s="1"/>
  <c r="E10" i="10" s="1"/>
  <c r="M10" i="11"/>
  <c r="I11" i="10"/>
  <c r="H11" i="10"/>
  <c r="I12" i="10"/>
  <c r="H12" i="10"/>
  <c r="E12" i="10" s="1"/>
  <c r="M12" i="11"/>
  <c r="I13" i="10" s="1"/>
  <c r="H13" i="10"/>
  <c r="R12" i="12"/>
  <c r="H14" i="10" s="1"/>
  <c r="D14" i="10" s="1"/>
  <c r="AE15" i="2" s="1"/>
  <c r="M13" i="11"/>
  <c r="I14" i="10" s="1"/>
  <c r="E14" i="10" s="1"/>
  <c r="AF15" i="2" s="1"/>
  <c r="M15" i="11"/>
  <c r="I16" i="10" s="1"/>
  <c r="E16" i="10" s="1"/>
  <c r="AF17" i="2" s="1"/>
  <c r="H16" i="10"/>
  <c r="H5" i="10"/>
  <c r="E31" i="8"/>
  <c r="O32" i="2" s="1"/>
  <c r="E30" i="8"/>
  <c r="O31" i="2" s="1"/>
  <c r="E29" i="8"/>
  <c r="O30" i="2" s="1"/>
  <c r="E27" i="8"/>
  <c r="O28" i="2" s="1"/>
  <c r="E25" i="8"/>
  <c r="O26" i="2" s="1"/>
  <c r="E24" i="8"/>
  <c r="O25" i="2" s="1"/>
  <c r="E26" i="8"/>
  <c r="O27" i="2" s="1"/>
  <c r="E19" i="8"/>
  <c r="O20" i="2" s="1"/>
  <c r="E16" i="8"/>
  <c r="O17" i="2" s="1"/>
  <c r="E14" i="8"/>
  <c r="O15" i="2" s="1"/>
  <c r="E13" i="8"/>
  <c r="O14" i="2" s="1"/>
  <c r="E12" i="8"/>
  <c r="O13" i="2" s="1"/>
  <c r="E10" i="8"/>
  <c r="O11" i="2" s="1"/>
  <c r="E11" i="8"/>
  <c r="O12" i="2" s="1"/>
  <c r="E9" i="8"/>
  <c r="O10" i="2" s="1"/>
  <c r="E8" i="8"/>
  <c r="O9" i="2" s="1"/>
  <c r="E7" i="8"/>
  <c r="O8" i="2" s="1"/>
  <c r="E5" i="8"/>
  <c r="O6" i="2" s="1"/>
  <c r="H31" i="8"/>
  <c r="P32" i="2" s="1"/>
  <c r="H30" i="8"/>
  <c r="P31" i="2" s="1"/>
  <c r="H29" i="8"/>
  <c r="P30" i="2" s="1"/>
  <c r="H27" i="8"/>
  <c r="P28" i="2" s="1"/>
  <c r="M25" i="8"/>
  <c r="R26" i="2" s="1"/>
  <c r="H26" i="8"/>
  <c r="P27" i="2" s="1"/>
  <c r="J25" i="8"/>
  <c r="Q26" i="2" s="1"/>
  <c r="H25" i="8"/>
  <c r="P26" i="2" s="1"/>
  <c r="H24" i="8"/>
  <c r="P25" i="2" s="1"/>
  <c r="H23" i="8"/>
  <c r="P24" i="2" s="1"/>
  <c r="H22" i="8"/>
  <c r="P23" i="2" s="1"/>
  <c r="H21" i="8"/>
  <c r="P22" i="2" s="1"/>
  <c r="H19" i="8"/>
  <c r="P20" i="2" s="1"/>
  <c r="H16" i="8"/>
  <c r="P17" i="2" s="1"/>
  <c r="H14" i="8"/>
  <c r="P15" i="2" s="1"/>
  <c r="H13" i="8"/>
  <c r="P14" i="2" s="1"/>
  <c r="H12" i="8"/>
  <c r="P13" i="2" s="1"/>
  <c r="H11" i="8"/>
  <c r="P12" i="2" s="1"/>
  <c r="M7" i="8"/>
  <c r="R8" i="2" s="1"/>
  <c r="M8" i="8"/>
  <c r="R9" i="2" s="1"/>
  <c r="M9" i="8"/>
  <c r="R10" i="2" s="1"/>
  <c r="M10" i="8"/>
  <c r="R11" i="2" s="1"/>
  <c r="M11" i="8"/>
  <c r="R12" i="2" s="1"/>
  <c r="M12" i="8"/>
  <c r="R13" i="2" s="1"/>
  <c r="M13" i="8"/>
  <c r="R14" i="2" s="1"/>
  <c r="M14" i="8"/>
  <c r="R15" i="2" s="1"/>
  <c r="M16" i="8"/>
  <c r="R17" i="2" s="1"/>
  <c r="M19" i="8"/>
  <c r="R20" i="2" s="1"/>
  <c r="M21" i="8"/>
  <c r="R22" i="2" s="1"/>
  <c r="M22" i="8"/>
  <c r="R23" i="2" s="1"/>
  <c r="M23" i="8"/>
  <c r="R24" i="2" s="1"/>
  <c r="M24" i="8"/>
  <c r="R25" i="2" s="1"/>
  <c r="M26" i="8"/>
  <c r="R27" i="2" s="1"/>
  <c r="M27" i="8"/>
  <c r="R28" i="2" s="1"/>
  <c r="M29" i="8"/>
  <c r="R30" i="2" s="1"/>
  <c r="M30" i="8"/>
  <c r="R31" i="2" s="1"/>
  <c r="M31" i="8"/>
  <c r="R32" i="2" s="1"/>
  <c r="M5" i="8"/>
  <c r="R6" i="2" s="1"/>
  <c r="H7" i="8"/>
  <c r="P8" i="2" s="1"/>
  <c r="H8" i="8"/>
  <c r="P9" i="2" s="1"/>
  <c r="H9" i="8"/>
  <c r="P10" i="2" s="1"/>
  <c r="H10" i="8"/>
  <c r="P11" i="2" s="1"/>
  <c r="H5" i="8"/>
  <c r="P6" i="2" s="1"/>
  <c r="J7" i="8"/>
  <c r="Q8" i="2"/>
  <c r="J8" i="8"/>
  <c r="Q9" i="2" s="1"/>
  <c r="J9" i="8"/>
  <c r="Q10" i="2" s="1"/>
  <c r="J10" i="8"/>
  <c r="Q11" i="2" s="1"/>
  <c r="J11" i="8"/>
  <c r="Q12" i="2" s="1"/>
  <c r="J12" i="8"/>
  <c r="Q13" i="2" s="1"/>
  <c r="J13" i="8"/>
  <c r="Q14" i="2" s="1"/>
  <c r="J14" i="8"/>
  <c r="Q15" i="2" s="1"/>
  <c r="J16" i="8"/>
  <c r="Q17" i="2" s="1"/>
  <c r="J19" i="8"/>
  <c r="Q20" i="2" s="1"/>
  <c r="J21" i="8"/>
  <c r="Q22" i="2" s="1"/>
  <c r="J22" i="8"/>
  <c r="Q23" i="2" s="1"/>
  <c r="J23" i="8"/>
  <c r="Q24" i="2" s="1"/>
  <c r="J24" i="8"/>
  <c r="Q25" i="2" s="1"/>
  <c r="J26" i="8"/>
  <c r="Q27" i="2" s="1"/>
  <c r="J27" i="8"/>
  <c r="Q28" i="2" s="1"/>
  <c r="J29" i="8"/>
  <c r="Q30" i="2" s="1"/>
  <c r="J30" i="8"/>
  <c r="Q31" i="2" s="1"/>
  <c r="J31" i="8"/>
  <c r="Q32" i="2" s="1"/>
  <c r="J5" i="8"/>
  <c r="Q6" i="2" s="1"/>
  <c r="E9" i="5"/>
  <c r="E10" i="5"/>
  <c r="E11" i="5"/>
  <c r="E12" i="5"/>
  <c r="E13" i="5"/>
  <c r="E14" i="5"/>
  <c r="E16" i="5"/>
  <c r="E19" i="5"/>
  <c r="E21" i="5"/>
  <c r="E22" i="5"/>
  <c r="E23" i="5"/>
  <c r="E24" i="5"/>
  <c r="E25" i="5"/>
  <c r="E26" i="5"/>
  <c r="E27" i="5"/>
  <c r="E29" i="5"/>
  <c r="E30" i="5"/>
  <c r="E31" i="5"/>
  <c r="E8" i="5"/>
  <c r="E7" i="5"/>
  <c r="E5" i="5"/>
  <c r="F7" i="6"/>
  <c r="AS8" i="2" s="1"/>
  <c r="A8" i="2"/>
  <c r="A9" i="2"/>
  <c r="A10" i="2"/>
  <c r="A11" i="2"/>
  <c r="A12" i="2"/>
  <c r="A13" i="2"/>
  <c r="A14" i="2"/>
  <c r="A15" i="2"/>
  <c r="A17" i="2"/>
  <c r="A20" i="2"/>
  <c r="A22" i="2"/>
  <c r="A23" i="2"/>
  <c r="A24" i="2"/>
  <c r="A25" i="2"/>
  <c r="A26" i="2"/>
  <c r="A27" i="2"/>
  <c r="A28" i="2"/>
  <c r="A30" i="2"/>
  <c r="A31" i="2"/>
  <c r="A32" i="2"/>
  <c r="A6" i="2"/>
  <c r="D9" i="10"/>
  <c r="I9" i="6" s="1"/>
  <c r="E27" i="10"/>
  <c r="E6" i="9"/>
  <c r="I7" i="23" s="1"/>
  <c r="D25" i="9"/>
  <c r="H31" i="23" s="1"/>
  <c r="D8" i="9"/>
  <c r="H9" i="23" s="1"/>
  <c r="D12" i="10"/>
  <c r="D10" i="9"/>
  <c r="H11" i="23" s="1"/>
  <c r="E13" i="9"/>
  <c r="I14" i="23" s="1"/>
  <c r="J10" i="23"/>
  <c r="K10" i="23"/>
  <c r="J22" i="23"/>
  <c r="K22" i="23"/>
  <c r="D27" i="10"/>
  <c r="E22" i="9"/>
  <c r="I27" i="23"/>
  <c r="E21" i="9"/>
  <c r="I26" i="23" s="1"/>
  <c r="E10" i="9"/>
  <c r="I11" i="23" s="1"/>
  <c r="E7" i="9"/>
  <c r="I8" i="23"/>
  <c r="K14" i="23"/>
  <c r="I27" i="6"/>
  <c r="AE28" i="2"/>
  <c r="I12" i="6"/>
  <c r="AE13" i="2"/>
  <c r="AF13" i="2"/>
  <c r="AF28" i="2"/>
  <c r="AE27" i="2" l="1"/>
  <c r="E7" i="10"/>
  <c r="AF8" i="2" s="1"/>
  <c r="D7" i="10"/>
  <c r="K23" i="6"/>
  <c r="L23" i="6"/>
  <c r="E26" i="10"/>
  <c r="AF27" i="2" s="1"/>
  <c r="D13" i="10"/>
  <c r="AE14" i="2" s="1"/>
  <c r="E13" i="10"/>
  <c r="AF14" i="2" s="1"/>
  <c r="E19" i="9"/>
  <c r="I24" i="23" s="1"/>
  <c r="D18" i="9"/>
  <c r="H23" i="23" s="1"/>
  <c r="E17" i="9"/>
  <c r="I22" i="23" s="1"/>
  <c r="D15" i="9"/>
  <c r="H19" i="23" s="1"/>
  <c r="D7" i="9"/>
  <c r="H8" i="23" s="1"/>
  <c r="D6" i="9"/>
  <c r="H7" i="23" s="1"/>
  <c r="AI25" i="2"/>
  <c r="AI13" i="2"/>
  <c r="AI31" i="2"/>
  <c r="AT32" i="2"/>
  <c r="E29" i="10"/>
  <c r="AF30" i="2" s="1"/>
  <c r="D20" i="9"/>
  <c r="H25" i="23" s="1"/>
  <c r="D9" i="9"/>
  <c r="H10" i="23" s="1"/>
  <c r="E8" i="9"/>
  <c r="I9" i="23" s="1"/>
  <c r="AI22" i="2"/>
  <c r="E15" i="9"/>
  <c r="I19" i="23" s="1"/>
  <c r="K27" i="6"/>
  <c r="L27" i="6"/>
  <c r="K10" i="6"/>
  <c r="L10" i="6"/>
  <c r="AE10" i="2"/>
  <c r="AV28" i="2"/>
  <c r="K11" i="23"/>
  <c r="J11" i="23"/>
  <c r="AT30" i="2"/>
  <c r="AV13" i="2"/>
  <c r="E25" i="9"/>
  <c r="I31" i="23" s="1"/>
  <c r="K5" i="6"/>
  <c r="L5" i="6"/>
  <c r="K16" i="6"/>
  <c r="AT17" i="2" s="1"/>
  <c r="L16" i="6"/>
  <c r="L31" i="6"/>
  <c r="AT28" i="2"/>
  <c r="AT27" i="2"/>
  <c r="AT26" i="2"/>
  <c r="AT25" i="2"/>
  <c r="AT24" i="2"/>
  <c r="AT23" i="2"/>
  <c r="AT22" i="2"/>
  <c r="L26" i="6"/>
  <c r="L25" i="6"/>
  <c r="L24" i="6"/>
  <c r="L22" i="6"/>
  <c r="L21" i="6"/>
  <c r="L14" i="6"/>
  <c r="L13" i="6"/>
  <c r="L12" i="6"/>
  <c r="L11" i="6"/>
  <c r="L9" i="6"/>
  <c r="AV10" i="2" s="1"/>
  <c r="L8" i="6"/>
  <c r="L7" i="6"/>
  <c r="AV19" i="2"/>
  <c r="AT15" i="2"/>
  <c r="AT14" i="2"/>
  <c r="AT13" i="2"/>
  <c r="AT12" i="2"/>
  <c r="AT11" i="2"/>
  <c r="AT10" i="2"/>
  <c r="AT9" i="2"/>
  <c r="AT8" i="2"/>
  <c r="AT21" i="2"/>
  <c r="AT20" i="2"/>
  <c r="AV18" i="2"/>
  <c r="AT7" i="2"/>
  <c r="AT6" i="2"/>
  <c r="AV29" i="2"/>
  <c r="AT19" i="2"/>
  <c r="AV16" i="2"/>
  <c r="D31" i="10"/>
  <c r="D21" i="10"/>
  <c r="D16" i="10"/>
  <c r="E11" i="10"/>
  <c r="AF12" i="2" s="1"/>
  <c r="D11" i="10"/>
  <c r="E22" i="10"/>
  <c r="AF23" i="2" s="1"/>
  <c r="D22" i="10"/>
  <c r="E23" i="10"/>
  <c r="AF24" i="2" s="1"/>
  <c r="D23" i="10"/>
  <c r="AF20" i="2"/>
  <c r="I19" i="6"/>
  <c r="AV20" i="2" s="1"/>
  <c r="D30" i="10"/>
  <c r="D25" i="10"/>
  <c r="AF11" i="2"/>
  <c r="I10" i="6"/>
  <c r="AV11" i="2" s="1"/>
  <c r="E8" i="10"/>
  <c r="AF9" i="2" s="1"/>
  <c r="D8" i="10"/>
  <c r="E24" i="10"/>
  <c r="AF25" i="2" s="1"/>
  <c r="D24" i="10"/>
  <c r="I14" i="6"/>
  <c r="D5" i="10"/>
  <c r="E5" i="10"/>
  <c r="AF6" i="2" s="1"/>
  <c r="I29" i="6" l="1"/>
  <c r="AV30" i="2" s="1"/>
  <c r="AV15" i="2"/>
  <c r="I13" i="6"/>
  <c r="AV14" i="2" s="1"/>
  <c r="I26" i="6"/>
  <c r="AV27" i="2" s="1"/>
  <c r="I7" i="6"/>
  <c r="AV8" i="2" s="1"/>
  <c r="AE8" i="2"/>
  <c r="I31" i="6"/>
  <c r="AV32" i="2" s="1"/>
  <c r="AE32" i="2"/>
  <c r="I30" i="6"/>
  <c r="AV31" i="2" s="1"/>
  <c r="AE31" i="2"/>
  <c r="AE22" i="2"/>
  <c r="I21" i="6"/>
  <c r="AV22" i="2" s="1"/>
  <c r="I24" i="6"/>
  <c r="AV25" i="2" s="1"/>
  <c r="AE25" i="2"/>
  <c r="I11" i="6"/>
  <c r="AV12" i="2" s="1"/>
  <c r="AE12" i="2"/>
  <c r="AE23" i="2"/>
  <c r="I22" i="6"/>
  <c r="AV23" i="2" s="1"/>
  <c r="I8" i="6"/>
  <c r="AV9" i="2" s="1"/>
  <c r="AE9" i="2"/>
  <c r="AE26" i="2"/>
  <c r="I25" i="6"/>
  <c r="AV26" i="2" s="1"/>
  <c r="I23" i="6"/>
  <c r="AV24" i="2" s="1"/>
  <c r="AE24" i="2"/>
  <c r="I16" i="6"/>
  <c r="AV17" i="2" s="1"/>
  <c r="AE17" i="2"/>
  <c r="I5" i="6"/>
  <c r="AV6" i="2" s="1"/>
  <c r="AE6" i="2"/>
</calcChain>
</file>

<file path=xl/comments1.xml><?xml version="1.0" encoding="utf-8"?>
<comments xmlns="http://schemas.openxmlformats.org/spreadsheetml/2006/main">
  <authors>
    <author>Mhuijb</author>
    <author>Peter Fantke</author>
    <author>mhuijb</author>
  </authors>
  <commentList>
    <comment ref="K2" authorId="0" shapeId="0">
      <text>
        <r>
          <rPr>
            <sz val="8"/>
            <color indexed="81"/>
            <rFont val="Tahoma"/>
            <family val="2"/>
          </rPr>
          <t>No experimental value available, MCI-based estimation result selected</t>
        </r>
      </text>
    </comment>
    <comment ref="L2" authorId="0" shapeId="0">
      <text>
        <r>
          <rPr>
            <sz val="8"/>
            <color indexed="81"/>
            <rFont val="Tahoma"/>
            <family val="2"/>
          </rPr>
          <t xml:space="preserve">No experimental value available, Kh = VP*MW/SOL
</t>
        </r>
      </text>
    </comment>
    <comment ref="N2" authorId="0" shapeId="0">
      <text>
        <r>
          <rPr>
            <sz val="8"/>
            <color indexed="81"/>
            <rFont val="Tahoma"/>
            <family val="2"/>
          </rPr>
          <t>No experimental value available, Kow-based estimation result selected</t>
        </r>
      </text>
    </comment>
    <comment ref="S2" authorId="0" shapeId="0">
      <text>
        <r>
          <rPr>
            <sz val="8"/>
            <color indexed="81"/>
            <rFont val="Tahoma"/>
            <family val="2"/>
          </rPr>
          <t>OVERALL OH Rate Constant in  cm3/molecule-sec multiplied with 1.5E6 OH/cm3 and assuming 12 hrs effective removal per day</t>
        </r>
      </text>
    </comment>
    <comment ref="W2" authorId="1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generic (average) plant. diss = overall dissipation as proxy for in/on-plant degradation</t>
        </r>
      </text>
    </comment>
    <comment ref="X2" authorId="1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diss = overall dissipation as proxy for in/on-plant degradation</t>
        </r>
      </text>
    </comment>
    <comment ref="Y2" authorId="1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diss = overall dissipation as proxy for in/on-plant degradation</t>
        </r>
      </text>
    </comment>
    <comment ref="Z2" authorId="1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diss = overall dissipation as proxy for in/on-plant degradation</t>
        </r>
      </text>
    </comment>
    <comment ref="AA2" authorId="1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diss = overall dissipation as proxy for in/on-plant degradation</t>
        </r>
      </text>
    </comment>
    <comment ref="AB2" authorId="1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diss = overall dissipation as proxy for in/on-plant degradation</t>
        </r>
      </text>
    </comment>
    <comment ref="AC2" authorId="1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diss = overall dissipation as proxy for in/on-plant degradation</t>
        </r>
      </text>
    </comment>
    <comment ref="AD2" authorId="2" shapeId="0">
      <text>
        <r>
          <rPr>
            <sz val="8"/>
            <color indexed="81"/>
            <rFont val="Tahoma"/>
            <family val="2"/>
          </rPr>
          <t xml:space="preserve"> EC50 data preferred from database Jerome Payet, otherwise acute EC50 data extrapolated to chronic equivalent with a factor of 2 (Etox base)
</t>
        </r>
      </text>
    </comment>
    <comment ref="AM2" authorId="0" shapeId="0">
      <text>
        <r>
          <rPr>
            <b/>
            <sz val="8"/>
            <color indexed="81"/>
            <rFont val="Tahoma"/>
            <family val="2"/>
          </rPr>
          <t>If no experimental data is available, Arnot-Gobas upper trophic BAF estimate selected</t>
        </r>
      </text>
    </comment>
    <comment ref="AN2" authorId="0" shapeId="0">
      <text>
        <r>
          <rPr>
            <sz val="8"/>
            <color indexed="81"/>
            <rFont val="Tahoma"/>
            <family val="2"/>
          </rPr>
          <t>F = flagged: flags refer to "indicative" factors. Indicative factors should always be used together with recommended factors, but indicate higher uncertainty.</t>
        </r>
      </text>
    </comment>
  </commentList>
</comments>
</file>

<file path=xl/comments2.xml><?xml version="1.0" encoding="utf-8"?>
<comments xmlns="http://schemas.openxmlformats.org/spreadsheetml/2006/main">
  <authors>
    <author>Mhuijb</author>
    <author>Peter Fantke</author>
    <author>mhuijb</author>
  </authors>
  <commentList>
    <comment ref="K2" authorId="0" shapeId="0">
      <text>
        <r>
          <rPr>
            <sz val="8"/>
            <color indexed="81"/>
            <rFont val="Tahoma"/>
            <family val="2"/>
          </rPr>
          <t>No experimental value available, MCI-based estimation result selected</t>
        </r>
      </text>
    </comment>
    <comment ref="L2" authorId="0" shapeId="0">
      <text>
        <r>
          <rPr>
            <sz val="8"/>
            <color indexed="81"/>
            <rFont val="Tahoma"/>
            <family val="2"/>
          </rPr>
          <t xml:space="preserve">No experimental value available, Kh = VP*MW/SOL
</t>
        </r>
      </text>
    </comment>
    <comment ref="N2" authorId="0" shapeId="0">
      <text>
        <r>
          <rPr>
            <sz val="8"/>
            <color indexed="81"/>
            <rFont val="Tahoma"/>
            <family val="2"/>
          </rPr>
          <t>No experimental value available, Kow-based estimation result selected</t>
        </r>
      </text>
    </comment>
    <comment ref="S2" authorId="0" shapeId="0">
      <text>
        <r>
          <rPr>
            <sz val="8"/>
            <color indexed="81"/>
            <rFont val="Tahoma"/>
            <family val="2"/>
          </rPr>
          <t>OVERALL OH Rate Constant in  cm3/molecule-sec multiplied with 1.5E6 OH/cm3 and assuming 12 hrs effective removal per day</t>
        </r>
      </text>
    </comment>
    <comment ref="W2" authorId="1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generic (average) plant. diss = overall dissipation as proxy for in/on-plant degradation</t>
        </r>
      </text>
    </comment>
    <comment ref="X2" authorId="1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diss = overall dissipation as proxy for in/on-plant degradation</t>
        </r>
      </text>
    </comment>
    <comment ref="Y2" authorId="1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diss = overall dissipation as proxy for in/on-plant degradation</t>
        </r>
      </text>
    </comment>
    <comment ref="Z2" authorId="1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diss = overall dissipation as proxy for in/on-plant degradation</t>
        </r>
      </text>
    </comment>
    <comment ref="AA2" authorId="1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diss = overall dissipation as proxy for in/on-plant degradation</t>
        </r>
      </text>
    </comment>
    <comment ref="AB2" authorId="1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diss = overall dissipation as proxy for in/on-plant degradation</t>
        </r>
      </text>
    </comment>
    <comment ref="AC2" authorId="1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diss = overall dissipation as proxy for in/on-plant degradation</t>
        </r>
      </text>
    </comment>
    <comment ref="AD2" authorId="2" shapeId="0">
      <text>
        <r>
          <rPr>
            <sz val="8"/>
            <color indexed="81"/>
            <rFont val="Tahoma"/>
            <family val="2"/>
          </rPr>
          <t xml:space="preserve"> EC50 data preferred from database Jerome Payet, otherwise acute EC50 data extrapolated to chronic equivalent with a factor of 2 (Etox base)
</t>
        </r>
      </text>
    </comment>
    <comment ref="AM2" authorId="0" shapeId="0">
      <text>
        <r>
          <rPr>
            <b/>
            <sz val="8"/>
            <color indexed="81"/>
            <rFont val="Tahoma"/>
            <family val="2"/>
          </rPr>
          <t>If no experimental data is available, Arnot-Gobas upper trophic BAF estimate selected</t>
        </r>
      </text>
    </comment>
    <comment ref="AN2" authorId="0" shapeId="0">
      <text>
        <r>
          <rPr>
            <sz val="8"/>
            <color indexed="81"/>
            <rFont val="Tahoma"/>
            <family val="2"/>
          </rPr>
          <t>F = flagged: flags refer to "indicative" factors. Indicative factors should always be used together with recommended factors, but indicate higher uncertainty.</t>
        </r>
      </text>
    </comment>
  </commentList>
</comments>
</file>

<file path=xl/comments3.xml><?xml version="1.0" encoding="utf-8"?>
<comments xmlns="http://schemas.openxmlformats.org/spreadsheetml/2006/main">
  <authors>
    <author>Mhuijb</author>
  </authors>
  <commentList>
    <comment ref="D2" authorId="0" shapeId="0">
      <text>
        <r>
          <rPr>
            <sz val="8"/>
            <color indexed="81"/>
            <rFont val="Tahoma"/>
            <family val="2"/>
          </rPr>
          <t>Development of Comparative Toxicity Potentials of 14 cationic metals in freshwater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mean values selected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>Development of Comparative Toxicity Potentials of 14 cationic metals in freshwater</t>
        </r>
      </text>
    </comment>
    <comment ref="G2" authorId="0" shapeId="0">
      <text>
        <r>
          <rPr>
            <sz val="8"/>
            <color indexed="81"/>
            <rFont val="Tahoma"/>
            <family val="2"/>
          </rPr>
          <t>Handbook of parameter values for the
prediction of radionuclide transfer in
terrestrial and freshwater environments
INTERNATIONAL ATOMIC ENERGY AGENCY, 2009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mean values selected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2" authorId="0" shapeId="0">
      <text>
        <r>
          <rPr>
            <sz val="8"/>
            <color indexed="81"/>
            <rFont val="Tahoma"/>
            <family val="2"/>
          </rPr>
          <t>Development of Comparative Toxicity Potentials of 14 cationic metals in freshwater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mean values selected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2" authorId="0" shapeId="0">
      <text>
        <r>
          <rPr>
            <sz val="8"/>
            <color indexed="81"/>
            <rFont val="Tahoma"/>
            <family val="2"/>
          </rPr>
          <t>Development of Comparative Toxicity Potentials of 14 cationic metals in freshwater</t>
        </r>
      </text>
    </comment>
    <comment ref="L2" authorId="0" shapeId="0">
      <text>
        <r>
          <rPr>
            <sz val="8"/>
            <color indexed="81"/>
            <rFont val="Tahoma"/>
            <family val="2"/>
          </rPr>
          <t>Handbook of parameter values for the
prediction of radionuclide transfer in
terrestrial and freshwater environments
INTERNATIONAL ATOMIC ENERGY AGENCY, 2009</t>
        </r>
      </text>
    </comment>
    <comment ref="M2" authorId="0" shapeId="0">
      <text>
        <r>
          <rPr>
            <b/>
            <sz val="8"/>
            <color indexed="81"/>
            <rFont val="Tahoma"/>
            <family val="2"/>
          </rPr>
          <t>mean values selected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field-based Kp.ss preferred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3" authorId="0" shapeId="0">
      <text>
        <r>
          <rPr>
            <b/>
            <sz val="8"/>
            <color indexed="81"/>
            <rFont val="Tahoma"/>
            <family val="2"/>
          </rPr>
          <t>all soils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5" authorId="0" shapeId="0">
      <text>
        <r>
          <rPr>
            <b/>
            <sz val="8"/>
            <color indexed="81"/>
            <rFont val="Tahoma"/>
            <family val="2"/>
          </rPr>
          <t>adsoprtion experiment in lab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Yan Dong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C. B. Alcock; V. P. Itkin; M. K. Horrigan. (1984). Vapour Pressure Equations for the Metallic Elements: 298–2500K</t>
        </r>
      </text>
    </comment>
  </commentList>
</comments>
</file>

<file path=xl/comments5.xml><?xml version="1.0" encoding="utf-8"?>
<comments xmlns="http://schemas.openxmlformats.org/spreadsheetml/2006/main">
  <authors>
    <author>Mhuijb</author>
    <author>mhuijb</author>
    <author>Yan Dong</author>
  </authors>
  <commentList>
    <comment ref="D2" authorId="0" shapeId="0">
      <text>
        <r>
          <rPr>
            <sz val="8"/>
            <color indexed="81"/>
            <rFont val="Tahoma"/>
            <family val="2"/>
          </rPr>
          <t>Handbook of parameter values for the
prediction of radionuclide transfer in
terrestrial and freshwater environments
INTERNATIONAL ATOMIC ENERGY AGENCY, 2009</t>
        </r>
      </text>
    </comment>
    <comment ref="E2" authorId="1" shapeId="0">
      <text>
        <r>
          <rPr>
            <b/>
            <sz val="8"/>
            <color indexed="81"/>
            <rFont val="Tahoma"/>
            <family val="2"/>
          </rPr>
          <t>mhuijb:</t>
        </r>
        <r>
          <rPr>
            <sz val="8"/>
            <color indexed="81"/>
            <rFont val="Tahoma"/>
            <family val="2"/>
          </rPr>
          <t xml:space="preserve">
Constituent Screening for Coal Combustion Wastes Work Assignment 3-43 Contract No. 68-W-98-085 Prepared for: U.S. Environmental Protection Agency Office of Solid Waste Research Triangle Park, NC 27709. Year: 2002</t>
        </r>
      </text>
    </comment>
    <comment ref="G2" authorId="0" shapeId="0">
      <text>
        <r>
          <rPr>
            <sz val="8"/>
            <color indexed="81"/>
            <rFont val="Tahoma"/>
            <family val="2"/>
          </rPr>
          <t>Handbook of parameter values for the
prediction of radionuclide transfer in
terrestrial and freshwater environments
INTERNATIONAL ATOMIC ENERGY AGENCY, 2009</t>
        </r>
      </text>
    </comment>
    <comment ref="H2" authorId="1" shapeId="0">
      <text>
        <r>
          <rPr>
            <b/>
            <sz val="8"/>
            <color indexed="81"/>
            <rFont val="Tahoma"/>
            <family val="2"/>
          </rPr>
          <t>mhuijb:</t>
        </r>
        <r>
          <rPr>
            <sz val="8"/>
            <color indexed="81"/>
            <rFont val="Tahoma"/>
            <family val="2"/>
          </rPr>
          <t xml:space="preserve">
Constituent Screening for Coal Combustion Wastes Work Assignment 3-43 Contract No. 68-W-98-085 Prepared for: U.S. Environmental Protection Agency Office of Solid Waste Research Triangle Park, NC 27709. Year: 2002</t>
        </r>
      </text>
    </comment>
    <comment ref="J2" authorId="0" shapeId="0">
      <text>
        <r>
          <rPr>
            <sz val="8"/>
            <color indexed="81"/>
            <rFont val="Tahoma"/>
            <family val="2"/>
          </rPr>
          <t>Handbook of parameter values for the
prediction of radionuclide transfer in
terrestrial and freshwater environments
INTERNATIONAL ATOMIC ENERGY AGENCY, 2009</t>
        </r>
      </text>
    </comment>
    <comment ref="K2" authorId="1" shapeId="0">
      <text>
        <r>
          <rPr>
            <b/>
            <sz val="8"/>
            <color indexed="81"/>
            <rFont val="Tahoma"/>
            <family val="2"/>
          </rPr>
          <t>mhuijb:</t>
        </r>
        <r>
          <rPr>
            <sz val="8"/>
            <color indexed="81"/>
            <rFont val="Tahoma"/>
            <family val="2"/>
          </rPr>
          <t xml:space="preserve">
Constituent Screening for Coal Combustion Wastes Work Assignment 3-43 Contract No. 68-W-98-085 Prepared for: U.S. Environmental Protection Agency Office of Solid Waste Research Triangle Park, NC 27709. Year: 2002</t>
        </r>
      </text>
    </comment>
    <comment ref="M2" authorId="0" shapeId="0">
      <text>
        <r>
          <rPr>
            <sz val="8"/>
            <color indexed="81"/>
            <rFont val="Tahoma"/>
            <family val="2"/>
          </rPr>
          <t>Handbook of parameter values for the
prediction of radionuclide transfer in
terrestrial and freshwater environments
INTERNATIONAL ATOMIC ENERGY AGENCY, 2009</t>
        </r>
      </text>
    </comment>
    <comment ref="N2" authorId="1" shapeId="0">
      <text>
        <r>
          <rPr>
            <b/>
            <sz val="8"/>
            <color indexed="81"/>
            <rFont val="Tahoma"/>
            <family val="2"/>
          </rPr>
          <t>mhuijb:</t>
        </r>
        <r>
          <rPr>
            <sz val="8"/>
            <color indexed="81"/>
            <rFont val="Tahoma"/>
            <family val="2"/>
          </rPr>
          <t xml:space="preserve">
Constituent Screening for Coal Combustion Wastes Work Assignment 3-43 Contract No. 68-W-98-085 Prepared for: U.S. Environmental Protection Agency Office of Solid Waste Research Triangle Park, NC 27709. Year: 2002</t>
        </r>
      </text>
    </comment>
    <comment ref="P2" authorId="0" shapeId="0">
      <text>
        <r>
          <rPr>
            <sz val="8"/>
            <color indexed="81"/>
            <rFont val="Tahoma"/>
            <family val="2"/>
          </rPr>
          <t>Handbook of parameter values for the
prediction of radionuclide transfer in
terrestrial and freshwater environments
INTERNATIONAL ATOMIC ENERGY AGENCY, 2009</t>
        </r>
      </text>
    </comment>
    <comment ref="Q2" authorId="1" shapeId="0">
      <text>
        <r>
          <rPr>
            <b/>
            <sz val="8"/>
            <color indexed="81"/>
            <rFont val="Tahoma"/>
            <family val="2"/>
          </rPr>
          <t>mhuijb:</t>
        </r>
        <r>
          <rPr>
            <sz val="8"/>
            <color indexed="81"/>
            <rFont val="Tahoma"/>
            <family val="2"/>
          </rPr>
          <t xml:space="preserve">
Constituent Screening for Coal Combustion Wastes Work Assignment 3-43 Contract No. 68-W-98-085 Prepared for: U.S. Environmental Protection Agency Office of Solid Waste Research Triangle Park, NC 27709. Year: 2002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Info from temperate regions, preferably root crops-root taken</t>
        </r>
        <r>
          <rPr>
            <sz val="8"/>
            <color indexed="81"/>
            <rFont val="Tahoma"/>
            <family val="2"/>
          </rPr>
          <t xml:space="preserve">
conversion from dry weight to wet weight by division with a factor of 5</t>
        </r>
      </text>
    </comment>
    <comment ref="E3" authorId="0" shapeId="0">
      <text>
        <r>
          <rPr>
            <sz val="8"/>
            <color indexed="81"/>
            <rFont val="Tahoma"/>
            <family val="2"/>
          </rPr>
          <t>conversion from dry weight to wet weight by division with a factor of 5</t>
        </r>
      </text>
    </comment>
    <comment ref="F3" authorId="0" shapeId="0">
      <text>
        <r>
          <rPr>
            <sz val="8"/>
            <color indexed="81"/>
            <rFont val="Tahoma"/>
            <family val="2"/>
          </rPr>
          <t>conversion from dry weight to wet weight by division with a factor of 5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Info from temperate regions, preferably cereals-grain taken
conversion from wet weight to dry weight follows 88% dry weight matter content and a factor of 1.13 for dry soil to wet soil weight makes a conversion factor of 1</t>
        </r>
      </text>
    </comment>
    <comment ref="D5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5" authorId="0" shapeId="0">
      <text>
        <r>
          <rPr>
            <b/>
            <sz val="8"/>
            <color indexed="81"/>
            <rFont val="Tahoma"/>
            <family val="2"/>
          </rPr>
          <t xml:space="preserve">Geometric mean, Table B17, page 125,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5" authorId="0" shapeId="0">
      <text>
        <r>
          <rPr>
            <b/>
            <sz val="8"/>
            <color indexed="81"/>
            <rFont val="Tahoma"/>
            <family val="2"/>
          </rPr>
          <t>Geometric mean, Table B17, page 125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6" authorId="0" shapeId="0">
      <text>
        <r>
          <rPr>
            <b/>
            <sz val="8"/>
            <color indexed="81"/>
            <rFont val="Tahoma"/>
            <family val="2"/>
          </rPr>
          <t xml:space="preserve">Geometric mean, Table B17, page 125,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7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7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8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8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8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9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9" authorId="0" shapeId="0">
      <text>
        <r>
          <rPr>
            <b/>
            <sz val="8"/>
            <color indexed="81"/>
            <rFont val="Tahoma"/>
            <family val="2"/>
          </rPr>
          <t>Table B.13, page 122, potatoes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9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9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9" authorId="0" shapeId="0">
      <text>
        <r>
          <rPr>
            <b/>
            <sz val="8"/>
            <color indexed="81"/>
            <rFont val="Tahoma"/>
            <family val="2"/>
          </rPr>
          <t>Table B14, page 123, recommended BCF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0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0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1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" authorId="0" shapeId="0">
      <text>
        <r>
          <rPr>
            <b/>
            <sz val="8"/>
            <color indexed="81"/>
            <rFont val="Tahoma"/>
            <family val="2"/>
          </rPr>
          <t>Table B.15, page 124, potatoes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2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2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2" authorId="0" shapeId="0">
      <text>
        <r>
          <rPr>
            <b/>
            <sz val="8"/>
            <color indexed="81"/>
            <rFont val="Tahoma"/>
            <family val="2"/>
          </rPr>
          <t>Table B16, page 124, recommended BCF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3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3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3" authorId="0" shapeId="0">
      <text>
        <r>
          <rPr>
            <b/>
            <sz val="8"/>
            <color indexed="81"/>
            <rFont val="Tahoma"/>
            <family val="2"/>
          </rPr>
          <t>page 123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3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3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3" authorId="0" shapeId="0">
      <text>
        <r>
          <rPr>
            <b/>
            <sz val="8"/>
            <color indexed="81"/>
            <rFont val="Tahoma"/>
            <family val="2"/>
          </rPr>
          <t>page 123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4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4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4" authorId="0" shapeId="0">
      <text>
        <r>
          <rPr>
            <b/>
            <sz val="8"/>
            <color indexed="81"/>
            <rFont val="Tahoma"/>
            <family val="2"/>
          </rPr>
          <t>page 123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4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4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4" authorId="0" shapeId="0">
      <text>
        <r>
          <rPr>
            <b/>
            <sz val="8"/>
            <color indexed="81"/>
            <rFont val="Tahoma"/>
            <family val="2"/>
          </rPr>
          <t>page 123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5" authorId="2" shapeId="0">
      <text>
        <r>
          <rPr>
            <b/>
            <sz val="8"/>
            <color indexed="81"/>
            <rFont val="Tahoma"/>
            <family val="2"/>
          </rPr>
          <t>root crops: root</t>
        </r>
      </text>
    </comment>
    <comment ref="G15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6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6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7" authorId="2" shapeId="0">
      <text>
        <r>
          <rPr>
            <b/>
            <sz val="8"/>
            <color indexed="81"/>
            <rFont val="Tahoma"/>
            <family val="2"/>
          </rPr>
          <t>root crops: root</t>
        </r>
      </text>
    </comment>
    <comment ref="G17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8" authorId="2" shapeId="0">
      <text>
        <r>
          <rPr>
            <b/>
            <sz val="8"/>
            <color indexed="81"/>
            <rFont val="Tahoma"/>
            <family val="2"/>
          </rPr>
          <t>root crops: root</t>
        </r>
      </text>
    </comment>
    <comment ref="G18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9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9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9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9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0" authorId="2" shapeId="0">
      <text>
        <r>
          <rPr>
            <b/>
            <sz val="8"/>
            <color indexed="81"/>
            <rFont val="Tahoma"/>
            <family val="2"/>
          </rPr>
          <t>root crops: root</t>
        </r>
      </text>
    </comment>
    <comment ref="E20" authorId="2" shapeId="0">
      <text>
        <r>
          <rPr>
            <b/>
            <sz val="8"/>
            <color indexed="81"/>
            <rFont val="Tahoma"/>
            <family val="2"/>
          </rPr>
          <t>root crops: root</t>
        </r>
      </text>
    </comment>
    <comment ref="F20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1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1" authorId="0" shapeId="0">
      <text>
        <r>
          <rPr>
            <b/>
            <sz val="8"/>
            <color indexed="81"/>
            <rFont val="Tahoma"/>
            <family val="2"/>
          </rPr>
          <t>page 125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1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1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21" authorId="0" shapeId="0">
      <text>
        <r>
          <rPr>
            <b/>
            <sz val="8"/>
            <color indexed="81"/>
            <rFont val="Tahoma"/>
            <family val="2"/>
          </rPr>
          <t>page 125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2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2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2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2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2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22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3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3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3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23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4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4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4" authorId="0" shapeId="0">
      <text>
        <r>
          <rPr>
            <b/>
            <sz val="8"/>
            <color indexed="81"/>
            <rFont val="Tahoma"/>
            <family val="2"/>
          </rPr>
          <t>Geometric mean, Table B17, page 125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4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24" authorId="0" shapeId="0">
      <text>
        <r>
          <rPr>
            <b/>
            <sz val="8"/>
            <color indexed="81"/>
            <rFont val="Tahoma"/>
            <family val="2"/>
          </rPr>
          <t>Geometric mean, Table B17, page 125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5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5" authorId="0" shapeId="0">
      <text>
        <r>
          <rPr>
            <b/>
            <sz val="8"/>
            <color indexed="81"/>
            <rFont val="Tahoma"/>
            <family val="2"/>
          </rPr>
          <t>Geometric mean, Table B17, page 125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5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25" authorId="0" shapeId="0">
      <text>
        <r>
          <rPr>
            <b/>
            <sz val="8"/>
            <color indexed="81"/>
            <rFont val="Tahoma"/>
            <family val="2"/>
          </rPr>
          <t>Geometric mean, Table B17, page 125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6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6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28" authorId="2" shapeId="0">
      <text>
        <r>
          <rPr>
            <b/>
            <sz val="8"/>
            <color indexed="81"/>
            <rFont val="Tahoma"/>
            <family val="2"/>
          </rPr>
          <t>root crops: root</t>
        </r>
      </text>
    </comment>
    <comment ref="E28" authorId="2" shapeId="0">
      <text>
        <r>
          <rPr>
            <b/>
            <sz val="8"/>
            <color indexed="81"/>
            <rFont val="Tahoma"/>
            <family val="2"/>
          </rPr>
          <t>root crops: root</t>
        </r>
      </text>
    </comment>
    <comment ref="G28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9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9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0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0" authorId="0" shapeId="0">
      <text>
        <r>
          <rPr>
            <b/>
            <sz val="8"/>
            <color indexed="81"/>
            <rFont val="Tahoma"/>
            <family val="2"/>
          </rPr>
          <t>Geometric mean, Table B17, page 125</t>
        </r>
      </text>
    </comment>
    <comment ref="H30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30" authorId="0" shapeId="0">
      <text>
        <r>
          <rPr>
            <b/>
            <sz val="8"/>
            <color indexed="81"/>
            <rFont val="Tahoma"/>
            <family val="2"/>
          </rPr>
          <t>Geometric mean, Table B17, page 125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31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1" authorId="0" shapeId="0">
      <text>
        <r>
          <rPr>
            <b/>
            <sz val="8"/>
            <color indexed="81"/>
            <rFont val="Tahoma"/>
            <family val="2"/>
          </rPr>
          <t>root crops: root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1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31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31" authorId="0" shapeId="0">
      <text>
        <r>
          <rPr>
            <b/>
            <sz val="8"/>
            <color indexed="81"/>
            <rFont val="Tahoma"/>
            <family val="2"/>
          </rPr>
          <t>Cereals: grain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31" authorId="0" shapeId="0">
      <text>
        <r>
          <rPr>
            <b/>
            <sz val="8"/>
            <color indexed="81"/>
            <rFont val="Tahoma"/>
            <family val="2"/>
          </rPr>
          <t>Table 4.28, page 47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mhuijb</author>
    <author>Mhuijb</author>
  </authors>
  <commentList>
    <comment ref="U2" authorId="0" shapeId="0">
      <text>
        <r>
          <rPr>
            <b/>
            <sz val="8"/>
            <color indexed="81"/>
            <rFont val="Tahoma"/>
            <family val="2"/>
          </rPr>
          <t>Extrapolated to humans, assuming body weight  = 70 kg,  life time = 75 years, and species-specific interspecies conversion factor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V2" authorId="0" shapeId="0">
      <text>
        <r>
          <rPr>
            <b/>
            <sz val="8"/>
            <color indexed="81"/>
            <rFont val="Tahoma"/>
            <family val="2"/>
          </rPr>
          <t>Interspecies conversion factor for rats set at 4.1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2" authorId="0" shapeId="0">
      <text>
        <r>
          <rPr>
            <b/>
            <sz val="8"/>
            <color indexed="81"/>
            <rFont val="Tahoma"/>
            <family val="2"/>
          </rPr>
          <t>Interspecies conversion factor for mouse set at 7.3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Y2" authorId="0" shapeId="0">
      <text>
        <r>
          <rPr>
            <b/>
            <sz val="8"/>
            <color indexed="81"/>
            <rFont val="Tahoma"/>
            <family val="2"/>
          </rPr>
          <t>Interspecies conversion factor for mouse set at 4.9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Interspecies conversion factor for hamster set at 7.3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A2" authorId="0" shapeId="0">
      <text>
        <r>
          <rPr>
            <b/>
            <sz val="8"/>
            <color indexed="81"/>
            <rFont val="Tahoma"/>
            <family val="2"/>
          </rPr>
          <t>Interspecies conversion factor for hamster set at 4.9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B2" authorId="0" shapeId="0">
      <text>
        <r>
          <rPr>
            <b/>
            <sz val="8"/>
            <color indexed="81"/>
            <rFont val="Tahoma"/>
            <family val="2"/>
          </rPr>
          <t>Interspecies conversion factor for dog is 1.5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C2" authorId="0" shapeId="0">
      <text>
        <r>
          <rPr>
            <b/>
            <sz val="8"/>
            <color indexed="81"/>
            <rFont val="Tahoma"/>
            <family val="2"/>
          </rPr>
          <t>Interspecies conversion factor for dog is 1.5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D2" authorId="0" shapeId="0">
      <text>
        <r>
          <rPr>
            <b/>
            <sz val="8"/>
            <color indexed="81"/>
            <rFont val="Tahoma"/>
            <family val="2"/>
          </rPr>
          <t>Interspecies conversion factor for rhesus is 1.9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E2" authorId="0" shapeId="0">
      <text>
        <r>
          <rPr>
            <b/>
            <sz val="8"/>
            <color indexed="81"/>
            <rFont val="Tahoma"/>
            <family val="2"/>
          </rPr>
          <t>Interspecies conversion factor for rhesus is 1.9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F2" authorId="0" shapeId="0">
      <text>
        <r>
          <rPr>
            <b/>
            <sz val="8"/>
            <color indexed="81"/>
            <rFont val="Tahoma"/>
            <family val="2"/>
          </rPr>
          <t>Interspecies conversion factor for cynomolgus is 1.9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2" authorId="0" shapeId="0">
      <text>
        <r>
          <rPr>
            <b/>
            <sz val="8"/>
            <color indexed="81"/>
            <rFont val="Tahoma"/>
            <family val="2"/>
          </rPr>
          <t>Interspecies conversion factor for cynomolgus is 1.9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I2" authorId="1" shapeId="0">
      <text>
        <r>
          <rPr>
            <b/>
            <sz val="8"/>
            <color indexed="81"/>
            <rFont val="Tahoma"/>
            <family val="2"/>
          </rPr>
          <t>Tissue codes: adr = adrenal gland; bon = bone; cli = clitoral gland; eso =  esophagus;  ezy =  ear/Zymbal’s gland; gal = gall bladder; hag = harderian gland; hmo = hematopoietic system; kid = kidney; lgi = large intestine; liv = liver; lun = lung; meo = mesovarium; mgl = mammary gland; mix = lung and nasal cavity combined; myc = myocardium; nas = nasal cavity (includes tissues of the nose, nasal turbinates,  paranasal  sinuses and trachea); nrv = nervous system; orc = oral cavity (includes tissues of the mouth, oropharynx, pharynx, and larynx); ova = ovary; pan = pancreas; per =  peritoneal  cavity;  pit =  pituitary  gland; pre = preputial gland; pro = prostate; ski = skin; smi = small intestine; spl = spleen; sto = stomach; sub = subcutaneous tissue; tba = all tumor bearing animals; tes = testes; thy = thyroid gland; ubl = urinary bladder; ute = uterus; vag = vagina; vsc = vascular system. H = A mix of carcinomas of the ear duct, Zymbal’s gland, oral cavity and nasal cavity were combined by Maltoni et al. for the category “Head cancers”, which are evaluated as a target site.</t>
        </r>
      </text>
    </comment>
  </commentList>
</comments>
</file>

<file path=xl/comments7.xml><?xml version="1.0" encoding="utf-8"?>
<comments xmlns="http://schemas.openxmlformats.org/spreadsheetml/2006/main">
  <authors>
    <author>Een tevreden gebruiker van Microsoft Office</author>
  </authors>
  <commentList>
    <comment ref="D7" authorId="0" shapeId="0">
      <text>
        <r>
          <rPr>
            <sz val="8"/>
            <color indexed="81"/>
            <rFont val="Tahoma"/>
            <family val="2"/>
          </rPr>
          <t xml:space="preserve">Owen, 1990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Owen, 1990
</t>
        </r>
      </text>
    </comment>
    <comment ref="D8" authorId="0" shapeId="0">
      <text>
        <r>
          <rPr>
            <sz val="8"/>
            <color indexed="81"/>
            <rFont val="Tahoma"/>
            <family val="2"/>
          </rPr>
          <t xml:space="preserve">Owen, 1990
</t>
        </r>
      </text>
    </comment>
    <comment ref="E8" authorId="0" shapeId="0">
      <text>
        <r>
          <rPr>
            <sz val="8"/>
            <color indexed="81"/>
            <rFont val="Tahoma"/>
            <family val="2"/>
          </rPr>
          <t xml:space="preserve">Owen, 1990
</t>
        </r>
      </text>
    </comment>
    <comment ref="D9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E9" authorId="0" shapeId="0">
      <text>
        <r>
          <rPr>
            <sz val="8"/>
            <color indexed="81"/>
            <rFont val="Tahoma"/>
            <family val="2"/>
          </rPr>
          <t xml:space="preserve">Owen (1990)
</t>
        </r>
      </text>
    </comment>
    <comment ref="D10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E10" authorId="0" shapeId="0">
      <text>
        <r>
          <rPr>
            <sz val="8"/>
            <color indexed="81"/>
            <rFont val="Tahoma"/>
            <family val="2"/>
          </rPr>
          <t xml:space="preserve">Owen (1990)
</t>
        </r>
      </text>
    </comment>
    <comment ref="D11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E11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D13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E13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D14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E14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D16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E16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E19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D22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E22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D23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E23" authorId="0" shapeId="0">
      <text>
        <r>
          <rPr>
            <sz val="8"/>
            <color indexed="81"/>
            <rFont val="Tahoma"/>
            <family val="2"/>
          </rPr>
          <t>Owen, 1990</t>
        </r>
      </text>
    </comment>
    <comment ref="D26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E26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D31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  <comment ref="E31" authorId="0" shapeId="0">
      <text>
        <r>
          <rPr>
            <sz val="8"/>
            <color indexed="81"/>
            <rFont val="Tahoma"/>
            <family val="2"/>
          </rPr>
          <t>Owen (1990)</t>
        </r>
      </text>
    </comment>
  </commentList>
</comments>
</file>

<file path=xl/comments8.xml><?xml version="1.0" encoding="utf-8"?>
<comments xmlns="http://schemas.openxmlformats.org/spreadsheetml/2006/main">
  <authors>
    <author>Peter Fantke</author>
  </authors>
  <commentList>
    <comment ref="D2" authorId="0" shapeId="0">
      <text>
        <r>
          <rPr>
            <sz val="8"/>
            <color indexed="81"/>
            <rFont val="Tahoma"/>
            <family val="2"/>
          </rPr>
          <t>F = flagged: flags refer to "indicative" factors. Indicative factors should always be used together with recommended factors, but indicate higher uncertainty.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Peter Fantke:</t>
        </r>
        <r>
          <rPr>
            <sz val="8"/>
            <color indexed="81"/>
            <rFont val="Tahoma"/>
            <family val="2"/>
          </rPr>
          <t xml:space="preserve">
Related to essentiality and/or deficiency at population scale</t>
        </r>
      </text>
    </comment>
  </commentList>
</comments>
</file>

<file path=xl/sharedStrings.xml><?xml version="1.0" encoding="utf-8"?>
<sst xmlns="http://schemas.openxmlformats.org/spreadsheetml/2006/main" count="1932" uniqueCount="368">
  <si>
    <t>loec</t>
  </si>
  <si>
    <t>occupational studies</t>
  </si>
  <si>
    <t>Hand tremor; increases in memory disturbances; slight subjective and objective evidence of autonomic dysfunction</t>
  </si>
  <si>
    <t>1983/1989/
1992/1993</t>
  </si>
  <si>
    <t>occupational study (UF=1)</t>
  </si>
  <si>
    <t>Beryllium senzitization and progression to CBD</t>
  </si>
  <si>
    <t>n.v.t.</t>
  </si>
  <si>
    <t>1 - 3 months</t>
  </si>
  <si>
    <t>LDH in bronchioalveolar lavage fluid</t>
  </si>
  <si>
    <t>1990/1994</t>
  </si>
  <si>
    <t>INH</t>
  </si>
  <si>
    <t xml:space="preserve"> </t>
  </si>
  <si>
    <t>sto</t>
  </si>
  <si>
    <t>lun</t>
  </si>
  <si>
    <t>kid</t>
  </si>
  <si>
    <t>hmo kid pro tes</t>
  </si>
  <si>
    <t>extrapolated chronic</t>
  </si>
  <si>
    <t>Organo-metallics</t>
  </si>
  <si>
    <t>interspecies extrapolation factor</t>
  </si>
  <si>
    <t>target organ specific to ingestion or inhalation?</t>
  </si>
  <si>
    <t>local effect Cancer EF</t>
  </si>
  <si>
    <t>DATARESEARCH</t>
  </si>
  <si>
    <t>Derivation ED50,h,c,x</t>
  </si>
  <si>
    <t>Value
(mg/kg.bw/day)</t>
  </si>
  <si>
    <t>Criterion</t>
  </si>
  <si>
    <t>Time of exposure</t>
  </si>
  <si>
    <t>Critical effect</t>
  </si>
  <si>
    <t>Test-
animal</t>
  </si>
  <si>
    <t>Source
WHO (preference) or US-EPA</t>
  </si>
  <si>
    <t>CF interspecies
(-)</t>
  </si>
  <si>
    <t>CF for duration
of exposure
(-)</t>
  </si>
  <si>
    <t>noel</t>
  </si>
  <si>
    <t>semi-chronic</t>
  </si>
  <si>
    <t>rat</t>
  </si>
  <si>
    <t>USEPA</t>
  </si>
  <si>
    <r>
      <t>Rat oral TD</t>
    </r>
    <r>
      <rPr>
        <b/>
        <vertAlign val="subscript"/>
        <sz val="10"/>
        <rFont val="Verdana"/>
        <family val="2"/>
      </rPr>
      <t>50</t>
    </r>
  </si>
  <si>
    <t>mg/kg/day</t>
  </si>
  <si>
    <r>
      <t>Rat inh TD</t>
    </r>
    <r>
      <rPr>
        <b/>
        <vertAlign val="subscript"/>
        <sz val="10"/>
        <rFont val="Verdana"/>
        <family val="2"/>
      </rPr>
      <t>50</t>
    </r>
  </si>
  <si>
    <r>
      <t>Mouse oral TD</t>
    </r>
    <r>
      <rPr>
        <b/>
        <vertAlign val="subscript"/>
        <sz val="10"/>
        <rFont val="Verdana"/>
        <family val="2"/>
      </rPr>
      <t>50</t>
    </r>
  </si>
  <si>
    <r>
      <t>Mouse inh TD</t>
    </r>
    <r>
      <rPr>
        <b/>
        <vertAlign val="subscript"/>
        <sz val="10"/>
        <rFont val="Verdana"/>
        <family val="2"/>
      </rPr>
      <t>50</t>
    </r>
  </si>
  <si>
    <r>
      <t>Hamster oral TD</t>
    </r>
    <r>
      <rPr>
        <b/>
        <vertAlign val="subscript"/>
        <sz val="10"/>
        <rFont val="Verdana"/>
        <family val="2"/>
      </rPr>
      <t>50</t>
    </r>
  </si>
  <si>
    <r>
      <t>Hamster inh TD</t>
    </r>
    <r>
      <rPr>
        <b/>
        <vertAlign val="subscript"/>
        <sz val="10"/>
        <rFont val="Verdana"/>
        <family val="2"/>
      </rPr>
      <t>50</t>
    </r>
  </si>
  <si>
    <r>
      <t>Dog oral TD</t>
    </r>
    <r>
      <rPr>
        <b/>
        <vertAlign val="subscript"/>
        <sz val="10"/>
        <rFont val="Verdana"/>
        <family val="2"/>
      </rPr>
      <t>50</t>
    </r>
  </si>
  <si>
    <r>
      <t>Dog inh TD</t>
    </r>
    <r>
      <rPr>
        <b/>
        <vertAlign val="subscript"/>
        <sz val="10"/>
        <rFont val="Verdana"/>
        <family val="2"/>
      </rPr>
      <t>50</t>
    </r>
  </si>
  <si>
    <r>
      <t>Rhesus oral TD</t>
    </r>
    <r>
      <rPr>
        <b/>
        <vertAlign val="subscript"/>
        <sz val="10"/>
        <rFont val="Verdana"/>
        <family val="2"/>
      </rPr>
      <t>50</t>
    </r>
  </si>
  <si>
    <r>
      <t>Rhesus inh TD</t>
    </r>
    <r>
      <rPr>
        <b/>
        <vertAlign val="subscript"/>
        <sz val="10"/>
        <rFont val="Verdana"/>
        <family val="2"/>
      </rPr>
      <t>50</t>
    </r>
  </si>
  <si>
    <r>
      <t>Cynomolgus oral TD</t>
    </r>
    <r>
      <rPr>
        <b/>
        <vertAlign val="subscript"/>
        <sz val="10"/>
        <rFont val="Verdana"/>
        <family val="2"/>
      </rPr>
      <t>50</t>
    </r>
  </si>
  <si>
    <r>
      <t>Cynomolgus inh TD</t>
    </r>
    <r>
      <rPr>
        <b/>
        <vertAlign val="subscript"/>
        <sz val="10"/>
        <rFont val="Verdana"/>
        <family val="2"/>
      </rPr>
      <t>50</t>
    </r>
  </si>
  <si>
    <t>Ag(I)</t>
  </si>
  <si>
    <t>As(III)</t>
  </si>
  <si>
    <t>As(V)</t>
  </si>
  <si>
    <t>Ba(II)</t>
  </si>
  <si>
    <t>Be(II)</t>
  </si>
  <si>
    <t>Cd(II)</t>
  </si>
  <si>
    <t>Co(II)</t>
  </si>
  <si>
    <t>Cr(III)</t>
  </si>
  <si>
    <t>Cr(VI)</t>
  </si>
  <si>
    <t>Cu(II)</t>
  </si>
  <si>
    <t>Hg(II)</t>
  </si>
  <si>
    <t>Mo(VI)</t>
  </si>
  <si>
    <t>Ni(II)</t>
  </si>
  <si>
    <t>Pb(II)</t>
  </si>
  <si>
    <t>Sb(III)</t>
  </si>
  <si>
    <t>Sb(V)</t>
  </si>
  <si>
    <t>Se(IV)</t>
  </si>
  <si>
    <t>Sn(II)</t>
  </si>
  <si>
    <t>Tl(I)</t>
  </si>
  <si>
    <t>V(V)</t>
  </si>
  <si>
    <t>Zn(II)</t>
  </si>
  <si>
    <t>BCFfish</t>
  </si>
  <si>
    <t>BCFroot</t>
  </si>
  <si>
    <t>l/kg.wwt</t>
  </si>
  <si>
    <t>kg.wwt/kg.wwt</t>
  </si>
  <si>
    <t>l/kg</t>
  </si>
  <si>
    <t>Kp.soil</t>
  </si>
  <si>
    <t>Kp.susp</t>
  </si>
  <si>
    <t>Cfnoel/loel to ED50</t>
  </si>
  <si>
    <t>ED50,h,c,x
(kg/person/lifetime)</t>
  </si>
  <si>
    <t>Cfnoec/loec to ED50</t>
  </si>
  <si>
    <t>target organ specific to inhalation?</t>
  </si>
  <si>
    <t>local effect Non-cancer EF</t>
  </si>
  <si>
    <t>Rat oral tissues</t>
  </si>
  <si>
    <t>Rat inh tissues</t>
  </si>
  <si>
    <t>Mouse oral tissues</t>
  </si>
  <si>
    <t>Mouse inh tissues</t>
  </si>
  <si>
    <t>Hamster oral tissues</t>
  </si>
  <si>
    <t>Hamster inh note</t>
  </si>
  <si>
    <t>Dog oral tissues</t>
  </si>
  <si>
    <t>Dog inh tissues</t>
  </si>
  <si>
    <t>Rhesus oral tissues</t>
  </si>
  <si>
    <t>Rhesus inh tissues</t>
  </si>
  <si>
    <t>Cynomolgus oral tissues</t>
  </si>
  <si>
    <t>Cynomolgus inh tissues</t>
  </si>
  <si>
    <t>human equivalent TD50</t>
  </si>
  <si>
    <t>Name</t>
  </si>
  <si>
    <r>
      <t>kdeg</t>
    </r>
    <r>
      <rPr>
        <vertAlign val="subscript"/>
        <sz val="10"/>
        <rFont val="Arial"/>
        <family val="2"/>
      </rPr>
      <t>A</t>
    </r>
  </si>
  <si>
    <r>
      <t>s</t>
    </r>
    <r>
      <rPr>
        <vertAlign val="superscript"/>
        <sz val="10"/>
        <rFont val="Arial"/>
        <family val="2"/>
      </rPr>
      <t>-1</t>
    </r>
  </si>
  <si>
    <t>Name</t>
  </si>
  <si>
    <t>MW</t>
  </si>
  <si>
    <r>
      <t>K</t>
    </r>
    <r>
      <rPr>
        <vertAlign val="subscript"/>
        <sz val="10"/>
        <rFont val="Arial"/>
        <family val="2"/>
      </rPr>
      <t>OW</t>
    </r>
  </si>
  <si>
    <t>Koc</t>
  </si>
  <si>
    <r>
      <t>K</t>
    </r>
    <r>
      <rPr>
        <vertAlign val="subscript"/>
        <sz val="10"/>
        <rFont val="Arial"/>
        <family val="2"/>
      </rPr>
      <t>H</t>
    </r>
    <r>
      <rPr>
        <sz val="10"/>
        <rFont val="Arial"/>
        <family val="2"/>
      </rPr>
      <t>25C</t>
    </r>
  </si>
  <si>
    <t>Pvap25</t>
  </si>
  <si>
    <t>Sol25</t>
  </si>
  <si>
    <r>
      <t>Kp</t>
    </r>
    <r>
      <rPr>
        <vertAlign val="subscript"/>
        <sz val="10"/>
        <rFont val="Arial"/>
        <family val="2"/>
      </rPr>
      <t>SS</t>
    </r>
  </si>
  <si>
    <r>
      <t>Kp</t>
    </r>
    <r>
      <rPr>
        <vertAlign val="subscript"/>
        <sz val="10"/>
        <rFont val="Arial"/>
        <family val="2"/>
      </rPr>
      <t>Sd</t>
    </r>
  </si>
  <si>
    <r>
      <t>Kp</t>
    </r>
    <r>
      <rPr>
        <vertAlign val="subscript"/>
        <sz val="10"/>
        <rFont val="Arial"/>
        <family val="2"/>
      </rPr>
      <t>Sl</t>
    </r>
  </si>
  <si>
    <r>
      <t>kdeg</t>
    </r>
    <r>
      <rPr>
        <vertAlign val="subscript"/>
        <sz val="10"/>
        <rFont val="Arial"/>
        <family val="2"/>
      </rPr>
      <t>W</t>
    </r>
  </si>
  <si>
    <r>
      <t>kdeg</t>
    </r>
    <r>
      <rPr>
        <vertAlign val="subscript"/>
        <sz val="10"/>
        <rFont val="Arial"/>
        <family val="2"/>
      </rPr>
      <t>Sd</t>
    </r>
  </si>
  <si>
    <r>
      <t>kdeg</t>
    </r>
    <r>
      <rPr>
        <vertAlign val="subscript"/>
        <sz val="10"/>
        <rFont val="Arial"/>
        <family val="2"/>
      </rPr>
      <t>Sl</t>
    </r>
  </si>
  <si>
    <r>
      <t>av</t>
    </r>
    <r>
      <rPr>
        <vertAlign val="subscript"/>
        <sz val="10"/>
        <rFont val="Arial"/>
        <family val="2"/>
      </rPr>
      <t>logEC50</t>
    </r>
  </si>
  <si>
    <r>
      <t>ED50</t>
    </r>
    <r>
      <rPr>
        <vertAlign val="subscript"/>
        <sz val="10"/>
        <rFont val="Arial"/>
        <family val="2"/>
      </rPr>
      <t>inh,noncanc</t>
    </r>
  </si>
  <si>
    <r>
      <t>ED50</t>
    </r>
    <r>
      <rPr>
        <vertAlign val="subscript"/>
        <sz val="10"/>
        <rFont val="Arial"/>
        <family val="2"/>
      </rPr>
      <t>ing,noncanc</t>
    </r>
  </si>
  <si>
    <r>
      <t>ED50</t>
    </r>
    <r>
      <rPr>
        <vertAlign val="subscript"/>
        <sz val="10"/>
        <rFont val="Arial"/>
        <family val="2"/>
      </rPr>
      <t>inh,</t>
    </r>
    <r>
      <rPr>
        <vertAlign val="subscript"/>
        <sz val="10"/>
        <rFont val="Arial"/>
        <family val="2"/>
      </rPr>
      <t>canc</t>
    </r>
  </si>
  <si>
    <r>
      <t>ED50</t>
    </r>
    <r>
      <rPr>
        <vertAlign val="subscript"/>
        <sz val="10"/>
        <rFont val="Arial"/>
        <family val="2"/>
      </rPr>
      <t>ing,</t>
    </r>
    <r>
      <rPr>
        <vertAlign val="subscript"/>
        <sz val="10"/>
        <rFont val="Arial"/>
        <family val="2"/>
      </rPr>
      <t>canc</t>
    </r>
  </si>
  <si>
    <r>
      <t>BAF</t>
    </r>
    <r>
      <rPr>
        <vertAlign val="subscript"/>
        <sz val="10"/>
        <rFont val="Arial"/>
        <family val="2"/>
      </rPr>
      <t>root</t>
    </r>
  </si>
  <si>
    <r>
      <t>BAF</t>
    </r>
    <r>
      <rPr>
        <vertAlign val="subscript"/>
        <sz val="10"/>
        <rFont val="Arial"/>
        <family val="2"/>
      </rPr>
      <t>leaf</t>
    </r>
  </si>
  <si>
    <r>
      <t>BTF</t>
    </r>
    <r>
      <rPr>
        <vertAlign val="subscript"/>
        <sz val="10"/>
        <rFont val="Arial"/>
        <family val="2"/>
      </rPr>
      <t>meat</t>
    </r>
  </si>
  <si>
    <r>
      <t>BTF</t>
    </r>
    <r>
      <rPr>
        <vertAlign val="subscript"/>
        <sz val="10"/>
        <rFont val="Arial"/>
        <family val="2"/>
      </rPr>
      <t>milk</t>
    </r>
  </si>
  <si>
    <r>
      <t>BAF</t>
    </r>
    <r>
      <rPr>
        <vertAlign val="subscript"/>
        <sz val="10"/>
        <rFont val="Arial"/>
        <family val="2"/>
      </rPr>
      <t>fish</t>
    </r>
  </si>
  <si>
    <t>Flagged Interim Characterization factor "F"</t>
  </si>
  <si>
    <r>
      <t>g.mol</t>
    </r>
    <r>
      <rPr>
        <vertAlign val="superscript"/>
        <sz val="10"/>
        <rFont val="Arial"/>
        <family val="2"/>
      </rPr>
      <t>-1</t>
    </r>
  </si>
  <si>
    <t>-</t>
  </si>
  <si>
    <r>
      <t>L.kg</t>
    </r>
    <r>
      <rPr>
        <vertAlign val="superscript"/>
        <sz val="10"/>
        <rFont val="Arial"/>
        <family val="2"/>
      </rPr>
      <t>-1</t>
    </r>
  </si>
  <si>
    <r>
      <t>Pa.m</t>
    </r>
    <r>
      <rPr>
        <vertAlign val="superscript"/>
        <sz val="10"/>
        <rFont val="Arial"/>
        <family val="2"/>
      </rPr>
      <t>3.</t>
    </r>
    <r>
      <rPr>
        <sz val="10"/>
        <rFont val="Arial"/>
        <family val="2"/>
      </rPr>
      <t>mol</t>
    </r>
    <r>
      <rPr>
        <vertAlign val="superscript"/>
        <sz val="10"/>
        <rFont val="Arial"/>
        <family val="2"/>
      </rPr>
      <t>-1</t>
    </r>
  </si>
  <si>
    <t>Pa</t>
  </si>
  <si>
    <r>
      <t>mg.L</t>
    </r>
    <r>
      <rPr>
        <vertAlign val="superscript"/>
        <sz val="10"/>
        <rFont val="Arial"/>
        <family val="2"/>
      </rPr>
      <t>-1</t>
    </r>
  </si>
  <si>
    <r>
      <t>kg.lifetime</t>
    </r>
    <r>
      <rPr>
        <vertAlign val="superscript"/>
        <sz val="10"/>
        <rFont val="Arial"/>
        <family val="2"/>
      </rPr>
      <t>-1</t>
    </r>
  </si>
  <si>
    <r>
      <t>kg</t>
    </r>
    <r>
      <rPr>
        <vertAlign val="subscript"/>
        <sz val="10"/>
        <rFont val="Arial"/>
        <family val="2"/>
      </rPr>
      <t>veg</t>
    </r>
    <r>
      <rPr>
        <sz val="10"/>
        <rFont val="Arial"/>
        <family val="2"/>
      </rPr>
      <t>.kg</t>
    </r>
    <r>
      <rPr>
        <vertAlign val="subscript"/>
        <sz val="10"/>
        <rFont val="Arial"/>
        <family val="2"/>
      </rPr>
      <t>soil</t>
    </r>
    <r>
      <rPr>
        <vertAlign val="superscript"/>
        <sz val="10"/>
        <rFont val="Arial"/>
        <family val="2"/>
      </rPr>
      <t>-1</t>
    </r>
  </si>
  <si>
    <r>
      <t>d.kg</t>
    </r>
    <r>
      <rPr>
        <vertAlign val="subscript"/>
        <sz val="10"/>
        <rFont val="Arial"/>
        <family val="2"/>
      </rPr>
      <t>meat</t>
    </r>
    <r>
      <rPr>
        <vertAlign val="superscript"/>
        <sz val="10"/>
        <rFont val="Arial"/>
        <family val="2"/>
      </rPr>
      <t>-1</t>
    </r>
  </si>
  <si>
    <r>
      <t>d.kg</t>
    </r>
    <r>
      <rPr>
        <vertAlign val="subscript"/>
        <sz val="10"/>
        <rFont val="Arial"/>
        <family val="2"/>
      </rPr>
      <t>milk</t>
    </r>
    <r>
      <rPr>
        <vertAlign val="superscript"/>
        <sz val="10"/>
        <rFont val="Arial"/>
        <family val="2"/>
      </rPr>
      <t>-1</t>
    </r>
  </si>
  <si>
    <r>
      <t>L.kg</t>
    </r>
    <r>
      <rPr>
        <vertAlign val="subscript"/>
        <sz val="10"/>
        <rFont val="Arial"/>
        <family val="2"/>
      </rPr>
      <t>fish</t>
    </r>
    <r>
      <rPr>
        <vertAlign val="superscript"/>
        <sz val="10"/>
        <rFont val="Arial"/>
        <family val="2"/>
      </rPr>
      <t>-1</t>
    </r>
  </si>
  <si>
    <t>Dissociating</t>
  </si>
  <si>
    <t>Inorganics</t>
  </si>
  <si>
    <t>Surfactants</t>
  </si>
  <si>
    <t>Ecotox EF</t>
  </si>
  <si>
    <t>ing</t>
  </si>
  <si>
    <t>inh</t>
  </si>
  <si>
    <t>Finh</t>
  </si>
  <si>
    <t>Fing</t>
  </si>
  <si>
    <t>Finh/Fing</t>
  </si>
  <si>
    <t>finh&gt;1000*fing carc</t>
  </si>
  <si>
    <t>finh&gt;1000*fing noncarc</t>
  </si>
  <si>
    <t>Cancer ing EF</t>
  </si>
  <si>
    <t>Non-cancer ing EF</t>
  </si>
  <si>
    <t>Cancer inh EF</t>
  </si>
  <si>
    <t>Non-cancer inh EF</t>
  </si>
  <si>
    <t>number of species</t>
  </si>
  <si>
    <t>number of trophic levels</t>
  </si>
  <si>
    <t>acute</t>
  </si>
  <si>
    <t>chronic</t>
  </si>
  <si>
    <t>Kdoc</t>
  </si>
  <si>
    <t>F</t>
  </si>
  <si>
    <t>NEG</t>
  </si>
  <si>
    <t>Value
(mg/m3)</t>
  </si>
  <si>
    <t>Duration of experiment (when given)</t>
  </si>
  <si>
    <t>Observed effect</t>
  </si>
  <si>
    <t>Source</t>
  </si>
  <si>
    <t>Year of
research</t>
  </si>
  <si>
    <t>Date of visiting website</t>
  </si>
  <si>
    <t>Last revised
by US-EPA</t>
  </si>
  <si>
    <t>CF inter-
species
(-)</t>
  </si>
  <si>
    <t>noec</t>
  </si>
  <si>
    <t>Ng, 1982</t>
  </si>
  <si>
    <t>IAEA, 2009</t>
  </si>
  <si>
    <t>Versluijs &amp; Otte (2001)</t>
  </si>
  <si>
    <t>BCFleaf</t>
  </si>
  <si>
    <t>US-EPA (2005)</t>
  </si>
  <si>
    <t>IAEA (2009)</t>
  </si>
  <si>
    <t>Kp.sed</t>
  </si>
  <si>
    <t>Kp.doc</t>
  </si>
  <si>
    <t>dog</t>
  </si>
  <si>
    <t xml:space="preserve">Increased levels of SGOT and LDH </t>
  </si>
  <si>
    <t>WHO</t>
  </si>
  <si>
    <t>human</t>
  </si>
  <si>
    <t>loel</t>
  </si>
  <si>
    <t>ED50</t>
  </si>
  <si>
    <t xml:space="preserve">Decreased hair cystine </t>
  </si>
  <si>
    <t xml:space="preserve">No effects observed </t>
  </si>
  <si>
    <t>None reported</t>
  </si>
  <si>
    <t>effects on foetuses (mental development)</t>
  </si>
  <si>
    <t>neurological changes</t>
  </si>
  <si>
    <t>Increased uric acid levels</t>
  </si>
  <si>
    <t>Decreased body and organ weight</t>
  </si>
  <si>
    <t>Argyria</t>
  </si>
  <si>
    <t>Longevity, blood glucose, and cholesterol </t>
  </si>
  <si>
    <t>Hyperpigmentation, keratosis and possible vascular complications </t>
  </si>
  <si>
    <t>No adverse effect (other effect: Increased kidney weight)</t>
  </si>
  <si>
    <t>Small intestinal lesions</t>
  </si>
  <si>
    <t>Significant proteinuria (nld: eiwitten)</t>
  </si>
  <si>
    <t>accumulation in the liver, kindey, spleen</t>
  </si>
  <si>
    <t>47% decrease in erythrocyte superoxide dismutase (ESOD) concentration in adult females after 10 weeks of zinc exposure</t>
  </si>
  <si>
    <t>based on thallium chloride</t>
  </si>
  <si>
    <t>based on vanadium pentaoxide</t>
  </si>
  <si>
    <t>Non-cancer EF subacute?</t>
  </si>
  <si>
    <t>ORAL</t>
  </si>
  <si>
    <t>mol weight correction</t>
  </si>
  <si>
    <t>q*,h,x (kg.bw.day/mg)-oral</t>
  </si>
  <si>
    <t>test animal</t>
  </si>
  <si>
    <t>Target sites</t>
  </si>
  <si>
    <t>CF q
(-)</t>
  </si>
  <si>
    <t>ED50,h,c,x (mg/kg.bw/day)</t>
  </si>
  <si>
    <t>Arsenic (inorganic)</t>
  </si>
  <si>
    <t>Skin cancer</t>
  </si>
  <si>
    <t>q*,h,x (m3/ug)-inh</t>
  </si>
  <si>
    <t>ED50,h,c,x (ug/m3)</t>
  </si>
  <si>
    <t>lung cancer</t>
  </si>
  <si>
    <t>Lung cancer</t>
  </si>
  <si>
    <t>Lung, trachea, bronchus cancer deaths</t>
  </si>
  <si>
    <r>
      <t>ED50 (kg.lifetime</t>
    </r>
    <r>
      <rPr>
        <vertAlign val="superscript"/>
        <sz val="10"/>
        <rFont val="Arial"/>
        <family val="2"/>
      </rPr>
      <t>-1)</t>
    </r>
  </si>
  <si>
    <r>
      <t>ED50</t>
    </r>
    <r>
      <rPr>
        <vertAlign val="subscript"/>
        <sz val="10"/>
        <rFont val="Arial"/>
        <family val="2"/>
      </rPr>
      <t>inh,carc</t>
    </r>
  </si>
  <si>
    <r>
      <t>ED50</t>
    </r>
    <r>
      <rPr>
        <vertAlign val="subscript"/>
        <sz val="10"/>
        <rFont val="Arial"/>
        <family val="2"/>
      </rPr>
      <t>ing,carc</t>
    </r>
  </si>
  <si>
    <t>TD50</t>
  </si>
  <si>
    <t>q*</t>
  </si>
  <si>
    <t>n/a</t>
  </si>
  <si>
    <r>
      <t>ED50</t>
    </r>
    <r>
      <rPr>
        <vertAlign val="subscript"/>
        <sz val="10"/>
        <rFont val="Arial"/>
        <family val="2"/>
      </rPr>
      <t>ing,canc</t>
    </r>
  </si>
  <si>
    <t>route to route?</t>
  </si>
  <si>
    <t/>
  </si>
  <si>
    <t>q* and TD50</t>
  </si>
  <si>
    <t>q* and TD51</t>
  </si>
  <si>
    <t>USEPA, 2002</t>
  </si>
  <si>
    <t>Michael Z. Hauschild</t>
  </si>
  <si>
    <t>DTU Management Engineering, Technical University of Denmark</t>
  </si>
  <si>
    <t>Thomas E. McKone</t>
  </si>
  <si>
    <t>University of California Berkeley, L. Berkeley National Laboratory, California, USA</t>
  </si>
  <si>
    <t>+1 510 486 6163</t>
  </si>
  <si>
    <t>temckone@lbl.gov</t>
  </si>
  <si>
    <t>Dik van de Meent</t>
  </si>
  <si>
    <t>dik.van.de.meent@rivm.nl</t>
  </si>
  <si>
    <t>Mark Huijbregts</t>
  </si>
  <si>
    <t>Radboud University Nijmegen, Netherlands</t>
  </si>
  <si>
    <t>m.huijbregts@science.ru.nl</t>
  </si>
  <si>
    <t>Manuele Margni</t>
  </si>
  <si>
    <t>CIRAIG, Ecole Polytechnique de Montréal, Canada</t>
  </si>
  <si>
    <t>manuele.margni@polymtl.ca</t>
  </si>
  <si>
    <t>Ralph K. Rosenbaum</t>
  </si>
  <si>
    <t>Olivier Jolliet</t>
  </si>
  <si>
    <t>Center for Risk Science and Communication, University of Michigan, USA</t>
  </si>
  <si>
    <t>+1 734 647 03 94</t>
  </si>
  <si>
    <t>ojolliet@umich.edu</t>
  </si>
  <si>
    <t>Acknowledgements</t>
  </si>
  <si>
    <t>USEtox - The UNEP/SETAC-consensus model: recommended characterisation factors for human toxicity and freshwater ecotoxicity in Life Cycle Impact Assessment. International Journal of Life Cycle Assessment 13(7): 532-546.</t>
  </si>
  <si>
    <t>I-000001</t>
  </si>
  <si>
    <t>I-000002</t>
  </si>
  <si>
    <t>I-000003</t>
  </si>
  <si>
    <t>I-000004</t>
  </si>
  <si>
    <t>I-000005</t>
  </si>
  <si>
    <t>I-000006</t>
  </si>
  <si>
    <t>I-000007</t>
  </si>
  <si>
    <t>I-000008</t>
  </si>
  <si>
    <t>I-000009</t>
  </si>
  <si>
    <t>I-000010</t>
  </si>
  <si>
    <t>I-000011</t>
  </si>
  <si>
    <t>I-000012</t>
  </si>
  <si>
    <t>I-000013</t>
  </si>
  <si>
    <t>I-000014</t>
  </si>
  <si>
    <t>I-000015</t>
  </si>
  <si>
    <t>I-000016</t>
  </si>
  <si>
    <t>I-000017</t>
  </si>
  <si>
    <t>I-000018</t>
  </si>
  <si>
    <t>I-000019</t>
  </si>
  <si>
    <t>I-000020</t>
  </si>
  <si>
    <t>I-000021</t>
  </si>
  <si>
    <t>UNEP/SETAC scientific consensus model for characterizing human and ecotoxicological impacts of chemical emissions in life cycle impact assessment</t>
  </si>
  <si>
    <t>USEtox Team</t>
  </si>
  <si>
    <t>+45 452 546 64</t>
  </si>
  <si>
    <t>mzha@dtu.dk</t>
  </si>
  <si>
    <t>RIVM  Bilthoven and Radboud University Nijmegen, Netherlands</t>
  </si>
  <si>
    <t>+31 302 743 130</t>
  </si>
  <si>
    <t>+31 243 652 835</t>
  </si>
  <si>
    <t>+1 514 340 4711</t>
  </si>
  <si>
    <t>National Research Institute of Science and Technology for Environment and Agriculture, France</t>
  </si>
  <si>
    <t>+33 499 612 048</t>
  </si>
  <si>
    <t>ralph.rosenbaum@irstea.fr</t>
  </si>
  <si>
    <t>Rosenbaum, R.K., Bachmann, T.M., Gold, L.S., Huijbregts, M.A.J., Jolliet, O., Juraske, R., Koehler, A., Larsen, H.F., MacLeod, M., Margni, M.D., McKone, T.E., Payet, J., Schuhmacher, M., van de Meent, D., Hauschild, M.Z., 2008.</t>
  </si>
  <si>
    <t>http://dx.doi.org/10.1007/s11367-008-0038-4</t>
  </si>
  <si>
    <t>Hauschild, M.Z., Huijbregts, M.A.J., Jolliet, O., Macleod, M., Margni, M.D., van de Meent, D., Rosenbaum, R.K., McKone, T.E., 2008.</t>
  </si>
  <si>
    <t>Building a model based on scientific consensus for Life Cycle Impact Assessment of Chemicals: the Search for Harmony and Parsimony. Environmental Science and Technology 42(19): 7032–7037.</t>
  </si>
  <si>
    <t>http://dx.doi.org/10.1021/es703145t</t>
  </si>
  <si>
    <t>Rosenbaum, R.K., Huijbregts, M.A.J., Henderson, A.D., Margni, M., McKone, T.E., van de Meent, D., Hauschild, M.Z., Shaked, S., Li, D.S., Gold, L.S., Jolliet, O., 2011.</t>
  </si>
  <si>
    <t>USEtox human exposure and toxicity factors for comparative assessment of toxic emissions in life cycle analysis: Sensitivity to key chemical properties. International Journal of Life Cycle Assessment 16(8): 710-727.</t>
  </si>
  <si>
    <t>http://dx.doi.org/10.1007/s11367-011-0316-4</t>
  </si>
  <si>
    <t>Henderson, A.D., Hauschild, M.Z., van de Meent, D., Huijbregts, M.A.J., Larsen, H.F., Margni, M., McKone, T.E., Payet, J., Rosenbaum, R.K., Jolliet, O., 2011.</t>
  </si>
  <si>
    <t>USEtox fate and ecotoxicity factors for comparative assessment of toxic emissions in life cycle analysis: sensitivity to key chemical properties. International Journal of Life Cycle Assessment 16(8): 701-709.</t>
  </si>
  <si>
    <t>http://dx.doi.org/10.1007/s11367-011-0294-6</t>
  </si>
  <si>
    <r>
      <t>kdiss</t>
    </r>
    <r>
      <rPr>
        <vertAlign val="subscript"/>
        <sz val="10"/>
        <rFont val="Arial"/>
        <family val="2"/>
      </rPr>
      <t>P</t>
    </r>
  </si>
  <si>
    <r>
      <t>kdiss</t>
    </r>
    <r>
      <rPr>
        <vertAlign val="subscript"/>
        <sz val="10"/>
        <rFont val="Arial"/>
        <family val="2"/>
      </rPr>
      <t>wheat</t>
    </r>
  </si>
  <si>
    <r>
      <t>kdiss</t>
    </r>
    <r>
      <rPr>
        <vertAlign val="subscript"/>
        <sz val="10"/>
        <rFont val="Arial"/>
        <family val="2"/>
      </rPr>
      <t>rice</t>
    </r>
  </si>
  <si>
    <r>
      <t>kdiss</t>
    </r>
    <r>
      <rPr>
        <vertAlign val="subscript"/>
        <sz val="10"/>
        <rFont val="Arial"/>
        <family val="2"/>
      </rPr>
      <t>tomato</t>
    </r>
  </si>
  <si>
    <r>
      <t>kdiss</t>
    </r>
    <r>
      <rPr>
        <vertAlign val="subscript"/>
        <sz val="10"/>
        <rFont val="Arial"/>
        <family val="2"/>
      </rPr>
      <t>apple</t>
    </r>
  </si>
  <si>
    <r>
      <t>kdiss</t>
    </r>
    <r>
      <rPr>
        <vertAlign val="subscript"/>
        <sz val="10"/>
        <rFont val="Arial"/>
        <family val="2"/>
      </rPr>
      <t>lettuce</t>
    </r>
  </si>
  <si>
    <r>
      <t>kdiss</t>
    </r>
    <r>
      <rPr>
        <vertAlign val="subscript"/>
        <sz val="10"/>
        <rFont val="Arial"/>
        <family val="2"/>
      </rPr>
      <t>potato</t>
    </r>
  </si>
  <si>
    <t>Al(III)</t>
  </si>
  <si>
    <t>Cs(I)</t>
  </si>
  <si>
    <t>Fe(II)</t>
  </si>
  <si>
    <t>Fe(III)</t>
  </si>
  <si>
    <t>Sr(II)</t>
  </si>
  <si>
    <t>Mn(II)</t>
  </si>
  <si>
    <t>Dong et al. (2014)</t>
  </si>
  <si>
    <t>I-000022</t>
  </si>
  <si>
    <t>I-000023</t>
  </si>
  <si>
    <t>I-000024</t>
  </si>
  <si>
    <t>I-000025</t>
  </si>
  <si>
    <t>I-000026</t>
  </si>
  <si>
    <t>I-000027</t>
  </si>
  <si>
    <t>CAS RN</t>
  </si>
  <si>
    <t>16065-83-1</t>
  </si>
  <si>
    <t>18540-29-9</t>
  </si>
  <si>
    <t>Alock et al. (1984)</t>
  </si>
  <si>
    <t>A</t>
  </si>
  <si>
    <t>B</t>
  </si>
  <si>
    <t>C</t>
  </si>
  <si>
    <t>D</t>
  </si>
  <si>
    <t>Temp</t>
  </si>
  <si>
    <t>Peter Fantke*</t>
  </si>
  <si>
    <t>+45 452 544 52</t>
  </si>
  <si>
    <t>pefan@dtu.dk</t>
  </si>
  <si>
    <t>*Corresponding Contact</t>
  </si>
  <si>
    <t>- USEtox model and factors were developed under the auspices of the UNEP/SETAC Life Cycle Initiative.</t>
  </si>
  <si>
    <t>- Most of the development was carried out on a voluntary basis and financed by in-kind contributions from the team's home institutions, which are gratefully acknowledged.</t>
  </si>
  <si>
    <t>- The support from ACC (American Chemical Council) and ICMM (International Council on Mining and Metals) is gratefully acknowledged.</t>
  </si>
  <si>
    <t>- The EU-funded FP7 Marie Curie projects TOX-TRAIN (grant agreement 285286) and QUAN-TOX (grant agreement no. 631910) are gratefully acknowledged.</t>
  </si>
  <si>
    <t>Official USEtox Publications</t>
  </si>
  <si>
    <t>Available via:</t>
  </si>
  <si>
    <t>Westh, T.B., Hauschild, M.Z., Birkved, M., Jørgensen, M.S., Rosenbaum, R.K., Fantke, P., 2015.</t>
  </si>
  <si>
    <t>The USEtox story: A survey of model developer visions and user requirements. The International Journal of Life Cycle Assessment 20(2): 299-310.</t>
  </si>
  <si>
    <t>http://dx.doi.org/10.1007/s11367-014-0829-8</t>
  </si>
  <si>
    <r>
      <t>Dong et al. (2014)
av</t>
    </r>
    <r>
      <rPr>
        <vertAlign val="subscript"/>
        <sz val="10"/>
        <rFont val="Arial"/>
        <family val="2"/>
      </rPr>
      <t>logEC50</t>
    </r>
  </si>
  <si>
    <t>14701-21-4</t>
  </si>
  <si>
    <t>22537-23-1</t>
  </si>
  <si>
    <t>22541-54-4</t>
  </si>
  <si>
    <t>17428-41-0</t>
  </si>
  <si>
    <t>22541-12-4</t>
  </si>
  <si>
    <t>22537-20-8</t>
  </si>
  <si>
    <t>22537-48-0</t>
  </si>
  <si>
    <t>22541-53-3</t>
  </si>
  <si>
    <t>18459-37-5</t>
  </si>
  <si>
    <t>15158-11-9</t>
  </si>
  <si>
    <t>15438-31-0</t>
  </si>
  <si>
    <t>20074-52-6</t>
  </si>
  <si>
    <t>14302-87-5</t>
  </si>
  <si>
    <t>16397-91-4</t>
  </si>
  <si>
    <t>16065-87-5</t>
  </si>
  <si>
    <t>14701-22-5</t>
  </si>
  <si>
    <t>14280-50-3</t>
  </si>
  <si>
    <t>23713-48-6</t>
  </si>
  <si>
    <t>22537-51-5</t>
  </si>
  <si>
    <t>22541-55-5</t>
  </si>
  <si>
    <t>22541-90-8</t>
  </si>
  <si>
    <t>22537-39-9</t>
  </si>
  <si>
    <t>22537-56-0</t>
  </si>
  <si>
    <t>15121-26-3</t>
  </si>
  <si>
    <t>23713-49-7</t>
  </si>
  <si>
    <t>PesticideTargetClass</t>
  </si>
  <si>
    <t>PesticideChemClass</t>
  </si>
  <si>
    <t>pKaChemClass</t>
  </si>
  <si>
    <t>pKa.gain</t>
  </si>
  <si>
    <t>pKa.loss</t>
  </si>
  <si>
    <r>
      <t>ED50</t>
    </r>
    <r>
      <rPr>
        <vertAlign val="subscript"/>
        <sz val="10"/>
        <rFont val="Arial"/>
        <family val="2"/>
      </rPr>
      <t>inh,canc</t>
    </r>
  </si>
  <si>
    <r>
      <t>USEtox</t>
    </r>
    <r>
      <rPr>
        <i/>
        <sz val="10"/>
        <rFont val="Arial"/>
        <family val="2"/>
      </rPr>
      <t xml:space="preserve"> internal identification number</t>
    </r>
  </si>
  <si>
    <r>
      <t>L.L</t>
    </r>
    <r>
      <rPr>
        <vertAlign val="superscript"/>
        <sz val="10"/>
        <rFont val="Arial"/>
        <family val="2"/>
      </rPr>
      <t>-1</t>
    </r>
  </si>
  <si>
    <t>Uncertainty</t>
  </si>
  <si>
    <r>
      <t>log(mg.L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)</t>
    </r>
  </si>
  <si>
    <t>chronic or
extrapolated chronic</t>
  </si>
  <si>
    <t xml:space="preserve">Peter Fantke, USEtox managing director. Department of Management Engineering, Technical University of Denmark, Produktionstorvet 424/220, 2800 Kgs. Lyngby, Denmark. </t>
  </si>
  <si>
    <t>Flagged "indicative" Characterization factor "F"</t>
  </si>
  <si>
    <r>
      <t>ICMM update (2019)
av</t>
    </r>
    <r>
      <rPr>
        <vertAlign val="subscript"/>
        <sz val="10"/>
        <rFont val="Arial"/>
        <family val="2"/>
      </rPr>
      <t>logEC50</t>
    </r>
  </si>
  <si>
    <r>
      <t xml:space="preserve">USEtox® inorganic substances database 2.12 </t>
    </r>
    <r>
      <rPr>
        <b/>
        <sz val="10"/>
        <color rgb="FF002060"/>
        <rFont val="Calibri"/>
        <family val="2"/>
      </rPr>
      <t xml:space="preserve"> [built 06-November-2019]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</si>
</sst>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-* #,##0.00_-;\-* #,##0.00_-;_-* &quot;-&quot;??_-;_-@_-"/>
    <numFmt numFmtId="164" formatCode="General_)"/>
    <numFmt numFmtId="165" formatCode="######\-##\-#"/>
    <numFmt numFmtId="166" formatCode="0.0E+00"/>
    <numFmt numFmtId="167" formatCode="0.0"/>
    <numFmt numFmtId="168" formatCode="#_.###_.###_.##0.0;\–_.#_.##0.0"/>
    <numFmt numFmtId="169" formatCode="#_.###_.###_.##0;&quot;–&quot;_.0"/>
    <numFmt numFmtId="170" formatCode="#_.###_.###_.##0_.&quot;**&quot;;\–_.#_.###_.###_.##0_.&quot;**&quot;"/>
    <numFmt numFmtId="171" formatCode="#_.###_.###_.##0_._*_*;\–_.#_.###_.###_.##0_._*_*"/>
    <numFmt numFmtId="172" formatCode="#_.###_.###_.##0.0;\–_.0.0"/>
    <numFmt numFmtId="173" formatCode="#_.###_.###_.##0;&quot;–&quot;_.#_.###_.###_.##0"/>
    <numFmt numFmtId="174" formatCode="0.00000"/>
    <numFmt numFmtId="175" formatCode="0.000"/>
    <numFmt numFmtId="176" formatCode="#########\-##\-#"/>
  </numFmts>
  <fonts count="7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10"/>
      <name val="Arial"/>
      <family val="2"/>
    </font>
    <font>
      <b/>
      <sz val="10"/>
      <name val="Verdana"/>
      <family val="2"/>
    </font>
    <font>
      <b/>
      <vertAlign val="subscript"/>
      <sz val="10"/>
      <name val="Verdana"/>
      <family val="2"/>
    </font>
    <font>
      <b/>
      <sz val="10"/>
      <name val="Arial"/>
      <family val="2"/>
    </font>
    <font>
      <u/>
      <sz val="10"/>
      <color indexed="12"/>
      <name val="Verdana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u/>
      <sz val="8"/>
      <name val="Arial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Arial MT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10"/>
      <name val="Comic Sans MS"/>
      <family val="4"/>
    </font>
    <font>
      <sz val="10"/>
      <name val="Calibri"/>
      <family val="2"/>
    </font>
    <font>
      <b/>
      <sz val="11"/>
      <name val="Calibri"/>
      <family val="2"/>
    </font>
    <font>
      <b/>
      <sz val="18"/>
      <color rgb="FF002060"/>
      <name val="Calibr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 Narrow"/>
      <family val="2"/>
    </font>
    <font>
      <i/>
      <sz val="10"/>
      <color indexed="10"/>
      <name val="Calibri"/>
      <family val="2"/>
      <scheme val="minor"/>
    </font>
    <font>
      <i/>
      <sz val="10"/>
      <name val="Calibri"/>
      <family val="2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name val="Helvetica"/>
      <family val="2"/>
    </font>
    <font>
      <u/>
      <sz val="8"/>
      <color theme="10"/>
      <name val="Calibri"/>
      <family val="2"/>
    </font>
    <font>
      <b/>
      <sz val="9"/>
      <color indexed="81"/>
      <name val="Tahoma"/>
      <family val="2"/>
    </font>
    <font>
      <b/>
      <sz val="10"/>
      <color rgb="FF002060"/>
      <name val="Calibri"/>
      <family val="2"/>
    </font>
    <font>
      <sz val="10"/>
      <color rgb="FF008000"/>
      <name val="Calibri"/>
      <family val="2"/>
      <scheme val="minor"/>
    </font>
    <font>
      <sz val="10"/>
      <color theme="0" tint="-0.249977111117893"/>
      <name val="Arial"/>
      <family val="2"/>
    </font>
    <font>
      <i/>
      <sz val="10"/>
      <name val="Arial"/>
      <family val="2"/>
    </font>
    <font>
      <sz val="10"/>
      <color theme="0" tint="-0.49998474074526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2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indexed="41"/>
        <bgColor indexed="64"/>
      </patternFill>
    </fill>
    <fill>
      <patternFill patternType="solid">
        <fgColor rgb="FFEAEAEA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18">
    <xf numFmtId="0" fontId="0" fillId="0" borderId="0"/>
    <xf numFmtId="168" fontId="42" fillId="0" borderId="0" applyFont="0" applyFill="0" applyBorder="0" applyAlignment="0" applyProtection="0"/>
    <xf numFmtId="0" fontId="22" fillId="5" borderId="0" applyNumberFormat="0" applyBorder="0" applyAlignment="0" applyProtection="0"/>
    <xf numFmtId="0" fontId="22" fillId="7" borderId="0" applyNumberFormat="0" applyBorder="0" applyAlignment="0" applyProtection="0"/>
    <xf numFmtId="0" fontId="22" fillId="4" borderId="0" applyNumberFormat="0" applyBorder="0" applyAlignment="0" applyProtection="0"/>
    <xf numFmtId="0" fontId="22" fillId="8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3" fillId="9" borderId="0" applyNumberFormat="0" applyBorder="0" applyAlignment="0" applyProtection="0"/>
    <xf numFmtId="0" fontId="24" fillId="2" borderId="1" applyNumberFormat="0" applyAlignment="0" applyProtection="0"/>
    <xf numFmtId="0" fontId="25" fillId="10" borderId="2" applyNumberFormat="0" applyAlignment="0" applyProtection="0"/>
    <xf numFmtId="169" fontId="43" fillId="0" borderId="3" applyFont="0" applyFill="0" applyBorder="0" applyAlignment="0" applyProtection="0">
      <alignment horizontal="right"/>
    </xf>
    <xf numFmtId="170" fontId="43" fillId="0" borderId="3" applyFont="0" applyFill="0" applyBorder="0" applyAlignment="0" applyProtection="0">
      <alignment horizontal="right"/>
    </xf>
    <xf numFmtId="171" fontId="43" fillId="0" borderId="3" applyFont="0" applyFill="0" applyBorder="0" applyAlignment="0" applyProtection="0">
      <alignment horizontal="right"/>
    </xf>
    <xf numFmtId="172" fontId="43" fillId="0" borderId="3" applyFont="0" applyFill="0" applyBorder="0" applyAlignment="0" applyProtection="0">
      <alignment horizontal="right"/>
    </xf>
    <xf numFmtId="173" fontId="43" fillId="0" borderId="3" applyFont="0" applyFill="0" applyBorder="0" applyAlignment="0" applyProtection="0">
      <alignment horizontal="right"/>
    </xf>
    <xf numFmtId="0" fontId="27" fillId="0" borderId="0" applyNumberFormat="0" applyFill="0" applyBorder="0" applyAlignment="0" applyProtection="0"/>
    <xf numFmtId="0" fontId="28" fillId="11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2" fillId="3" borderId="1" applyNumberFormat="0" applyAlignment="0" applyProtection="0"/>
    <xf numFmtId="0" fontId="33" fillId="0" borderId="4" applyNumberFormat="0" applyFill="0" applyAlignment="0" applyProtection="0"/>
    <xf numFmtId="0" fontId="34" fillId="12" borderId="0" applyNumberFormat="0" applyBorder="0" applyAlignment="0" applyProtection="0"/>
    <xf numFmtId="0" fontId="26" fillId="0" borderId="0"/>
    <xf numFmtId="0" fontId="4" fillId="0" borderId="0"/>
    <xf numFmtId="164" fontId="7" fillId="0" borderId="0"/>
    <xf numFmtId="0" fontId="20" fillId="0" borderId="0"/>
    <xf numFmtId="0" fontId="7" fillId="0" borderId="0"/>
    <xf numFmtId="0" fontId="26" fillId="13" borderId="8" applyNumberFormat="0" applyFont="0" applyAlignment="0" applyProtection="0"/>
    <xf numFmtId="0" fontId="35" fillId="2" borderId="9" applyNumberFormat="0" applyAlignment="0" applyProtection="0"/>
    <xf numFmtId="0" fontId="7" fillId="0" borderId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7" fillId="0" borderId="11" applyNumberFormat="0" applyFill="0" applyAlignment="0" applyProtection="0"/>
    <xf numFmtId="0" fontId="38" fillId="0" borderId="0" applyNumberFormat="0" applyFill="0" applyBorder="0" applyAlignment="0" applyProtection="0"/>
    <xf numFmtId="0" fontId="4" fillId="0" borderId="0"/>
    <xf numFmtId="164" fontId="4" fillId="0" borderId="0"/>
    <xf numFmtId="0" fontId="24" fillId="15" borderId="1" applyNumberFormat="0" applyAlignment="0" applyProtection="0"/>
    <xf numFmtId="0" fontId="25" fillId="10" borderId="2" applyNumberFormat="0" applyAlignment="0" applyProtection="0"/>
    <xf numFmtId="0" fontId="33" fillId="0" borderId="4" applyNumberFormat="0" applyFill="0" applyAlignment="0" applyProtection="0"/>
    <xf numFmtId="0" fontId="28" fillId="11" borderId="0" applyNumberFormat="0" applyBorder="0" applyAlignment="0" applyProtection="0"/>
    <xf numFmtId="0" fontId="32" fillId="3" borderId="1" applyNumberFormat="0" applyAlignment="0" applyProtection="0"/>
    <xf numFmtId="0" fontId="55" fillId="0" borderId="23" applyNumberFormat="0" applyFill="0" applyAlignment="0" applyProtection="0"/>
    <xf numFmtId="0" fontId="56" fillId="0" borderId="6" applyNumberFormat="0" applyFill="0" applyAlignment="0" applyProtection="0"/>
    <xf numFmtId="0" fontId="57" fillId="0" borderId="24" applyNumberFormat="0" applyFill="0" applyAlignment="0" applyProtection="0"/>
    <xf numFmtId="0" fontId="57" fillId="0" borderId="0" applyNumberFormat="0" applyFill="0" applyBorder="0" applyAlignment="0" applyProtection="0"/>
    <xf numFmtId="0" fontId="34" fillId="13" borderId="0" applyNumberFormat="0" applyBorder="0" applyAlignment="0" applyProtection="0"/>
    <xf numFmtId="0" fontId="4" fillId="12" borderId="8" applyNumberFormat="0" applyFont="0" applyAlignment="0" applyProtection="0"/>
    <xf numFmtId="0" fontId="58" fillId="9" borderId="0" applyNumberFormat="0" applyBorder="0" applyAlignment="0" applyProtection="0"/>
    <xf numFmtId="0" fontId="59" fillId="0" borderId="0" applyNumberFormat="0" applyFill="0" applyBorder="0" applyAlignment="0" applyProtection="0"/>
    <xf numFmtId="0" fontId="35" fillId="15" borderId="9" applyNumberFormat="0" applyAlignment="0" applyProtection="0"/>
    <xf numFmtId="0" fontId="2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0" fillId="2" borderId="0" applyNumberFormat="0" applyBorder="0" applyAlignment="0" applyProtection="0"/>
    <xf numFmtId="0" fontId="60" fillId="3" borderId="0" applyNumberFormat="0" applyBorder="0" applyAlignment="0" applyProtection="0"/>
    <xf numFmtId="0" fontId="60" fillId="4" borderId="0" applyNumberFormat="0" applyBorder="0" applyAlignment="0" applyProtection="0"/>
    <xf numFmtId="0" fontId="60" fillId="2" borderId="0" applyNumberFormat="0" applyBorder="0" applyAlignment="0" applyProtection="0"/>
    <xf numFmtId="0" fontId="60" fillId="16" borderId="0" applyNumberFormat="0" applyBorder="0" applyAlignment="0" applyProtection="0"/>
    <xf numFmtId="0" fontId="60" fillId="3" borderId="0" applyNumberFormat="0" applyBorder="0" applyAlignment="0" applyProtection="0"/>
    <xf numFmtId="0" fontId="60" fillId="15" borderId="0" applyNumberFormat="0" applyBorder="0" applyAlignment="0" applyProtection="0"/>
    <xf numFmtId="0" fontId="60" fillId="3" borderId="0" applyNumberFormat="0" applyBorder="0" applyAlignment="0" applyProtection="0"/>
    <xf numFmtId="0" fontId="60" fillId="4" borderId="0" applyNumberFormat="0" applyBorder="0" applyAlignment="0" applyProtection="0"/>
    <xf numFmtId="0" fontId="60" fillId="15" borderId="0" applyNumberFormat="0" applyBorder="0" applyAlignment="0" applyProtection="0"/>
    <xf numFmtId="0" fontId="60" fillId="17" borderId="0" applyNumberFormat="0" applyBorder="0" applyAlignment="0" applyProtection="0"/>
    <xf numFmtId="0" fontId="60" fillId="3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4" borderId="0" applyNumberFormat="0" applyBorder="0" applyAlignment="0" applyProtection="0"/>
    <xf numFmtId="0" fontId="22" fillId="15" borderId="0" applyNumberFormat="0" applyBorder="0" applyAlignment="0" applyProtection="0"/>
    <xf numFmtId="0" fontId="22" fillId="5" borderId="0" applyNumberFormat="0" applyBorder="0" applyAlignment="0" applyProtection="0"/>
    <xf numFmtId="0" fontId="22" fillId="3" borderId="0" applyNumberFormat="0" applyBorder="0" applyAlignment="0" applyProtection="0"/>
    <xf numFmtId="164" fontId="4" fillId="0" borderId="0"/>
    <xf numFmtId="0" fontId="37" fillId="0" borderId="10" applyNumberFormat="0" applyFill="0" applyAlignment="0" applyProtection="0"/>
    <xf numFmtId="0" fontId="3" fillId="0" borderId="0"/>
    <xf numFmtId="43" fontId="6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63" fillId="20" borderId="0">
      <alignment horizontal="left" vertical="center"/>
    </xf>
    <xf numFmtId="0" fontId="63" fillId="0" borderId="0">
      <alignment horizontal="left" vertical="center" wrapText="1"/>
    </xf>
    <xf numFmtId="0" fontId="3" fillId="19" borderId="26" applyNumberFormat="0" applyFont="0" applyAlignment="0" applyProtection="0"/>
    <xf numFmtId="0" fontId="3" fillId="19" borderId="26" applyNumberFormat="0" applyFont="0" applyAlignment="0" applyProtection="0"/>
    <xf numFmtId="0" fontId="3" fillId="19" borderId="26" applyNumberFormat="0" applyFont="0" applyAlignment="0" applyProtection="0"/>
    <xf numFmtId="0" fontId="3" fillId="19" borderId="26" applyNumberFormat="0" applyFont="0" applyAlignment="0" applyProtection="0"/>
    <xf numFmtId="0" fontId="3" fillId="19" borderId="26" applyNumberFormat="0" applyFont="0" applyAlignment="0" applyProtection="0"/>
    <xf numFmtId="0" fontId="3" fillId="19" borderId="26" applyNumberFormat="0" applyFont="0" applyAlignment="0" applyProtection="0"/>
    <xf numFmtId="0" fontId="3" fillId="19" borderId="26" applyNumberFormat="0" applyFont="0" applyAlignment="0" applyProtection="0"/>
    <xf numFmtId="0" fontId="3" fillId="19" borderId="26" applyNumberFormat="0" applyFont="0" applyAlignment="0" applyProtection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164" fontId="4" fillId="0" borderId="0"/>
    <xf numFmtId="0" fontId="46" fillId="0" borderId="0"/>
    <xf numFmtId="0" fontId="62" fillId="0" borderId="25" applyNumberFormat="0" applyFill="0" applyAlignment="0" applyProtection="0"/>
    <xf numFmtId="0" fontId="61" fillId="0" borderId="0"/>
    <xf numFmtId="0" fontId="2" fillId="0" borderId="0"/>
    <xf numFmtId="0" fontId="1" fillId="0" borderId="0"/>
  </cellStyleXfs>
  <cellXfs count="345">
    <xf numFmtId="0" fontId="0" fillId="0" borderId="0" xfId="0"/>
    <xf numFmtId="0" fontId="0" fillId="14" borderId="12" xfId="0" applyFill="1" applyBorder="1" applyAlignment="1">
      <alignment horizontal="center"/>
    </xf>
    <xf numFmtId="0" fontId="0" fillId="14" borderId="0" xfId="0" applyFill="1"/>
    <xf numFmtId="0" fontId="0" fillId="14" borderId="14" xfId="0" applyFill="1" applyBorder="1" applyAlignment="1">
      <alignment horizontal="left"/>
    </xf>
    <xf numFmtId="166" fontId="7" fillId="14" borderId="16" xfId="29" applyNumberFormat="1" applyFont="1" applyFill="1" applyBorder="1" applyAlignment="1">
      <alignment horizontal="center"/>
    </xf>
    <xf numFmtId="0" fontId="0" fillId="14" borderId="18" xfId="0" applyFill="1" applyBorder="1" applyAlignment="1">
      <alignment horizontal="left" vertical="center"/>
    </xf>
    <xf numFmtId="166" fontId="7" fillId="14" borderId="0" xfId="31" applyNumberFormat="1" applyFont="1" applyFill="1" applyBorder="1" applyAlignment="1">
      <alignment horizontal="center" vertical="center"/>
    </xf>
    <xf numFmtId="0" fontId="0" fillId="14" borderId="20" xfId="0" applyFill="1" applyBorder="1" applyAlignment="1">
      <alignment horizontal="left" vertical="center"/>
    </xf>
    <xf numFmtId="166" fontId="7" fillId="14" borderId="22" xfId="0" applyNumberFormat="1" applyFont="1" applyFill="1" applyBorder="1" applyAlignment="1">
      <alignment horizontal="center" vertical="center"/>
    </xf>
    <xf numFmtId="0" fontId="0" fillId="14" borderId="0" xfId="0" applyNumberFormat="1" applyFill="1"/>
    <xf numFmtId="11" fontId="0" fillId="14" borderId="0" xfId="0" applyNumberFormat="1" applyFill="1"/>
    <xf numFmtId="11" fontId="0" fillId="14" borderId="0" xfId="0" applyNumberFormat="1" applyFill="1" applyAlignment="1">
      <alignment horizontal="center"/>
    </xf>
    <xf numFmtId="0" fontId="0" fillId="14" borderId="0" xfId="0" applyNumberFormat="1" applyFill="1" applyAlignment="1">
      <alignment horizontal="center"/>
    </xf>
    <xf numFmtId="11" fontId="7" fillId="14" borderId="16" xfId="29" applyNumberFormat="1" applyFont="1" applyFill="1" applyBorder="1" applyAlignment="1">
      <alignment horizontal="center"/>
    </xf>
    <xf numFmtId="0" fontId="0" fillId="14" borderId="12" xfId="0" applyFill="1" applyBorder="1" applyAlignment="1">
      <alignment horizontal="left"/>
    </xf>
    <xf numFmtId="0" fontId="0" fillId="14" borderId="0" xfId="0" applyFill="1" applyBorder="1"/>
    <xf numFmtId="0" fontId="0" fillId="14" borderId="22" xfId="0" applyFill="1" applyBorder="1"/>
    <xf numFmtId="166" fontId="7" fillId="14" borderId="0" xfId="0" applyNumberFormat="1" applyFont="1" applyFill="1" applyBorder="1" applyAlignment="1">
      <alignment horizontal="center"/>
    </xf>
    <xf numFmtId="11" fontId="13" fillId="14" borderId="0" xfId="0" applyNumberFormat="1" applyFont="1" applyFill="1" applyAlignment="1">
      <alignment horizontal="center"/>
    </xf>
    <xf numFmtId="0" fontId="13" fillId="14" borderId="0" xfId="0" applyNumberFormat="1" applyFont="1" applyFill="1" applyAlignment="1">
      <alignment horizontal="center"/>
    </xf>
    <xf numFmtId="11" fontId="0" fillId="14" borderId="0" xfId="0" applyNumberFormat="1" applyFill="1" applyBorder="1" applyAlignment="1">
      <alignment horizontal="center"/>
    </xf>
    <xf numFmtId="166" fontId="0" fillId="14" borderId="0" xfId="0" applyNumberFormat="1" applyFill="1" applyBorder="1" applyAlignment="1">
      <alignment horizontal="center"/>
    </xf>
    <xf numFmtId="0" fontId="0" fillId="14" borderId="21" xfId="0" applyFill="1" applyBorder="1"/>
    <xf numFmtId="11" fontId="7" fillId="14" borderId="0" xfId="31" applyNumberFormat="1" applyFont="1" applyFill="1" applyBorder="1" applyAlignment="1">
      <alignment horizontal="center" vertical="center"/>
    </xf>
    <xf numFmtId="0" fontId="0" fillId="14" borderId="18" xfId="0" applyFill="1" applyBorder="1" applyAlignment="1">
      <alignment horizontal="left" vertical="center" wrapText="1"/>
    </xf>
    <xf numFmtId="166" fontId="7" fillId="14" borderId="0" xfId="0" applyNumberFormat="1" applyFont="1" applyFill="1" applyBorder="1" applyAlignment="1">
      <alignment horizontal="center" vertical="center" wrapText="1"/>
    </xf>
    <xf numFmtId="0" fontId="0" fillId="14" borderId="0" xfId="0" applyNumberFormat="1" applyFill="1" applyBorder="1" applyAlignment="1">
      <alignment horizontal="left" wrapText="1"/>
    </xf>
    <xf numFmtId="0" fontId="0" fillId="14" borderId="0" xfId="0" applyFill="1" applyAlignment="1">
      <alignment wrapText="1"/>
    </xf>
    <xf numFmtId="0" fontId="0" fillId="14" borderId="22" xfId="0" applyNumberFormat="1" applyFill="1" applyBorder="1" applyAlignment="1"/>
    <xf numFmtId="0" fontId="0" fillId="14" borderId="19" xfId="0" applyFill="1" applyBorder="1"/>
    <xf numFmtId="11" fontId="0" fillId="14" borderId="19" xfId="0" applyNumberFormat="1" applyFill="1" applyBorder="1" applyAlignment="1">
      <alignment horizontal="center"/>
    </xf>
    <xf numFmtId="0" fontId="19" fillId="14" borderId="0" xfId="28" applyNumberFormat="1" applyFont="1" applyFill="1" applyBorder="1" applyAlignment="1">
      <alignment horizontal="center" vertical="center"/>
    </xf>
    <xf numFmtId="0" fontId="19" fillId="14" borderId="0" xfId="28" applyFont="1" applyFill="1" applyBorder="1" applyAlignment="1">
      <alignment horizontal="left" vertical="center" indent="1"/>
    </xf>
    <xf numFmtId="15" fontId="19" fillId="14" borderId="0" xfId="28" applyNumberFormat="1" applyFont="1" applyFill="1" applyBorder="1" applyAlignment="1">
      <alignment horizontal="left" vertical="center" indent="1"/>
    </xf>
    <xf numFmtId="0" fontId="19" fillId="14" borderId="0" xfId="28" applyFont="1" applyFill="1" applyBorder="1" applyAlignment="1">
      <alignment vertical="center"/>
    </xf>
    <xf numFmtId="167" fontId="19" fillId="14" borderId="0" xfId="28" applyNumberFormat="1" applyFont="1" applyFill="1" applyBorder="1" applyAlignment="1">
      <alignment horizontal="left" vertical="center" indent="1"/>
    </xf>
    <xf numFmtId="2" fontId="0" fillId="14" borderId="0" xfId="0" applyNumberFormat="1" applyFill="1" applyAlignment="1">
      <alignment horizontal="center"/>
    </xf>
    <xf numFmtId="0" fontId="0" fillId="14" borderId="17" xfId="0" applyFill="1" applyBorder="1"/>
    <xf numFmtId="0" fontId="0" fillId="14" borderId="0" xfId="0" applyFill="1" applyBorder="1" applyAlignment="1">
      <alignment horizontal="left" vertical="center"/>
    </xf>
    <xf numFmtId="0" fontId="0" fillId="14" borderId="0" xfId="0" applyFill="1" applyBorder="1" applyAlignment="1">
      <alignment horizontal="center"/>
    </xf>
    <xf numFmtId="0" fontId="0" fillId="14" borderId="0" xfId="0" applyFill="1" applyBorder="1" applyAlignment="1">
      <alignment horizontal="left"/>
    </xf>
    <xf numFmtId="2" fontId="0" fillId="14" borderId="0" xfId="0" applyNumberFormat="1" applyFill="1" applyBorder="1"/>
    <xf numFmtId="2" fontId="0" fillId="14" borderId="0" xfId="0" applyNumberFormat="1" applyFill="1" applyBorder="1" applyAlignment="1">
      <alignment horizontal="center"/>
    </xf>
    <xf numFmtId="2" fontId="39" fillId="14" borderId="0" xfId="30" applyNumberFormat="1" applyFont="1" applyFill="1" applyBorder="1" applyAlignment="1">
      <alignment horizontal="left"/>
    </xf>
    <xf numFmtId="2" fontId="7" fillId="14" borderId="0" xfId="0" applyNumberFormat="1" applyFont="1" applyFill="1" applyAlignment="1">
      <alignment horizontal="center"/>
    </xf>
    <xf numFmtId="0" fontId="4" fillId="14" borderId="0" xfId="0" applyFont="1" applyFill="1" applyBorder="1" applyAlignment="1">
      <alignment horizontal="center"/>
    </xf>
    <xf numFmtId="0" fontId="4" fillId="14" borderId="0" xfId="0" applyFont="1" applyFill="1" applyBorder="1"/>
    <xf numFmtId="0" fontId="40" fillId="14" borderId="0" xfId="0" applyFont="1" applyFill="1" applyBorder="1"/>
    <xf numFmtId="0" fontId="41" fillId="14" borderId="0" xfId="0" applyFont="1" applyFill="1" applyBorder="1"/>
    <xf numFmtId="0" fontId="4" fillId="14" borderId="19" xfId="0" applyFont="1" applyFill="1" applyBorder="1"/>
    <xf numFmtId="0" fontId="41" fillId="14" borderId="19" xfId="0" applyFont="1" applyFill="1" applyBorder="1"/>
    <xf numFmtId="0" fontId="0" fillId="0" borderId="0" xfId="0" applyFill="1" applyBorder="1"/>
    <xf numFmtId="11" fontId="0" fillId="14" borderId="0" xfId="0" applyNumberFormat="1" applyFill="1" applyAlignment="1">
      <alignment horizontal="center"/>
    </xf>
    <xf numFmtId="11" fontId="0" fillId="14" borderId="0" xfId="0" applyNumberFormat="1" applyFill="1" applyBorder="1"/>
    <xf numFmtId="11" fontId="19" fillId="14" borderId="0" xfId="28" applyNumberFormat="1" applyFont="1" applyFill="1" applyBorder="1" applyAlignment="1">
      <alignment horizontal="left" vertical="center" indent="1"/>
    </xf>
    <xf numFmtId="0" fontId="19" fillId="14" borderId="0" xfId="0" applyFont="1" applyFill="1" applyBorder="1" applyAlignment="1">
      <alignment horizontal="left" vertical="center" indent="1"/>
    </xf>
    <xf numFmtId="166" fontId="19" fillId="14" borderId="0" xfId="0" applyNumberFormat="1" applyFont="1" applyFill="1" applyBorder="1" applyAlignment="1">
      <alignment horizontal="left" vertical="center" indent="1"/>
    </xf>
    <xf numFmtId="167" fontId="19" fillId="14" borderId="0" xfId="0" applyNumberFormat="1" applyFont="1" applyFill="1" applyBorder="1" applyAlignment="1">
      <alignment horizontal="left" vertical="center" indent="1"/>
    </xf>
    <xf numFmtId="0" fontId="0" fillId="14" borderId="0" xfId="0" applyFill="1" applyBorder="1" applyAlignment="1">
      <alignment horizontal="center" wrapText="1"/>
    </xf>
    <xf numFmtId="49" fontId="19" fillId="14" borderId="0" xfId="28" applyNumberFormat="1" applyFont="1" applyFill="1" applyBorder="1" applyAlignment="1">
      <alignment horizontal="left" vertical="center" wrapText="1" indent="1"/>
    </xf>
    <xf numFmtId="49" fontId="19" fillId="14" borderId="0" xfId="28" applyNumberFormat="1" applyFont="1" applyFill="1" applyBorder="1" applyAlignment="1">
      <alignment horizontal="left" vertical="center" indent="1"/>
    </xf>
    <xf numFmtId="0" fontId="0" fillId="14" borderId="0" xfId="0" applyFill="1" applyBorder="1" applyAlignment="1">
      <alignment wrapText="1"/>
    </xf>
    <xf numFmtId="166" fontId="19" fillId="14" borderId="0" xfId="28" applyNumberFormat="1" applyFont="1" applyFill="1" applyBorder="1" applyAlignment="1">
      <alignment horizontal="left" vertical="center" indent="1"/>
    </xf>
    <xf numFmtId="11" fontId="19" fillId="14" borderId="0" xfId="0" applyNumberFormat="1" applyFont="1" applyFill="1" applyBorder="1" applyAlignment="1">
      <alignment horizontal="left" vertical="center" indent="1"/>
    </xf>
    <xf numFmtId="167" fontId="19" fillId="14" borderId="0" xfId="28" applyNumberFormat="1" applyFont="1" applyFill="1" applyBorder="1" applyAlignment="1">
      <alignment horizontal="center"/>
    </xf>
    <xf numFmtId="0" fontId="19" fillId="14" borderId="0" xfId="28" applyFont="1" applyFill="1" applyBorder="1" applyAlignment="1">
      <alignment horizontal="left" vertical="center" wrapText="1" indent="1"/>
    </xf>
    <xf numFmtId="167" fontId="19" fillId="14" borderId="0" xfId="28" applyNumberFormat="1" applyFont="1" applyFill="1" applyBorder="1" applyAlignment="1">
      <alignment horizontal="left" vertical="center" wrapText="1" indent="1"/>
    </xf>
    <xf numFmtId="11" fontId="19" fillId="14" borderId="0" xfId="28" applyNumberFormat="1" applyFont="1" applyFill="1" applyBorder="1" applyAlignment="1">
      <alignment horizontal="left" vertical="center" wrapText="1" indent="1"/>
    </xf>
    <xf numFmtId="166" fontId="19" fillId="14" borderId="0" xfId="28" applyNumberFormat="1" applyFont="1" applyFill="1" applyBorder="1" applyAlignment="1">
      <alignment horizontal="center" vertical="center"/>
    </xf>
    <xf numFmtId="166" fontId="19" fillId="14" borderId="0" xfId="28" applyNumberFormat="1" applyFont="1" applyFill="1" applyBorder="1"/>
    <xf numFmtId="0" fontId="19" fillId="14" borderId="0" xfId="28" applyFont="1" applyFill="1" applyBorder="1"/>
    <xf numFmtId="0" fontId="19" fillId="14" borderId="0" xfId="28" applyFont="1" applyFill="1" applyBorder="1" applyAlignment="1">
      <alignment horizontal="center" vertical="center"/>
    </xf>
    <xf numFmtId="2" fontId="19" fillId="14" borderId="0" xfId="28" applyNumberFormat="1" applyFont="1" applyFill="1" applyBorder="1" applyAlignment="1" applyProtection="1">
      <alignment horizontal="left" vertical="center" indent="1"/>
      <protection locked="0"/>
    </xf>
    <xf numFmtId="174" fontId="19" fillId="14" borderId="0" xfId="28" applyNumberFormat="1" applyFont="1" applyFill="1" applyBorder="1" applyAlignment="1">
      <alignment horizontal="left" vertical="center" indent="1"/>
    </xf>
    <xf numFmtId="167" fontId="19" fillId="14" borderId="0" xfId="28" applyNumberFormat="1" applyFont="1" applyFill="1" applyBorder="1"/>
    <xf numFmtId="11" fontId="19" fillId="14" borderId="0" xfId="28" applyNumberFormat="1" applyFont="1" applyFill="1" applyBorder="1"/>
    <xf numFmtId="0" fontId="0" fillId="14" borderId="0" xfId="0" applyNumberFormat="1" applyFill="1" applyBorder="1" applyAlignment="1">
      <alignment horizontal="center"/>
    </xf>
    <xf numFmtId="0" fontId="0" fillId="14" borderId="0" xfId="0" applyFill="1" applyBorder="1" applyAlignment="1">
      <alignment horizontal="right" wrapText="1"/>
    </xf>
    <xf numFmtId="2" fontId="0" fillId="14" borderId="0" xfId="0" applyNumberFormat="1" applyFill="1" applyBorder="1" applyAlignment="1">
      <alignment horizontal="center" wrapText="1"/>
    </xf>
    <xf numFmtId="11" fontId="0" fillId="14" borderId="19" xfId="0" applyNumberFormat="1" applyFill="1" applyBorder="1"/>
    <xf numFmtId="11" fontId="44" fillId="14" borderId="0" xfId="0" applyNumberFormat="1" applyFont="1" applyFill="1" applyBorder="1" applyAlignment="1">
      <alignment horizontal="center"/>
    </xf>
    <xf numFmtId="0" fontId="0" fillId="14" borderId="17" xfId="0" applyFill="1" applyBorder="1" applyAlignment="1">
      <alignment wrapText="1"/>
    </xf>
    <xf numFmtId="49" fontId="19" fillId="14" borderId="0" xfId="28" applyNumberFormat="1" applyFont="1" applyFill="1" applyBorder="1" applyAlignment="1">
      <alignment horizontal="left" vertical="center" indent="1"/>
    </xf>
    <xf numFmtId="0" fontId="19" fillId="14" borderId="0" xfId="28" applyFont="1" applyFill="1" applyBorder="1" applyAlignment="1">
      <alignment horizontal="left" vertical="center" indent="1"/>
    </xf>
    <xf numFmtId="15" fontId="19" fillId="14" borderId="0" xfId="28" applyNumberFormat="1" applyFont="1" applyFill="1" applyBorder="1" applyAlignment="1">
      <alignment horizontal="left" vertical="center" indent="1"/>
    </xf>
    <xf numFmtId="11" fontId="19" fillId="14" borderId="0" xfId="28" applyNumberFormat="1" applyFont="1" applyFill="1" applyBorder="1" applyAlignment="1">
      <alignment horizontal="left" vertical="center" indent="1"/>
    </xf>
    <xf numFmtId="0" fontId="0" fillId="18" borderId="0" xfId="0" applyFill="1" applyBorder="1"/>
    <xf numFmtId="0" fontId="0" fillId="14" borderId="0" xfId="0" applyFill="1"/>
    <xf numFmtId="11" fontId="0" fillId="14" borderId="0" xfId="0" applyNumberFormat="1" applyFill="1" applyAlignment="1">
      <alignment horizontal="center"/>
    </xf>
    <xf numFmtId="0" fontId="0" fillId="14" borderId="0" xfId="0" applyNumberFormat="1" applyFill="1" applyAlignment="1">
      <alignment horizontal="center"/>
    </xf>
    <xf numFmtId="0" fontId="0" fillId="14" borderId="0" xfId="0" applyFill="1" applyBorder="1"/>
    <xf numFmtId="166" fontId="4" fillId="14" borderId="0" xfId="0" applyNumberFormat="1" applyFont="1" applyFill="1" applyBorder="1" applyAlignment="1">
      <alignment horizontal="center"/>
    </xf>
    <xf numFmtId="11" fontId="0" fillId="14" borderId="0" xfId="0" applyNumberFormat="1" applyFill="1" applyBorder="1" applyAlignment="1">
      <alignment horizontal="center"/>
    </xf>
    <xf numFmtId="0" fontId="0" fillId="14" borderId="19" xfId="0" applyFill="1" applyBorder="1"/>
    <xf numFmtId="11" fontId="0" fillId="14" borderId="19" xfId="0" applyNumberFormat="1" applyFill="1" applyBorder="1" applyAlignment="1">
      <alignment horizontal="center"/>
    </xf>
    <xf numFmtId="11" fontId="0" fillId="14" borderId="18" xfId="0" applyNumberFormat="1" applyFill="1" applyBorder="1" applyAlignment="1">
      <alignment horizontal="center"/>
    </xf>
    <xf numFmtId="0" fontId="0" fillId="14" borderId="17" xfId="0" applyFill="1" applyBorder="1"/>
    <xf numFmtId="0" fontId="0" fillId="14" borderId="0" xfId="0" applyFill="1" applyBorder="1" applyAlignment="1">
      <alignment horizontal="center"/>
    </xf>
    <xf numFmtId="0" fontId="0" fillId="0" borderId="0" xfId="0" applyFont="1" applyFill="1" applyBorder="1"/>
    <xf numFmtId="2" fontId="7" fillId="14" borderId="17" xfId="0" applyNumberFormat="1" applyFont="1" applyFill="1" applyBorder="1" applyAlignment="1">
      <alignment horizontal="center"/>
    </xf>
    <xf numFmtId="11" fontId="41" fillId="14" borderId="0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1" fillId="0" borderId="0" xfId="0" applyFont="1" applyFill="1" applyBorder="1"/>
    <xf numFmtId="0" fontId="4" fillId="14" borderId="18" xfId="0" applyFont="1" applyFill="1" applyBorder="1"/>
    <xf numFmtId="0" fontId="41" fillId="14" borderId="18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18" borderId="0" xfId="0" applyFont="1" applyFill="1" applyBorder="1"/>
    <xf numFmtId="0" fontId="19" fillId="14" borderId="0" xfId="28" applyFont="1" applyFill="1" applyBorder="1" applyAlignment="1">
      <alignment horizontal="left" vertical="center" indent="1"/>
    </xf>
    <xf numFmtId="0" fontId="6" fillId="14" borderId="0" xfId="28" applyFont="1" applyFill="1" applyBorder="1" applyAlignment="1">
      <alignment horizontal="left" vertical="center" indent="1"/>
    </xf>
    <xf numFmtId="0" fontId="0" fillId="18" borderId="18" xfId="0" applyFill="1" applyBorder="1"/>
    <xf numFmtId="0" fontId="0" fillId="18" borderId="18" xfId="0" applyFont="1" applyFill="1" applyBorder="1"/>
    <xf numFmtId="0" fontId="0" fillId="14" borderId="18" xfId="0" applyFill="1" applyBorder="1"/>
    <xf numFmtId="0" fontId="0" fillId="0" borderId="18" xfId="0" applyBorder="1"/>
    <xf numFmtId="164" fontId="4" fillId="21" borderId="0" xfId="40" applyFill="1"/>
    <xf numFmtId="164" fontId="48" fillId="21" borderId="0" xfId="40" applyFont="1" applyFill="1" applyAlignment="1">
      <alignment vertical="center"/>
    </xf>
    <xf numFmtId="49" fontId="49" fillId="21" borderId="0" xfId="40" applyNumberFormat="1" applyFont="1" applyFill="1" applyAlignment="1">
      <alignment vertical="center"/>
    </xf>
    <xf numFmtId="0" fontId="49" fillId="21" borderId="0" xfId="39" applyFont="1" applyFill="1" applyAlignment="1">
      <alignment vertical="center"/>
    </xf>
    <xf numFmtId="164" fontId="4" fillId="21" borderId="0" xfId="40" applyFont="1" applyFill="1"/>
    <xf numFmtId="164" fontId="45" fillId="21" borderId="0" xfId="40" applyFont="1" applyFill="1" applyAlignment="1">
      <alignment vertical="center"/>
    </xf>
    <xf numFmtId="164" fontId="47" fillId="21" borderId="0" xfId="40" applyFont="1" applyFill="1" applyAlignment="1" applyProtection="1">
      <protection locked="0"/>
    </xf>
    <xf numFmtId="164" fontId="46" fillId="21" borderId="0" xfId="40" applyFont="1" applyFill="1" applyAlignment="1" applyProtection="1">
      <protection locked="0"/>
    </xf>
    <xf numFmtId="164" fontId="4" fillId="14" borderId="19" xfId="0" applyNumberFormat="1" applyFont="1" applyFill="1" applyBorder="1" applyAlignment="1">
      <alignment horizontal="left"/>
    </xf>
    <xf numFmtId="0" fontId="51" fillId="21" borderId="0" xfId="0" quotePrefix="1" applyFont="1" applyFill="1" applyAlignment="1">
      <alignment vertical="center"/>
    </xf>
    <xf numFmtId="0" fontId="51" fillId="21" borderId="0" xfId="0" applyFont="1" applyFill="1"/>
    <xf numFmtId="0" fontId="50" fillId="21" borderId="0" xfId="0" applyFont="1" applyFill="1" applyAlignment="1">
      <alignment vertical="center"/>
    </xf>
    <xf numFmtId="0" fontId="51" fillId="21" borderId="0" xfId="0" applyFont="1" applyFill="1" applyProtection="1">
      <protection locked="0"/>
    </xf>
    <xf numFmtId="14" fontId="51" fillId="21" borderId="0" xfId="0" applyNumberFormat="1" applyFont="1" applyFill="1" applyAlignment="1" applyProtection="1">
      <alignment horizontal="left"/>
      <protection locked="0"/>
    </xf>
    <xf numFmtId="14" fontId="51" fillId="21" borderId="0" xfId="0" quotePrefix="1" applyNumberFormat="1" applyFont="1" applyFill="1" applyAlignment="1" applyProtection="1">
      <alignment horizontal="right" indent="2"/>
      <protection locked="0"/>
    </xf>
    <xf numFmtId="164" fontId="51" fillId="21" borderId="0" xfId="22" applyNumberFormat="1" applyFont="1" applyFill="1" applyAlignment="1" applyProtection="1"/>
    <xf numFmtId="0" fontId="51" fillId="21" borderId="0" xfId="0" quotePrefix="1" applyFont="1" applyFill="1" applyAlignment="1" applyProtection="1">
      <alignment horizontal="right" indent="2"/>
      <protection locked="0"/>
    </xf>
    <xf numFmtId="0" fontId="51" fillId="21" borderId="0" xfId="0" applyFont="1" applyFill="1" applyBorder="1"/>
    <xf numFmtId="0" fontId="52" fillId="21" borderId="0" xfId="0" applyFont="1" applyFill="1" applyProtection="1">
      <protection locked="0"/>
    </xf>
    <xf numFmtId="164" fontId="51" fillId="21" borderId="0" xfId="22" applyNumberFormat="1" applyFont="1" applyFill="1" applyAlignment="1" applyProtection="1">
      <protection locked="0"/>
    </xf>
    <xf numFmtId="0" fontId="51" fillId="21" borderId="0" xfId="0" applyFont="1" applyFill="1" applyAlignment="1">
      <alignment vertical="center"/>
    </xf>
    <xf numFmtId="175" fontId="53" fillId="21" borderId="0" xfId="0" applyNumberFormat="1" applyFont="1" applyFill="1" applyAlignment="1">
      <alignment horizontal="right"/>
    </xf>
    <xf numFmtId="175" fontId="53" fillId="21" borderId="0" xfId="0" applyNumberFormat="1" applyFont="1" applyFill="1" applyAlignment="1">
      <alignment horizontal="left"/>
    </xf>
    <xf numFmtId="14" fontId="53" fillId="21" borderId="0" xfId="0" applyNumberFormat="1" applyFont="1" applyFill="1" applyAlignment="1">
      <alignment horizontal="left"/>
    </xf>
    <xf numFmtId="0" fontId="54" fillId="21" borderId="0" xfId="0" applyFont="1" applyFill="1"/>
    <xf numFmtId="164" fontId="51" fillId="21" borderId="0" xfId="22" applyNumberFormat="1" applyFont="1" applyFill="1" applyAlignment="1" applyProtection="1">
      <alignment vertical="center"/>
    </xf>
    <xf numFmtId="175" fontId="54" fillId="21" borderId="0" xfId="0" applyNumberFormat="1" applyFont="1" applyFill="1" applyAlignment="1">
      <alignment horizontal="left"/>
    </xf>
    <xf numFmtId="14" fontId="67" fillId="21" borderId="0" xfId="0" applyNumberFormat="1" applyFont="1" applyFill="1" applyAlignment="1">
      <alignment horizontal="left"/>
    </xf>
    <xf numFmtId="0" fontId="67" fillId="21" borderId="0" xfId="0" applyFont="1" applyFill="1"/>
    <xf numFmtId="0" fontId="4" fillId="14" borderId="0" xfId="0" applyFont="1" applyFill="1" applyBorder="1" applyAlignment="1">
      <alignment horizontal="left"/>
    </xf>
    <xf numFmtId="164" fontId="4" fillId="14" borderId="19" xfId="0" applyNumberFormat="1" applyFont="1" applyFill="1" applyBorder="1" applyAlignment="1">
      <alignment horizontal="left" vertical="center"/>
    </xf>
    <xf numFmtId="0" fontId="4" fillId="14" borderId="0" xfId="0" applyFont="1" applyFill="1" applyBorder="1" applyAlignment="1">
      <alignment horizontal="left" vertical="center"/>
    </xf>
    <xf numFmtId="11" fontId="4" fillId="14" borderId="19" xfId="0" applyNumberFormat="1" applyFont="1" applyFill="1" applyBorder="1" applyAlignment="1">
      <alignment horizontal="center"/>
    </xf>
    <xf numFmtId="11" fontId="4" fillId="14" borderId="0" xfId="0" applyNumberFormat="1" applyFont="1" applyFill="1" applyBorder="1" applyAlignment="1">
      <alignment horizontal="center"/>
    </xf>
    <xf numFmtId="11" fontId="4" fillId="14" borderId="18" xfId="0" applyNumberFormat="1" applyFont="1" applyFill="1" applyBorder="1" applyAlignment="1">
      <alignment horizontal="center"/>
    </xf>
    <xf numFmtId="164" fontId="16" fillId="14" borderId="19" xfId="0" applyNumberFormat="1" applyFont="1" applyFill="1" applyBorder="1" applyAlignment="1">
      <alignment horizontal="left" vertical="center"/>
    </xf>
    <xf numFmtId="0" fontId="4" fillId="14" borderId="18" xfId="0" applyFont="1" applyFill="1" applyBorder="1" applyAlignment="1">
      <alignment horizontal="center"/>
    </xf>
    <xf numFmtId="11" fontId="4" fillId="14" borderId="19" xfId="0" applyNumberFormat="1" applyFont="1" applyFill="1" applyBorder="1"/>
    <xf numFmtId="166" fontId="4" fillId="14" borderId="19" xfId="29" applyNumberFormat="1" applyFont="1" applyFill="1" applyBorder="1" applyAlignment="1">
      <alignment horizontal="center"/>
    </xf>
    <xf numFmtId="166" fontId="4" fillId="14" borderId="0" xfId="29" applyNumberFormat="1" applyFont="1" applyFill="1" applyBorder="1" applyAlignment="1">
      <alignment horizontal="center"/>
    </xf>
    <xf numFmtId="166" fontId="4" fillId="14" borderId="19" xfId="0" applyNumberFormat="1" applyFont="1" applyFill="1" applyBorder="1" applyAlignment="1">
      <alignment horizontal="center" vertical="center"/>
    </xf>
    <xf numFmtId="166" fontId="4" fillId="14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176" fontId="0" fillId="14" borderId="0" xfId="0" applyNumberFormat="1" applyFill="1" applyBorder="1"/>
    <xf numFmtId="0" fontId="4" fillId="14" borderId="0" xfId="0" applyFont="1" applyFill="1" applyAlignment="1">
      <alignment horizontal="center"/>
    </xf>
    <xf numFmtId="2" fontId="4" fillId="14" borderId="0" xfId="0" applyNumberFormat="1" applyFont="1" applyFill="1" applyBorder="1" applyAlignment="1">
      <alignment horizontal="center"/>
    </xf>
    <xf numFmtId="2" fontId="4" fillId="14" borderId="0" xfId="0" applyNumberFormat="1" applyFont="1" applyFill="1" applyAlignment="1">
      <alignment horizontal="center"/>
    </xf>
    <xf numFmtId="2" fontId="4" fillId="14" borderId="19" xfId="0" applyNumberFormat="1" applyFont="1" applyFill="1" applyBorder="1" applyAlignment="1">
      <alignment horizontal="center" vertical="center"/>
    </xf>
    <xf numFmtId="2" fontId="4" fillId="14" borderId="17" xfId="0" applyNumberFormat="1" applyFont="1" applyFill="1" applyBorder="1" applyAlignment="1">
      <alignment horizontal="center"/>
    </xf>
    <xf numFmtId="2" fontId="4" fillId="14" borderId="21" xfId="0" applyNumberFormat="1" applyFont="1" applyFill="1" applyBorder="1" applyAlignment="1">
      <alignment horizontal="center"/>
    </xf>
    <xf numFmtId="0" fontId="4" fillId="14" borderId="22" xfId="0" applyFont="1" applyFill="1" applyBorder="1"/>
    <xf numFmtId="0" fontId="4" fillId="14" borderId="12" xfId="0" applyFont="1" applyFill="1" applyBorder="1" applyAlignment="1">
      <alignment horizontal="left"/>
    </xf>
    <xf numFmtId="0" fontId="4" fillId="14" borderId="0" xfId="0" applyFont="1" applyFill="1"/>
    <xf numFmtId="0" fontId="4" fillId="14" borderId="14" xfId="0" applyFont="1" applyFill="1" applyBorder="1" applyAlignment="1">
      <alignment horizontal="left"/>
    </xf>
    <xf numFmtId="11" fontId="4" fillId="14" borderId="16" xfId="29" applyNumberFormat="1" applyFont="1" applyFill="1" applyBorder="1" applyAlignment="1">
      <alignment horizontal="center"/>
    </xf>
    <xf numFmtId="166" fontId="4" fillId="14" borderId="16" xfId="29" applyNumberFormat="1" applyFont="1" applyFill="1" applyBorder="1" applyAlignment="1">
      <alignment horizontal="center"/>
    </xf>
    <xf numFmtId="0" fontId="4" fillId="14" borderId="0" xfId="0" applyFont="1" applyFill="1" applyBorder="1" applyAlignment="1">
      <alignment horizontal="center" wrapText="1"/>
    </xf>
    <xf numFmtId="11" fontId="4" fillId="14" borderId="15" xfId="29" applyNumberFormat="1" applyFont="1" applyFill="1" applyBorder="1" applyAlignment="1">
      <alignment horizontal="center"/>
    </xf>
    <xf numFmtId="0" fontId="4" fillId="14" borderId="18" xfId="0" applyFont="1" applyFill="1" applyBorder="1" applyAlignment="1">
      <alignment horizontal="left" vertical="center"/>
    </xf>
    <xf numFmtId="166" fontId="4" fillId="14" borderId="0" xfId="31" applyNumberFormat="1" applyFont="1" applyFill="1" applyBorder="1" applyAlignment="1">
      <alignment horizontal="center" vertical="center"/>
    </xf>
    <xf numFmtId="11" fontId="4" fillId="14" borderId="19" xfId="31" applyNumberFormat="1" applyFont="1" applyFill="1" applyBorder="1" applyAlignment="1">
      <alignment horizontal="center" vertical="center"/>
    </xf>
    <xf numFmtId="0" fontId="4" fillId="14" borderId="20" xfId="0" applyFont="1" applyFill="1" applyBorder="1" applyAlignment="1">
      <alignment horizontal="left" vertical="center"/>
    </xf>
    <xf numFmtId="0" fontId="4" fillId="14" borderId="21" xfId="0" applyFont="1" applyFill="1" applyBorder="1"/>
    <xf numFmtId="11" fontId="4" fillId="14" borderId="0" xfId="0" applyNumberFormat="1" applyFont="1" applyFill="1" applyAlignment="1">
      <alignment horizontal="center"/>
    </xf>
    <xf numFmtId="11" fontId="4" fillId="14" borderId="0" xfId="0" applyNumberFormat="1" applyFont="1" applyFill="1"/>
    <xf numFmtId="0" fontId="0" fillId="0" borderId="12" xfId="0" applyFill="1" applyBorder="1" applyAlignment="1">
      <alignment horizontal="left"/>
    </xf>
    <xf numFmtId="0" fontId="4" fillId="14" borderId="12" xfId="0" applyFont="1" applyFill="1" applyBorder="1" applyAlignment="1">
      <alignment horizontal="left" vertical="center" indent="1"/>
    </xf>
    <xf numFmtId="164" fontId="4" fillId="14" borderId="12" xfId="0" applyNumberFormat="1" applyFont="1" applyFill="1" applyBorder="1" applyAlignment="1">
      <alignment horizontal="left"/>
    </xf>
    <xf numFmtId="0" fontId="4" fillId="14" borderId="0" xfId="109" applyFill="1" applyBorder="1"/>
    <xf numFmtId="0" fontId="4" fillId="0" borderId="14" xfId="0" applyFont="1" applyFill="1" applyBorder="1" applyAlignment="1">
      <alignment horizontal="left" vertical="top"/>
    </xf>
    <xf numFmtId="1" fontId="4" fillId="0" borderId="16" xfId="0" applyNumberFormat="1" applyFont="1" applyFill="1" applyBorder="1" applyAlignment="1">
      <alignment horizontal="center" vertical="top"/>
    </xf>
    <xf numFmtId="2" fontId="4" fillId="0" borderId="16" xfId="0" applyNumberFormat="1" applyFont="1" applyFill="1" applyBorder="1" applyAlignment="1">
      <alignment horizontal="center" vertical="top"/>
    </xf>
    <xf numFmtId="11" fontId="4" fillId="0" borderId="16" xfId="0" applyNumberFormat="1" applyFont="1" applyFill="1" applyBorder="1" applyAlignment="1">
      <alignment horizontal="center" vertical="top"/>
    </xf>
    <xf numFmtId="11" fontId="4" fillId="0" borderId="16" xfId="75" applyNumberFormat="1" applyFont="1" applyFill="1" applyBorder="1" applyAlignment="1">
      <alignment horizontal="center" vertical="top"/>
    </xf>
    <xf numFmtId="166" fontId="4" fillId="0" borderId="16" xfId="75" applyNumberFormat="1" applyFont="1" applyFill="1" applyBorder="1" applyAlignment="1">
      <alignment horizontal="center" vertical="top"/>
    </xf>
    <xf numFmtId="0" fontId="4" fillId="0" borderId="18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166" fontId="4" fillId="0" borderId="14" xfId="75" applyNumberFormat="1" applyFont="1" applyFill="1" applyBorder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4" fillId="0" borderId="0" xfId="0" applyNumberFormat="1" applyFont="1" applyFill="1" applyAlignment="1">
      <alignment horizontal="center" vertical="top"/>
    </xf>
    <xf numFmtId="0" fontId="4" fillId="0" borderId="18" xfId="0" applyNumberFormat="1" applyFont="1" applyFill="1" applyBorder="1" applyAlignment="1">
      <alignment horizontal="center" vertical="top"/>
    </xf>
    <xf numFmtId="0" fontId="4" fillId="0" borderId="12" xfId="0" applyNumberFormat="1" applyFont="1" applyFill="1" applyBorder="1" applyAlignment="1">
      <alignment horizontal="center" vertical="top"/>
    </xf>
    <xf numFmtId="0" fontId="4" fillId="0" borderId="28" xfId="0" applyNumberFormat="1" applyFont="1" applyFill="1" applyBorder="1" applyAlignment="1">
      <alignment horizontal="center" vertical="top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176" fontId="4" fillId="0" borderId="19" xfId="0" applyNumberFormat="1" applyFont="1" applyFill="1" applyBorder="1" applyAlignment="1"/>
    <xf numFmtId="0" fontId="4" fillId="0" borderId="0" xfId="0" applyNumberFormat="1" applyFont="1" applyFill="1" applyAlignment="1">
      <alignment vertical="top"/>
    </xf>
    <xf numFmtId="2" fontId="4" fillId="0" borderId="0" xfId="0" applyNumberFormat="1" applyFont="1" applyFill="1" applyAlignment="1">
      <alignment horizontal="center" vertical="top"/>
    </xf>
    <xf numFmtId="11" fontId="4" fillId="0" borderId="0" xfId="0" applyNumberFormat="1" applyFont="1" applyFill="1" applyAlignment="1">
      <alignment horizontal="center" vertical="top"/>
    </xf>
    <xf numFmtId="11" fontId="4" fillId="0" borderId="18" xfId="0" applyNumberFormat="1" applyFont="1" applyFill="1" applyBorder="1" applyAlignment="1">
      <alignment horizontal="center" vertical="top"/>
    </xf>
    <xf numFmtId="0" fontId="4" fillId="0" borderId="18" xfId="0" applyFont="1" applyFill="1" applyBorder="1" applyAlignment="1">
      <alignment horizontal="center" vertical="top"/>
    </xf>
    <xf numFmtId="176" fontId="4" fillId="0" borderId="19" xfId="0" applyNumberFormat="1" applyFont="1" applyFill="1" applyBorder="1" applyAlignment="1">
      <alignment vertical="top"/>
    </xf>
    <xf numFmtId="0" fontId="68" fillId="0" borderId="16" xfId="0" applyFont="1" applyFill="1" applyBorder="1" applyAlignment="1">
      <alignment horizontal="left" vertical="top"/>
    </xf>
    <xf numFmtId="166" fontId="4" fillId="0" borderId="0" xfId="0" applyNumberFormat="1" applyFont="1" applyFill="1" applyBorder="1" applyAlignment="1">
      <alignment horizontal="center" vertical="center" wrapText="1"/>
    </xf>
    <xf numFmtId="166" fontId="4" fillId="0" borderId="22" xfId="0" applyNumberFormat="1" applyFont="1" applyFill="1" applyBorder="1" applyAlignment="1">
      <alignment horizontal="center" vertical="center" wrapText="1"/>
    </xf>
    <xf numFmtId="15" fontId="19" fillId="14" borderId="0" xfId="28" applyNumberFormat="1" applyFont="1" applyFill="1" applyBorder="1" applyAlignment="1">
      <alignment horizontal="left" vertical="center" indent="1"/>
    </xf>
    <xf numFmtId="11" fontId="19" fillId="14" borderId="0" xfId="28" applyNumberFormat="1" applyFont="1" applyFill="1" applyBorder="1" applyAlignment="1">
      <alignment horizontal="left" vertical="center" indent="1"/>
    </xf>
    <xf numFmtId="166" fontId="4" fillId="14" borderId="0" xfId="0" applyNumberFormat="1" applyFont="1" applyFill="1" applyBorder="1" applyAlignment="1">
      <alignment horizontal="center" vertical="center" wrapText="1"/>
    </xf>
    <xf numFmtId="0" fontId="70" fillId="0" borderId="0" xfId="0" applyFont="1" applyFill="1" applyBorder="1" applyAlignment="1">
      <alignment horizontal="left" vertical="top"/>
    </xf>
    <xf numFmtId="0" fontId="70" fillId="0" borderId="18" xfId="0" applyFont="1" applyFill="1" applyBorder="1" applyAlignment="1">
      <alignment horizontal="left" vertical="top"/>
    </xf>
    <xf numFmtId="0" fontId="70" fillId="0" borderId="0" xfId="0" applyFont="1" applyFill="1" applyAlignment="1">
      <alignment horizontal="left" vertical="center"/>
    </xf>
    <xf numFmtId="0" fontId="70" fillId="0" borderId="0" xfId="0" applyFont="1" applyFill="1" applyAlignment="1">
      <alignment horizontal="left" vertical="top"/>
    </xf>
    <xf numFmtId="0" fontId="70" fillId="0" borderId="0" xfId="0" applyFont="1" applyFill="1" applyAlignment="1">
      <alignment vertical="top"/>
    </xf>
    <xf numFmtId="176" fontId="4" fillId="14" borderId="19" xfId="0" applyNumberFormat="1" applyFont="1" applyFill="1" applyBorder="1" applyAlignment="1">
      <alignment horizontal="left"/>
    </xf>
    <xf numFmtId="176" fontId="0" fillId="14" borderId="19" xfId="0" applyNumberFormat="1" applyFill="1" applyBorder="1" applyAlignment="1">
      <alignment horizontal="left" vertical="center"/>
    </xf>
    <xf numFmtId="176" fontId="4" fillId="14" borderId="19" xfId="0" applyNumberFormat="1" applyFont="1" applyFill="1" applyBorder="1" applyAlignment="1">
      <alignment horizontal="left" vertical="center"/>
    </xf>
    <xf numFmtId="176" fontId="0" fillId="0" borderId="19" xfId="0" applyNumberFormat="1" applyFill="1" applyBorder="1"/>
    <xf numFmtId="176" fontId="0" fillId="14" borderId="19" xfId="0" applyNumberFormat="1" applyFill="1" applyBorder="1"/>
    <xf numFmtId="0" fontId="0" fillId="14" borderId="18" xfId="0" applyNumberFormat="1" applyFill="1" applyBorder="1" applyAlignment="1">
      <alignment horizontal="left" wrapText="1"/>
    </xf>
    <xf numFmtId="0" fontId="0" fillId="14" borderId="18" xfId="0" applyFill="1" applyBorder="1" applyAlignment="1"/>
    <xf numFmtId="164" fontId="4" fillId="14" borderId="15" xfId="0" applyNumberFormat="1" applyFont="1" applyFill="1" applyBorder="1" applyAlignment="1">
      <alignment horizontal="left"/>
    </xf>
    <xf numFmtId="0" fontId="4" fillId="14" borderId="16" xfId="0" applyFont="1" applyFill="1" applyBorder="1" applyAlignment="1">
      <alignment horizontal="left"/>
    </xf>
    <xf numFmtId="11" fontId="4" fillId="14" borderId="15" xfId="0" applyNumberFormat="1" applyFont="1" applyFill="1" applyBorder="1" applyAlignment="1">
      <alignment horizontal="center" wrapText="1"/>
    </xf>
    <xf numFmtId="11" fontId="4" fillId="14" borderId="16" xfId="0" applyNumberFormat="1" applyFont="1" applyFill="1" applyBorder="1" applyAlignment="1">
      <alignment horizontal="center" wrapText="1"/>
    </xf>
    <xf numFmtId="0" fontId="4" fillId="14" borderId="16" xfId="0" applyFont="1" applyFill="1" applyBorder="1" applyAlignment="1">
      <alignment horizontal="center" wrapText="1"/>
    </xf>
    <xf numFmtId="11" fontId="4" fillId="14" borderId="14" xfId="0" applyNumberFormat="1" applyFont="1" applyFill="1" applyBorder="1" applyAlignment="1">
      <alignment horizontal="center" wrapText="1"/>
    </xf>
    <xf numFmtId="0" fontId="70" fillId="0" borderId="19" xfId="0" applyFont="1" applyFill="1" applyBorder="1" applyAlignment="1">
      <alignment horizontal="left" vertical="top"/>
    </xf>
    <xf numFmtId="0" fontId="70" fillId="0" borderId="19" xfId="0" applyFont="1" applyFill="1" applyBorder="1" applyAlignment="1">
      <alignment horizontal="left" vertical="center"/>
    </xf>
    <xf numFmtId="0" fontId="70" fillId="0" borderId="19" xfId="0" applyFont="1" applyFill="1" applyBorder="1" applyAlignment="1">
      <alignment vertical="top"/>
    </xf>
    <xf numFmtId="166" fontId="4" fillId="14" borderId="14" xfId="0" applyNumberFormat="1" applyFont="1" applyFill="1" applyBorder="1" applyAlignment="1">
      <alignment horizontal="center" wrapText="1"/>
    </xf>
    <xf numFmtId="0" fontId="0" fillId="0" borderId="20" xfId="0" applyBorder="1" applyAlignment="1">
      <alignment horizontal="center"/>
    </xf>
    <xf numFmtId="11" fontId="0" fillId="18" borderId="18" xfId="0" applyNumberFormat="1" applyFill="1" applyBorder="1"/>
    <xf numFmtId="0" fontId="0" fillId="14" borderId="16" xfId="0" applyFill="1" applyBorder="1" applyAlignment="1">
      <alignment horizontal="left" vertical="top"/>
    </xf>
    <xf numFmtId="0" fontId="0" fillId="14" borderId="22" xfId="0" applyFill="1" applyBorder="1" applyAlignment="1">
      <alignment horizontal="left" vertical="center"/>
    </xf>
    <xf numFmtId="0" fontId="0" fillId="18" borderId="27" xfId="0" applyFill="1" applyBorder="1"/>
    <xf numFmtId="0" fontId="4" fillId="18" borderId="0" xfId="0" applyFont="1" applyFill="1" applyBorder="1"/>
    <xf numFmtId="0" fontId="0" fillId="0" borderId="0" xfId="0" applyBorder="1"/>
    <xf numFmtId="165" fontId="0" fillId="14" borderId="19" xfId="0" applyNumberFormat="1" applyFill="1" applyBorder="1"/>
    <xf numFmtId="0" fontId="4" fillId="0" borderId="16" xfId="0" applyFont="1" applyFill="1" applyBorder="1" applyAlignment="1">
      <alignment horizontal="left"/>
    </xf>
    <xf numFmtId="0" fontId="4" fillId="14" borderId="16" xfId="0" applyFont="1" applyFill="1" applyBorder="1" applyAlignment="1">
      <alignment wrapText="1"/>
    </xf>
    <xf numFmtId="0" fontId="4" fillId="14" borderId="15" xfId="0" applyFont="1" applyFill="1" applyBorder="1" applyAlignment="1">
      <alignment wrapText="1"/>
    </xf>
    <xf numFmtId="0" fontId="4" fillId="14" borderId="16" xfId="0" applyFont="1" applyFill="1" applyBorder="1"/>
    <xf numFmtId="0" fontId="4" fillId="14" borderId="14" xfId="0" applyFont="1" applyFill="1" applyBorder="1" applyAlignment="1">
      <alignment wrapText="1"/>
    </xf>
    <xf numFmtId="176" fontId="4" fillId="14" borderId="15" xfId="0" applyNumberFormat="1" applyFont="1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2" fontId="7" fillId="14" borderId="16" xfId="0" applyNumberFormat="1" applyFont="1" applyFill="1" applyBorder="1" applyAlignment="1">
      <alignment horizontal="center"/>
    </xf>
    <xf numFmtId="0" fontId="0" fillId="14" borderId="16" xfId="0" applyFill="1" applyBorder="1"/>
    <xf numFmtId="176" fontId="5" fillId="14" borderId="19" xfId="0" applyNumberFormat="1" applyFont="1" applyFill="1" applyBorder="1" applyAlignment="1">
      <alignment horizontal="left" vertical="center"/>
    </xf>
    <xf numFmtId="0" fontId="0" fillId="14" borderId="14" xfId="0" applyFill="1" applyBorder="1"/>
    <xf numFmtId="176" fontId="16" fillId="14" borderId="19" xfId="0" applyNumberFormat="1" applyFont="1" applyFill="1" applyBorder="1" applyAlignment="1">
      <alignment horizontal="left" vertical="center"/>
    </xf>
    <xf numFmtId="176" fontId="4" fillId="0" borderId="19" xfId="0" applyNumberFormat="1" applyFont="1" applyFill="1" applyBorder="1"/>
    <xf numFmtId="0" fontId="4" fillId="0" borderId="0" xfId="0" applyFont="1" applyFill="1" applyBorder="1" applyAlignment="1">
      <alignment horizontal="center"/>
    </xf>
    <xf numFmtId="2" fontId="4" fillId="14" borderId="16" xfId="0" applyNumberFormat="1" applyFont="1" applyFill="1" applyBorder="1" applyAlignment="1">
      <alignment horizontal="center"/>
    </xf>
    <xf numFmtId="0" fontId="4" fillId="14" borderId="16" xfId="0" applyFont="1" applyFill="1" applyBorder="1" applyAlignment="1">
      <alignment horizontal="left" wrapText="1"/>
    </xf>
    <xf numFmtId="2" fontId="4" fillId="14" borderId="13" xfId="0" applyNumberFormat="1" applyFont="1" applyFill="1" applyBorder="1" applyAlignment="1">
      <alignment horizontal="center" wrapText="1"/>
    </xf>
    <xf numFmtId="166" fontId="4" fillId="14" borderId="14" xfId="29" applyNumberFormat="1" applyFont="1" applyFill="1" applyBorder="1" applyAlignment="1">
      <alignment horizontal="center"/>
    </xf>
    <xf numFmtId="166" fontId="0" fillId="14" borderId="16" xfId="29" applyNumberFormat="1" applyFont="1" applyFill="1" applyBorder="1" applyAlignment="1">
      <alignment horizontal="center"/>
    </xf>
    <xf numFmtId="0" fontId="0" fillId="14" borderId="16" xfId="0" applyFill="1" applyBorder="1" applyAlignment="1">
      <alignment horizontal="center" wrapText="1"/>
    </xf>
    <xf numFmtId="0" fontId="0" fillId="14" borderId="16" xfId="0" applyFill="1" applyBorder="1" applyAlignment="1">
      <alignment wrapText="1"/>
    </xf>
    <xf numFmtId="0" fontId="14" fillId="14" borderId="16" xfId="0" applyFont="1" applyFill="1" applyBorder="1" applyAlignment="1">
      <alignment horizontal="center" wrapText="1"/>
    </xf>
    <xf numFmtId="0" fontId="16" fillId="14" borderId="16" xfId="0" applyFont="1" applyFill="1" applyBorder="1" applyAlignment="1">
      <alignment wrapText="1"/>
    </xf>
    <xf numFmtId="11" fontId="14" fillId="14" borderId="16" xfId="0" applyNumberFormat="1" applyFont="1" applyFill="1" applyBorder="1" applyAlignment="1">
      <alignment horizontal="center" wrapText="1"/>
    </xf>
    <xf numFmtId="0" fontId="14" fillId="14" borderId="14" xfId="0" applyFont="1" applyFill="1" applyBorder="1" applyAlignment="1">
      <alignment horizontal="center" wrapText="1"/>
    </xf>
    <xf numFmtId="0" fontId="0" fillId="14" borderId="18" xfId="0" applyFill="1" applyBorder="1" applyAlignment="1">
      <alignment wrapText="1"/>
    </xf>
    <xf numFmtId="0" fontId="4" fillId="14" borderId="16" xfId="0" applyFont="1" applyFill="1" applyBorder="1" applyAlignment="1">
      <alignment horizontal="left" vertical="center" indent="1"/>
    </xf>
    <xf numFmtId="49" fontId="19" fillId="14" borderId="16" xfId="0" applyNumberFormat="1" applyFont="1" applyFill="1" applyBorder="1" applyAlignment="1">
      <alignment horizontal="left" vertical="center" indent="1"/>
    </xf>
    <xf numFmtId="166" fontId="19" fillId="14" borderId="16" xfId="0" applyNumberFormat="1" applyFont="1" applyFill="1" applyBorder="1" applyAlignment="1">
      <alignment horizontal="left" vertical="center" wrapText="1" indent="1"/>
    </xf>
    <xf numFmtId="49" fontId="19" fillId="14" borderId="16" xfId="22" applyNumberFormat="1" applyFont="1" applyFill="1" applyBorder="1" applyAlignment="1" applyProtection="1">
      <alignment horizontal="left" vertical="center" wrapText="1" indent="1"/>
    </xf>
    <xf numFmtId="49" fontId="19" fillId="14" borderId="16" xfId="0" applyNumberFormat="1" applyFont="1" applyFill="1" applyBorder="1" applyAlignment="1">
      <alignment horizontal="left" vertical="center" wrapText="1" indent="1"/>
    </xf>
    <xf numFmtId="11" fontId="7" fillId="14" borderId="16" xfId="31" applyNumberFormat="1" applyFont="1" applyFill="1" applyBorder="1" applyAlignment="1">
      <alignment horizontal="left" vertical="center" wrapText="1"/>
    </xf>
    <xf numFmtId="0" fontId="4" fillId="14" borderId="15" xfId="0" applyFont="1" applyFill="1" applyBorder="1" applyAlignment="1">
      <alignment horizontal="left" vertical="center" indent="1"/>
    </xf>
    <xf numFmtId="0" fontId="19" fillId="14" borderId="18" xfId="28" applyFont="1" applyFill="1" applyBorder="1" applyAlignment="1">
      <alignment horizontal="left" vertical="center" indent="1"/>
    </xf>
    <xf numFmtId="0" fontId="0" fillId="14" borderId="14" xfId="0" applyFill="1" applyBorder="1" applyAlignment="1">
      <alignment horizontal="center" wrapText="1"/>
    </xf>
    <xf numFmtId="167" fontId="19" fillId="14" borderId="18" xfId="28" applyNumberFormat="1" applyFont="1" applyFill="1" applyBorder="1" applyAlignment="1">
      <alignment horizontal="left" vertical="center" indent="1"/>
    </xf>
    <xf numFmtId="0" fontId="6" fillId="14" borderId="16" xfId="28" applyFont="1" applyFill="1" applyBorder="1" applyAlignment="1">
      <alignment horizontal="left" vertical="center" indent="1"/>
    </xf>
    <xf numFmtId="11" fontId="19" fillId="14" borderId="16" xfId="0" applyNumberFormat="1" applyFont="1" applyFill="1" applyBorder="1" applyAlignment="1">
      <alignment horizontal="left" vertical="center" wrapText="1" indent="1"/>
    </xf>
    <xf numFmtId="0" fontId="70" fillId="0" borderId="0" xfId="0" applyFont="1" applyFill="1" applyBorder="1" applyAlignment="1">
      <alignment horizontal="left" vertical="center"/>
    </xf>
    <xf numFmtId="0" fontId="70" fillId="0" borderId="0" xfId="0" applyFont="1" applyFill="1" applyBorder="1" applyAlignment="1">
      <alignment vertical="top"/>
    </xf>
    <xf numFmtId="0" fontId="19" fillId="14" borderId="16" xfId="28" applyFont="1" applyFill="1" applyBorder="1" applyAlignment="1">
      <alignment horizontal="left" vertical="center" indent="1"/>
    </xf>
    <xf numFmtId="0" fontId="19" fillId="14" borderId="14" xfId="28" applyFont="1" applyFill="1" applyBorder="1" applyAlignment="1">
      <alignment horizontal="left" vertical="center" indent="1"/>
    </xf>
    <xf numFmtId="0" fontId="19" fillId="14" borderId="18" xfId="28" applyFont="1" applyFill="1" applyBorder="1"/>
    <xf numFmtId="166" fontId="19" fillId="14" borderId="18" xfId="28" applyNumberFormat="1" applyFont="1" applyFill="1" applyBorder="1" applyAlignment="1">
      <alignment horizontal="left" vertical="center" indent="1"/>
    </xf>
    <xf numFmtId="49" fontId="19" fillId="14" borderId="16" xfId="28" applyNumberFormat="1" applyFont="1" applyFill="1" applyBorder="1" applyAlignment="1">
      <alignment horizontal="left" vertical="center" wrapText="1" indent="1"/>
    </xf>
    <xf numFmtId="49" fontId="19" fillId="14" borderId="16" xfId="28" applyNumberFormat="1" applyFont="1" applyFill="1" applyBorder="1" applyAlignment="1">
      <alignment horizontal="left" vertical="center" indent="1"/>
    </xf>
    <xf numFmtId="49" fontId="21" fillId="14" borderId="16" xfId="23" applyNumberFormat="1" applyFont="1" applyFill="1" applyBorder="1" applyAlignment="1" applyProtection="1">
      <alignment horizontal="left" vertical="center" indent="1"/>
    </xf>
    <xf numFmtId="15" fontId="19" fillId="14" borderId="16" xfId="28" applyNumberFormat="1" applyFont="1" applyFill="1" applyBorder="1" applyAlignment="1">
      <alignment horizontal="left" vertical="center" wrapText="1" indent="1"/>
    </xf>
    <xf numFmtId="49" fontId="19" fillId="14" borderId="14" xfId="28" applyNumberFormat="1" applyFont="1" applyFill="1" applyBorder="1" applyAlignment="1">
      <alignment horizontal="left" vertical="center" wrapText="1" indent="1"/>
    </xf>
    <xf numFmtId="11" fontId="0" fillId="14" borderId="18" xfId="0" applyNumberFormat="1" applyFill="1" applyBorder="1"/>
    <xf numFmtId="176" fontId="4" fillId="0" borderId="0" xfId="0" applyNumberFormat="1" applyFont="1" applyFill="1" applyAlignment="1">
      <alignment vertical="top"/>
    </xf>
    <xf numFmtId="0" fontId="4" fillId="0" borderId="15" xfId="0" applyNumberFormat="1" applyFont="1" applyFill="1" applyBorder="1" applyAlignment="1">
      <alignment horizontal="left" vertical="top"/>
    </xf>
    <xf numFmtId="0" fontId="4" fillId="0" borderId="19" xfId="0" applyNumberFormat="1" applyFont="1" applyFill="1" applyBorder="1" applyAlignment="1">
      <alignment horizontal="left" vertical="center"/>
    </xf>
    <xf numFmtId="0" fontId="16" fillId="0" borderId="19" xfId="0" applyNumberFormat="1" applyFont="1" applyFill="1" applyBorder="1" applyAlignment="1">
      <alignment horizontal="left" vertical="center"/>
    </xf>
    <xf numFmtId="2" fontId="4" fillId="14" borderId="0" xfId="0" applyNumberFormat="1" applyFont="1" applyFill="1" applyBorder="1" applyAlignment="1">
      <alignment horizontal="center" vertical="center"/>
    </xf>
    <xf numFmtId="2" fontId="4" fillId="14" borderId="0" xfId="0" applyNumberFormat="1" applyFont="1" applyFill="1" applyAlignment="1">
      <alignment horizontal="center" wrapText="1"/>
    </xf>
    <xf numFmtId="11" fontId="0" fillId="0" borderId="0" xfId="0" applyNumberFormat="1"/>
    <xf numFmtId="0" fontId="51" fillId="21" borderId="0" xfId="0" applyFont="1" applyFill="1"/>
    <xf numFmtId="164" fontId="51" fillId="21" borderId="0" xfId="22" applyNumberFormat="1" applyFont="1" applyFill="1" applyAlignment="1" applyProtection="1">
      <alignment vertical="center"/>
    </xf>
    <xf numFmtId="164" fontId="51" fillId="21" borderId="0" xfId="22" applyNumberFormat="1" applyFont="1" applyFill="1" applyAlignment="1" applyProtection="1"/>
    <xf numFmtId="11" fontId="4" fillId="0" borderId="0" xfId="75" applyNumberFormat="1" applyFont="1" applyFill="1" applyBorder="1" applyAlignment="1">
      <alignment horizontal="center" vertical="center"/>
    </xf>
    <xf numFmtId="11" fontId="4" fillId="0" borderId="22" xfId="75" applyNumberFormat="1" applyFont="1" applyFill="1" applyBorder="1" applyAlignment="1">
      <alignment horizontal="center" vertical="center"/>
    </xf>
    <xf numFmtId="166" fontId="10" fillId="0" borderId="16" xfId="0" applyNumberFormat="1" applyFont="1" applyFill="1" applyBorder="1" applyAlignment="1">
      <alignment horizontal="center" vertical="top"/>
    </xf>
    <xf numFmtId="166" fontId="10" fillId="0" borderId="14" xfId="0" applyNumberFormat="1" applyFont="1" applyFill="1" applyBorder="1" applyAlignment="1">
      <alignment horizontal="center" vertical="top" wrapText="1"/>
    </xf>
    <xf numFmtId="166" fontId="10" fillId="0" borderId="18" xfId="0" applyNumberFormat="1" applyFont="1" applyFill="1" applyBorder="1" applyAlignment="1">
      <alignment horizontal="center" vertical="top" wrapText="1"/>
    </xf>
    <xf numFmtId="2" fontId="68" fillId="0" borderId="0" xfId="0" applyNumberFormat="1" applyFont="1" applyFill="1" applyBorder="1" applyAlignment="1">
      <alignment horizontal="center" vertical="center"/>
    </xf>
    <xf numFmtId="2" fontId="68" fillId="0" borderId="22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4" fillId="0" borderId="22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2" fontId="4" fillId="0" borderId="22" xfId="0" applyNumberFormat="1" applyFont="1" applyFill="1" applyBorder="1" applyAlignment="1">
      <alignment horizontal="center" vertical="center"/>
    </xf>
    <xf numFmtId="11" fontId="4" fillId="0" borderId="0" xfId="0" applyNumberFormat="1" applyFont="1" applyFill="1" applyBorder="1" applyAlignment="1">
      <alignment horizontal="center" vertical="center"/>
    </xf>
    <xf numFmtId="11" fontId="4" fillId="0" borderId="22" xfId="0" applyNumberFormat="1" applyFont="1" applyFill="1" applyBorder="1" applyAlignment="1">
      <alignment horizontal="center" vertical="center"/>
    </xf>
    <xf numFmtId="166" fontId="4" fillId="0" borderId="0" xfId="0" applyNumberFormat="1" applyFont="1" applyFill="1" applyBorder="1" applyAlignment="1">
      <alignment horizontal="center" vertical="center" wrapText="1"/>
    </xf>
    <xf numFmtId="166" fontId="4" fillId="0" borderId="22" xfId="0" applyNumberFormat="1" applyFont="1" applyFill="1" applyBorder="1" applyAlignment="1">
      <alignment horizontal="center" vertical="center" wrapText="1"/>
    </xf>
    <xf numFmtId="166" fontId="4" fillId="0" borderId="0" xfId="0" applyNumberFormat="1" applyFont="1" applyFill="1" applyBorder="1" applyAlignment="1">
      <alignment horizontal="center" vertical="center"/>
    </xf>
    <xf numFmtId="166" fontId="4" fillId="0" borderId="22" xfId="0" applyNumberFormat="1" applyFont="1" applyFill="1" applyBorder="1" applyAlignment="1">
      <alignment horizontal="center" vertical="center"/>
    </xf>
    <xf numFmtId="166" fontId="4" fillId="0" borderId="0" xfId="31" applyNumberFormat="1" applyFont="1" applyFill="1" applyBorder="1" applyAlignment="1">
      <alignment horizontal="center" vertical="center"/>
    </xf>
    <xf numFmtId="166" fontId="4" fillId="0" borderId="22" xfId="31" applyNumberFormat="1" applyFont="1" applyFill="1" applyBorder="1" applyAlignment="1">
      <alignment horizontal="center" vertical="center"/>
    </xf>
    <xf numFmtId="166" fontId="4" fillId="0" borderId="18" xfId="75" applyNumberFormat="1" applyFont="1" applyFill="1" applyBorder="1" applyAlignment="1">
      <alignment horizontal="center" vertical="center"/>
    </xf>
    <xf numFmtId="166" fontId="4" fillId="0" borderId="20" xfId="75" applyNumberFormat="1" applyFont="1" applyFill="1" applyBorder="1" applyAlignment="1">
      <alignment horizontal="center" vertical="center"/>
    </xf>
    <xf numFmtId="166" fontId="68" fillId="0" borderId="0" xfId="0" applyNumberFormat="1" applyFont="1" applyFill="1" applyBorder="1" applyAlignment="1">
      <alignment horizontal="center" vertical="center" wrapText="1"/>
    </xf>
    <xf numFmtId="166" fontId="68" fillId="0" borderId="2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22" xfId="0" applyNumberFormat="1" applyFont="1" applyFill="1" applyBorder="1" applyAlignment="1">
      <alignment horizontal="center" vertical="center" wrapText="1"/>
    </xf>
    <xf numFmtId="15" fontId="19" fillId="14" borderId="16" xfId="28" applyNumberFormat="1" applyFont="1" applyFill="1" applyBorder="1" applyAlignment="1">
      <alignment horizontal="left" vertical="center" indent="1"/>
    </xf>
    <xf numFmtId="11" fontId="19" fillId="14" borderId="16" xfId="28" applyNumberFormat="1" applyFont="1" applyFill="1" applyBorder="1" applyAlignment="1">
      <alignment horizontal="left" vertical="center" indent="1"/>
    </xf>
    <xf numFmtId="166" fontId="10" fillId="14" borderId="15" xfId="0" applyNumberFormat="1" applyFont="1" applyFill="1" applyBorder="1" applyAlignment="1">
      <alignment horizontal="center"/>
    </xf>
    <xf numFmtId="166" fontId="10" fillId="14" borderId="16" xfId="0" applyNumberFormat="1" applyFont="1" applyFill="1" applyBorder="1" applyAlignment="1">
      <alignment horizontal="center"/>
    </xf>
    <xf numFmtId="166" fontId="10" fillId="14" borderId="14" xfId="0" applyNumberFormat="1" applyFont="1" applyFill="1" applyBorder="1" applyAlignment="1">
      <alignment horizontal="center"/>
    </xf>
    <xf numFmtId="11" fontId="0" fillId="0" borderId="0" xfId="0" applyNumberFormat="1" applyFill="1" applyBorder="1"/>
    <xf numFmtId="2" fontId="4" fillId="0" borderId="13" xfId="0" applyNumberFormat="1" applyFont="1" applyFill="1" applyBorder="1" applyAlignment="1">
      <alignment horizontal="center" wrapText="1"/>
    </xf>
    <xf numFmtId="11" fontId="0" fillId="0" borderId="18" xfId="0" applyNumberFormat="1" applyFill="1" applyBorder="1"/>
    <xf numFmtId="2" fontId="4" fillId="0" borderId="17" xfId="0" applyNumberFormat="1" applyFont="1" applyFill="1" applyBorder="1" applyAlignment="1">
      <alignment horizontal="center"/>
    </xf>
    <xf numFmtId="164" fontId="4" fillId="0" borderId="19" xfId="0" applyNumberFormat="1" applyFont="1" applyFill="1" applyBorder="1" applyAlignment="1">
      <alignment horizontal="left"/>
    </xf>
    <xf numFmtId="11" fontId="4" fillId="0" borderId="0" xfId="0" applyNumberFormat="1" applyFont="1" applyFill="1" applyBorder="1" applyAlignment="1">
      <alignment horizontal="center"/>
    </xf>
    <xf numFmtId="11" fontId="4" fillId="0" borderId="18" xfId="0" applyNumberFormat="1" applyFont="1" applyFill="1" applyBorder="1" applyAlignment="1">
      <alignment horizontal="center"/>
    </xf>
    <xf numFmtId="11" fontId="4" fillId="0" borderId="19" xfId="0" applyNumberFormat="1" applyFont="1" applyFill="1" applyBorder="1" applyAlignment="1">
      <alignment horizontal="center"/>
    </xf>
    <xf numFmtId="0" fontId="4" fillId="0" borderId="19" xfId="0" applyFont="1" applyFill="1" applyBorder="1"/>
    <xf numFmtId="0" fontId="0" fillId="0" borderId="0" xfId="0" applyFill="1" applyBorder="1" applyAlignment="1">
      <alignment horizontal="center"/>
    </xf>
    <xf numFmtId="11" fontId="0" fillId="0" borderId="0" xfId="0" applyNumberFormat="1" applyFill="1" applyAlignment="1">
      <alignment horizontal="center"/>
    </xf>
    <xf numFmtId="11" fontId="0" fillId="0" borderId="0" xfId="0" applyNumberFormat="1" applyFill="1" applyBorder="1" applyAlignment="1">
      <alignment horizontal="center"/>
    </xf>
  </cellXfs>
  <cellStyles count="118">
    <cellStyle name="(min) Duizend,0" xfId="1"/>
    <cellStyle name="20% - Accent1 2" xfId="57"/>
    <cellStyle name="20% - Accent2 2" xfId="58"/>
    <cellStyle name="20% - Accent3 2" xfId="59"/>
    <cellStyle name="20% - Accent4 2" xfId="60"/>
    <cellStyle name="20% - Accent5 2" xfId="61"/>
    <cellStyle name="20% - Accent6 2" xfId="62"/>
    <cellStyle name="40% - Accent1 2" xfId="63"/>
    <cellStyle name="40% - Accent2 2" xfId="64"/>
    <cellStyle name="40% - Accent3 2" xfId="65"/>
    <cellStyle name="40% - Accent4 2" xfId="66"/>
    <cellStyle name="40% - Accent5 2" xfId="67"/>
    <cellStyle name="40% - Accent6 2" xfId="68"/>
    <cellStyle name="60% - Accent1 2" xfId="69"/>
    <cellStyle name="60% - Accent2 2" xfId="70"/>
    <cellStyle name="60% - Accent3 2" xfId="71"/>
    <cellStyle name="60% - Accent4 2" xfId="72"/>
    <cellStyle name="60% - Accent5 2" xfId="73"/>
    <cellStyle name="60% - Accent6 2" xfId="74"/>
    <cellStyle name="Accent1" xfId="2" builtinId="29" customBuiltin="1"/>
    <cellStyle name="Accent2" xfId="3" builtinId="33" customBuiltin="1"/>
    <cellStyle name="Accent3" xfId="4" builtinId="37" customBuiltin="1"/>
    <cellStyle name="Accent4" xfId="5" builtinId="41" customBuiltin="1"/>
    <cellStyle name="Accent5" xfId="6" builtinId="45" customBuiltin="1"/>
    <cellStyle name="Accent6" xfId="7" builtinId="49" customBuiltin="1"/>
    <cellStyle name="Bad" xfId="8"/>
    <cellStyle name="Berekening" xfId="41"/>
    <cellStyle name="Calculation" xfId="9"/>
    <cellStyle name="Check Cell" xfId="10"/>
    <cellStyle name="Comma 2" xfId="78"/>
    <cellStyle name="Controlecel" xfId="42"/>
    <cellStyle name="Duizend" xfId="11"/>
    <cellStyle name="Duizend met sterren" xfId="12"/>
    <cellStyle name="Duizend zonder sterren" xfId="13"/>
    <cellStyle name="Duizend,0" xfId="14"/>
    <cellStyle name="Duizend_full4" xfId="15"/>
    <cellStyle name="Explanatory Text" xfId="16"/>
    <cellStyle name="Gekoppelde cel" xfId="43"/>
    <cellStyle name="Goed" xfId="44"/>
    <cellStyle name="Good" xfId="17"/>
    <cellStyle name="Heading 1" xfId="18"/>
    <cellStyle name="Heading 1 2" xfId="114"/>
    <cellStyle name="Heading 2" xfId="19"/>
    <cellStyle name="Heading 3" xfId="20"/>
    <cellStyle name="Heading 4" xfId="21"/>
    <cellStyle name="Hyperlink" xfId="22" builtinId="8"/>
    <cellStyle name="Hyperlink 2" xfId="79"/>
    <cellStyle name="Hyperlink_HUMTOX_NONCARC1a" xfId="23"/>
    <cellStyle name="Input" xfId="24"/>
    <cellStyle name="Invoer" xfId="45"/>
    <cellStyle name="Kop 1" xfId="46"/>
    <cellStyle name="Kop 2" xfId="47"/>
    <cellStyle name="Kop 3" xfId="48"/>
    <cellStyle name="Kop 4" xfId="49"/>
    <cellStyle name="Linked Cell" xfId="25"/>
    <cellStyle name="Neutraal" xfId="50"/>
    <cellStyle name="Neutral" xfId="26"/>
    <cellStyle name="Normal" xfId="0" builtinId="0"/>
    <cellStyle name="Normal 10" xfId="117"/>
    <cellStyle name="Normal 12" xfId="112"/>
    <cellStyle name="Normal 19" xfId="111"/>
    <cellStyle name="Normal 2" xfId="27"/>
    <cellStyle name="Normal 2 2" xfId="110"/>
    <cellStyle name="Normal 2 2 2" xfId="109"/>
    <cellStyle name="Normal 2 2 3" xfId="108"/>
    <cellStyle name="Normal 2 2 4" xfId="107"/>
    <cellStyle name="Normal 2 2 5" xfId="106"/>
    <cellStyle name="Normal 2 2 6" xfId="105"/>
    <cellStyle name="Normal 2 2 7" xfId="104"/>
    <cellStyle name="Normal 2 2 8" xfId="103"/>
    <cellStyle name="Normal 2 3" xfId="102"/>
    <cellStyle name="Normal 2 4" xfId="101"/>
    <cellStyle name="Normal 2 5" xfId="100"/>
    <cellStyle name="Normal 2 6" xfId="99"/>
    <cellStyle name="Normal 2 7" xfId="98"/>
    <cellStyle name="Normal 2 8" xfId="97"/>
    <cellStyle name="Normal 2 9" xfId="113"/>
    <cellStyle name="Normal 20" xfId="77"/>
    <cellStyle name="Normal 21" xfId="96"/>
    <cellStyle name="Normal 26" xfId="95"/>
    <cellStyle name="Normal 3" xfId="39"/>
    <cellStyle name="Normal 3 2" xfId="94"/>
    <cellStyle name="Normal 4" xfId="115"/>
    <cellStyle name="Normal 5" xfId="93"/>
    <cellStyle name="Normal 6" xfId="92"/>
    <cellStyle name="Normal 7" xfId="116"/>
    <cellStyle name="Normal 8" xfId="91"/>
    <cellStyle name="Normal 9" xfId="90"/>
    <cellStyle name="Normal_HUMTOX_NONCARC1a" xfId="28"/>
    <cellStyle name="Normal_Merged RRMH database 3.xls" xfId="29"/>
    <cellStyle name="Normal_Merged RRMH database 3.xls 2" xfId="75"/>
    <cellStyle name="Normal_Sheet1" xfId="30"/>
    <cellStyle name="Normal_Short List" xfId="31"/>
    <cellStyle name="Normal_USEtox 2" xfId="40"/>
    <cellStyle name="Note" xfId="32"/>
    <cellStyle name="Note 2" xfId="89"/>
    <cellStyle name="Note 3" xfId="88"/>
    <cellStyle name="Note 4" xfId="87"/>
    <cellStyle name="Note 5" xfId="86"/>
    <cellStyle name="Note 6" xfId="85"/>
    <cellStyle name="Note 7" xfId="84"/>
    <cellStyle name="Note 8" xfId="83"/>
    <cellStyle name="Note 9" xfId="82"/>
    <cellStyle name="Notitie" xfId="51"/>
    <cellStyle name="Ongeldig" xfId="52"/>
    <cellStyle name="Output" xfId="33"/>
    <cellStyle name="Standaard_Blad1" xfId="34"/>
    <cellStyle name="Standard_ecoinvent2000-names" xfId="81"/>
    <cellStyle name="Titel" xfId="53"/>
    <cellStyle name="Title" xfId="35"/>
    <cellStyle name="Totaal" xfId="37"/>
    <cellStyle name="Total" xfId="36"/>
    <cellStyle name="Total 2" xfId="76"/>
    <cellStyle name="Uitvoer" xfId="54"/>
    <cellStyle name="Verklarende tekst" xfId="55"/>
    <cellStyle name="Waarschuwingstekst" xfId="56"/>
    <cellStyle name="Warning Text" xfId="38"/>
    <cellStyle name="Wasser" xfId="80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do\Documents\software\USEtox\USEtox%202.0\USEto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meentvdd\LOCALS~1\Temp\notes97B8F4\USESLCA_FATE_EXTER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do\Documents\software\USEtox\USEtox%202.0\Species-Route%20Summary%20-%204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do\Documents\software\USEtox\USEtox%202.0\metals\Species-Route%20Summary%20-%204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haked\My%20Documents\Jolliet\IMPACT%202002\LCA%20consensus%20model\LCA%20consensus%20model%20prototype%200.1e%20-%20SS1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ark\Desktop\HUMTOX_EFFECT+DAMAG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do\Documents\software\USEtox\USEtox%202.0\USEtox17okt20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do\Documents\software\USEtox\USEtox%202.0\metals\USEtox17okt20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do\Documents\software\USEtox\USEtox%202.0\USEtox_substance_data_organic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meentvdd\LOCALS~1\Temp\notes97B8F4\Program%20Files\Qualcomm\Eudora5.0\attach\SimpleBox%203.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Agreement"/>
      <sheetName val="Instructions"/>
      <sheetName val="Run"/>
      <sheetName val="Results"/>
      <sheetName val="Substance data"/>
      <sheetName val="Landscape data"/>
      <sheetName val="Fate"/>
      <sheetName val="Human exposure"/>
      <sheetName val="Ecotox effect"/>
      <sheetName val="Human tox eff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database"/>
      <sheetName val="input"/>
      <sheetName val="correctionfactors"/>
      <sheetName val="level 3 output"/>
      <sheetName val="level 4"/>
      <sheetName val="local"/>
      <sheetName val="regional"/>
      <sheetName val="continental"/>
      <sheetName val="moderate"/>
      <sheetName val="arctic"/>
      <sheetName val="tropic"/>
      <sheetName val="engine"/>
      <sheetName val="variable names"/>
      <sheetName val="STPinput"/>
      <sheetName val="STPoutput"/>
      <sheetName val="STPengine"/>
    </sheetNames>
    <sheetDataSet>
      <sheetData sheetId="0"/>
      <sheetData sheetId="1"/>
      <sheetData sheetId="2">
        <row r="7">
          <cell r="M7">
            <v>37</v>
          </cell>
        </row>
      </sheetData>
      <sheetData sheetId="3"/>
      <sheetData sheetId="4">
        <row r="36">
          <cell r="C36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1.1 CPDB Data Description"/>
      <sheetName val="1.2 CPDB Data Summary (1489)"/>
      <sheetName val="1.3 Allometric factors"/>
      <sheetName val="1.4 CPDB Data altered"/>
      <sheetName val="1.5 Consensus data (4200)"/>
      <sheetName val="1.6a Noncarc Lit"/>
      <sheetName val="1.6b Noncarc Input"/>
      <sheetName val="1.6c Noncarc OralED50"/>
      <sheetName val="1.7 Absorption fractions"/>
      <sheetName val="1.6d Noncarc InhED50"/>
      <sheetName val="2.0 Old Rat+Mice Analysis (35)"/>
      <sheetName val="2.1a TD50 summary (1489)"/>
      <sheetName val="2.1b TD50 copy for stats"/>
      <sheetName val="2.2 Important Factors"/>
      <sheetName val="2.3 Rat+Mice TD50s"/>
      <sheetName val="2.4 TD50s Multispecies"/>
      <sheetName val="3.0 Graphs - Rat+Mice TD50s"/>
      <sheetName val="3.1 Graphs - TD50s and CFs"/>
      <sheetName val="3.2a Graphs - Ks and fabs"/>
      <sheetName val="3.2b Graphs - Ncar ED50s + fabs"/>
      <sheetName val="3.3 Graphs - multispecies TD50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0">
          <cell r="B10">
            <v>70</v>
          </cell>
        </row>
        <row r="13">
          <cell r="B13">
            <v>13.3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1.1 CPDB Data Description"/>
      <sheetName val="1.2 CPDB Data Summary (1489)"/>
      <sheetName val="1.3 Allometric factors"/>
      <sheetName val="1.4 CPDB Data altered"/>
      <sheetName val="1.5 Consensus data (4200)"/>
      <sheetName val="1.6a Noncarc Lit"/>
      <sheetName val="1.6b Noncarc Input"/>
      <sheetName val="1.6c Noncarc OralED50"/>
      <sheetName val="1.7 Absorption fractions"/>
      <sheetName val="1.6d Noncarc InhED50"/>
      <sheetName val="2.0 Old Rat+Mice Analysis (35)"/>
      <sheetName val="2.1a TD50 summary (1489)"/>
      <sheetName val="2.1b TD50 copy for stats"/>
      <sheetName val="2.2 Important Factors"/>
      <sheetName val="2.3 Rat+Mice TD50s"/>
      <sheetName val="2.4 TD50s Multispecies"/>
      <sheetName val="3.0 Graphs - Rat+Mice TD50s"/>
      <sheetName val="3.1 Graphs - TD50s and CFs"/>
      <sheetName val="3.2a Graphs - Ks and fabs"/>
      <sheetName val="3.2b Graphs - Ncar ED50s + fabs"/>
      <sheetName val="3.3 Graphs - multispecies TD50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">
          <cell r="B10">
            <v>70</v>
          </cell>
        </row>
        <row r="13">
          <cell r="B13">
            <v>13.3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landscape data"/>
      <sheetName val="substance data"/>
      <sheetName val="fate model input"/>
      <sheetName val="exposure model"/>
      <sheetName val="ecotox impact"/>
      <sheetName val="human impact"/>
      <sheetName val="Air transfer &amp; inahaltion iF"/>
      <sheetName val="calculation"/>
      <sheetName val="level 3 output"/>
      <sheetName val="local"/>
      <sheetName val="regional"/>
      <sheetName val="continental"/>
      <sheetName val="moderate"/>
      <sheetName val="arctic"/>
      <sheetName val="tropic"/>
      <sheetName val="engine"/>
      <sheetName val="transient"/>
      <sheetName val="dynamic"/>
      <sheetName val="variable names"/>
    </sheetNames>
    <sheetDataSet>
      <sheetData sheetId="0"/>
      <sheetData sheetId="1"/>
      <sheetData sheetId="2"/>
      <sheetData sheetId="3">
        <row r="50">
          <cell r="M50">
            <v>4193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4">
          <cell r="D4">
            <v>10000000000000</v>
          </cell>
          <cell r="E4">
            <v>900000000</v>
          </cell>
          <cell r="F4">
            <v>9000000</v>
          </cell>
          <cell r="G4">
            <v>646666666.66666663</v>
          </cell>
          <cell r="H4">
            <v>9.9999999999999994E-12</v>
          </cell>
          <cell r="I4">
            <v>3.2333333333333334</v>
          </cell>
          <cell r="J4">
            <v>8.6222222222222207E-14</v>
          </cell>
          <cell r="K4">
            <v>1.9999999999999998E-33</v>
          </cell>
          <cell r="L4">
            <v>9990000000000000</v>
          </cell>
          <cell r="M4">
            <v>676002702752.05981</v>
          </cell>
          <cell r="N4">
            <v>97663062997253.516</v>
          </cell>
          <cell r="O4">
            <v>8112032433.0247183</v>
          </cell>
          <cell r="P4">
            <v>29298918899.176052</v>
          </cell>
          <cell r="Q4">
            <v>437148414446.33203</v>
          </cell>
          <cell r="R4">
            <v>437148414446.33203</v>
          </cell>
          <cell r="S4">
            <v>9.0133693700274659E-9</v>
          </cell>
          <cell r="T4">
            <v>5.8286455259510936E-11</v>
          </cell>
          <cell r="U4">
            <v>8.7429682889266411E-11</v>
          </cell>
          <cell r="V4">
            <v>4.6E+17</v>
          </cell>
          <cell r="W4">
            <v>10575000000000.002</v>
          </cell>
          <cell r="X4">
            <v>6.38E+16</v>
          </cell>
          <cell r="Y4">
            <v>126900000000.00002</v>
          </cell>
          <cell r="Z4">
            <v>9570000000000</v>
          </cell>
          <cell r="AA4">
            <v>6838500000000</v>
          </cell>
          <cell r="AB4">
            <v>6838500000000</v>
          </cell>
          <cell r="AC4">
            <v>1.4099999999999998E-7</v>
          </cell>
          <cell r="AD4">
            <v>9.118000000000001E-10</v>
          </cell>
          <cell r="AE4">
            <v>1.3677000000000001E-9</v>
          </cell>
          <cell r="AF4">
            <v>5E+17</v>
          </cell>
          <cell r="AG4">
            <v>2.5E+17</v>
          </cell>
          <cell r="AH4">
            <v>7500000000000</v>
          </cell>
          <cell r="AI4">
            <v>7500000000000</v>
          </cell>
          <cell r="AJ4">
            <v>1E+17</v>
          </cell>
          <cell r="AK4">
            <v>6E+16</v>
          </cell>
          <cell r="AL4">
            <v>1800000000000</v>
          </cell>
          <cell r="AM4">
            <v>1416215006371.8796</v>
          </cell>
          <cell r="AN4">
            <v>1E+17</v>
          </cell>
          <cell r="AO4">
            <v>6.9999999999999992E+16</v>
          </cell>
          <cell r="AP4">
            <v>2099999999999.9998</v>
          </cell>
          <cell r="AQ4">
            <v>900000000000.00012</v>
          </cell>
        </row>
      </sheetData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ARC"/>
      <sheetName val="NCARC-oral"/>
      <sheetName val="NCARC-inh."/>
      <sheetName val="WHO-NC-oral"/>
      <sheetName val="EPA-NC-oral"/>
      <sheetName val="WHO-NC-oral-metals"/>
      <sheetName val="CPDB-C"/>
      <sheetName val="EPA-C"/>
      <sheetName val="Class.WHO"/>
      <sheetName val="Class.CPDB"/>
      <sheetName val="Input"/>
      <sheetName val="CARC-Legend"/>
      <sheetName val="Literatu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>
        <row r="7">
          <cell r="B7">
            <v>0.8</v>
          </cell>
        </row>
        <row r="11">
          <cell r="B11">
            <v>70</v>
          </cell>
        </row>
        <row r="12">
          <cell r="B12">
            <v>365</v>
          </cell>
        </row>
      </sheetData>
      <sheetData sheetId="12" refreshError="1"/>
      <sheetData sheetId="1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Instructions"/>
      <sheetName val="Run"/>
      <sheetName val="Results"/>
      <sheetName val="Substance data"/>
      <sheetName val="Landscape data"/>
      <sheetName val="Fate"/>
      <sheetName val="Human exposure"/>
      <sheetName val="Ecotox effect"/>
      <sheetName val="Human tox effect"/>
    </sheetNames>
    <sheetDataSet>
      <sheetData sheetId="0" refreshError="1"/>
      <sheetData sheetId="1" refreshError="1"/>
      <sheetData sheetId="2" refreshError="1">
        <row r="5">
          <cell r="C5">
            <v>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Instructions"/>
      <sheetName val="Run"/>
      <sheetName val="Results"/>
      <sheetName val="Substance data"/>
      <sheetName val="Landscape data"/>
      <sheetName val="Fate"/>
      <sheetName val="Human exposure"/>
      <sheetName val="Ecotox effect"/>
      <sheetName val="Human tox effect"/>
    </sheetNames>
    <sheetDataSet>
      <sheetData sheetId="0" refreshError="1"/>
      <sheetData sheetId="1" refreshError="1"/>
      <sheetData sheetId="2" refreshError="1">
        <row r="5">
          <cell r="C5">
            <v>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Substance data"/>
      <sheetName val="Database"/>
      <sheetName val="Epi-exp"/>
      <sheetName val="Epi-est"/>
      <sheetName val="Pesticides"/>
      <sheetName val="BAFmeat+milk"/>
      <sheetName val="Ecotox-Payet"/>
      <sheetName val="Etoxbase"/>
      <sheetName val="Hum-carc"/>
      <sheetName val="Hum-carc-TD50"/>
      <sheetName val="Hum-carc-q-oral"/>
      <sheetName val="Hum-carc-q-inh"/>
      <sheetName val="Hum-ncarc"/>
      <sheetName val="Noncarc Oral"/>
      <sheetName val="Noncarc Inh"/>
      <sheetName val="fing-finh"/>
      <sheetName val="pKa"/>
      <sheetName val="Flagg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database"/>
      <sheetName val="input"/>
      <sheetName val="level 3 output"/>
      <sheetName val="level 4"/>
      <sheetName val="local"/>
      <sheetName val="regional"/>
      <sheetName val="continental"/>
      <sheetName val="moderate"/>
      <sheetName val="arctic"/>
      <sheetName val="tropic"/>
      <sheetName val="engine"/>
      <sheetName val="variable names"/>
    </sheetNames>
    <sheetDataSet>
      <sheetData sheetId="0" refreshError="1"/>
      <sheetData sheetId="1" refreshError="1"/>
      <sheetData sheetId="2">
        <row r="25">
          <cell r="M25">
            <v>573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fan@dtu.dk" TargetMode="External"/><Relationship Id="rId13" Type="http://schemas.openxmlformats.org/officeDocument/2006/relationships/hyperlink" Target="http://dx.doi.org/10.1007/s11367-014-0829-8" TargetMode="External"/><Relationship Id="rId3" Type="http://schemas.openxmlformats.org/officeDocument/2006/relationships/hyperlink" Target="mailto:ojolliet@umich.edu" TargetMode="External"/><Relationship Id="rId7" Type="http://schemas.openxmlformats.org/officeDocument/2006/relationships/hyperlink" Target="mailto:ralph.rosenbaum@irstea.fr" TargetMode="External"/><Relationship Id="rId12" Type="http://schemas.openxmlformats.org/officeDocument/2006/relationships/hyperlink" Target="http://dx.doi.org/10.1007/s11367-011-0294-6" TargetMode="External"/><Relationship Id="rId2" Type="http://schemas.openxmlformats.org/officeDocument/2006/relationships/hyperlink" Target="mailto:manuele.margni@polymtl.ca" TargetMode="External"/><Relationship Id="rId1" Type="http://schemas.openxmlformats.org/officeDocument/2006/relationships/hyperlink" Target="mailto:dik.van.de.meent@rivm.nl" TargetMode="External"/><Relationship Id="rId6" Type="http://schemas.openxmlformats.org/officeDocument/2006/relationships/hyperlink" Target="mailto:m.huijbregts@science.ru.nl" TargetMode="External"/><Relationship Id="rId11" Type="http://schemas.openxmlformats.org/officeDocument/2006/relationships/hyperlink" Target="http://dx.doi.org/10.1007/s11367-011-0316-4" TargetMode="External"/><Relationship Id="rId5" Type="http://schemas.openxmlformats.org/officeDocument/2006/relationships/hyperlink" Target="mailto:temckone@lbl.gov" TargetMode="External"/><Relationship Id="rId10" Type="http://schemas.openxmlformats.org/officeDocument/2006/relationships/hyperlink" Target="http://dx.doi.org/10.1021/es703145t" TargetMode="External"/><Relationship Id="rId4" Type="http://schemas.openxmlformats.org/officeDocument/2006/relationships/hyperlink" Target="mailto:mzha@dtu.dk" TargetMode="External"/><Relationship Id="rId9" Type="http://schemas.openxmlformats.org/officeDocument/2006/relationships/hyperlink" Target="http://dx.doi.org/10.1007/s11367-008-0038-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ichemistry.cn/chemistry/7439-89-6.ht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ichemistry.cn/chemistry/7439-89-6.htm" TargetMode="External"/><Relationship Id="rId1" Type="http://schemas.openxmlformats.org/officeDocument/2006/relationships/hyperlink" Target="http://www.ichemistry.cn/chemistry/7440-46-2.htm" TargetMode="External"/><Relationship Id="rId6" Type="http://schemas.openxmlformats.org/officeDocument/2006/relationships/hyperlink" Target="http://www.ichemistry.cn/chemistry/7440-31-5.htm" TargetMode="External"/><Relationship Id="rId5" Type="http://schemas.openxmlformats.org/officeDocument/2006/relationships/hyperlink" Target="http://www.ichemistry.cn/chemistry/7782-49-2.htm" TargetMode="External"/><Relationship Id="rId4" Type="http://schemas.openxmlformats.org/officeDocument/2006/relationships/hyperlink" Target="http://www.ichemistry.cn/chemistry/7440-24-6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://www.ichemistry.cn/chemistry/7439-89-6.htm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://www.ichemistry.cn/chemistry/7439-89-6.htm" TargetMode="External"/><Relationship Id="rId1" Type="http://schemas.openxmlformats.org/officeDocument/2006/relationships/hyperlink" Target="http://www.ichemistry.cn/chemistry/7440-46-2.htm" TargetMode="External"/><Relationship Id="rId6" Type="http://schemas.openxmlformats.org/officeDocument/2006/relationships/hyperlink" Target="http://www.ichemistry.cn/chemistry/7440-31-5.htm" TargetMode="External"/><Relationship Id="rId5" Type="http://schemas.openxmlformats.org/officeDocument/2006/relationships/hyperlink" Target="http://www.ichemistry.cn/chemistry/7782-49-2.htm" TargetMode="External"/><Relationship Id="rId4" Type="http://schemas.openxmlformats.org/officeDocument/2006/relationships/hyperlink" Target="http://www.ichemistry.cn/chemistry/7440-24-6.ht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://www.ichemistry.cn/chemistry/7440-24-6.htm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http://www.ichemistry.cn/chemistry/7782-49-2.htm" TargetMode="External"/><Relationship Id="rId1" Type="http://schemas.openxmlformats.org/officeDocument/2006/relationships/hyperlink" Target="http://www.ichemistry.cn/chemistry/7440-31-5.htm" TargetMode="External"/><Relationship Id="rId6" Type="http://schemas.openxmlformats.org/officeDocument/2006/relationships/hyperlink" Target="http://www.ichemistry.cn/chemistry/7440-46-2.htm" TargetMode="External"/><Relationship Id="rId5" Type="http://schemas.openxmlformats.org/officeDocument/2006/relationships/hyperlink" Target="http://www.ichemistry.cn/chemistry/7439-89-6.htm" TargetMode="External"/><Relationship Id="rId4" Type="http://schemas.openxmlformats.org/officeDocument/2006/relationships/hyperlink" Target="http://www.ichemistry.cn/chemistry/7439-89-6.ht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http://www.ichemistry.cn/chemistry/7439-89-6.htm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://www.ichemistry.cn/chemistry/7439-89-6.htm" TargetMode="External"/><Relationship Id="rId1" Type="http://schemas.openxmlformats.org/officeDocument/2006/relationships/hyperlink" Target="http://www.ichemistry.cn/chemistry/7440-46-2.htm" TargetMode="External"/><Relationship Id="rId6" Type="http://schemas.openxmlformats.org/officeDocument/2006/relationships/hyperlink" Target="http://www.ichemistry.cn/chemistry/7440-31-5.htm" TargetMode="External"/><Relationship Id="rId5" Type="http://schemas.openxmlformats.org/officeDocument/2006/relationships/hyperlink" Target="http://www.ichemistry.cn/chemistry/7782-49-2.htm" TargetMode="External"/><Relationship Id="rId4" Type="http://schemas.openxmlformats.org/officeDocument/2006/relationships/hyperlink" Target="http://www.ichemistry.cn/chemistry/7440-24-6.ht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5.xml"/><Relationship Id="rId3" Type="http://schemas.openxmlformats.org/officeDocument/2006/relationships/hyperlink" Target="http://www.ichemistry.cn/chemistry/7439-89-6.htm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http://www.ichemistry.cn/chemistry/7439-89-6.htm" TargetMode="External"/><Relationship Id="rId1" Type="http://schemas.openxmlformats.org/officeDocument/2006/relationships/hyperlink" Target="http://www.ichemistry.cn/chemistry/7440-46-2.htm" TargetMode="External"/><Relationship Id="rId6" Type="http://schemas.openxmlformats.org/officeDocument/2006/relationships/hyperlink" Target="http://www.ichemistry.cn/chemistry/7440-31-5.htm" TargetMode="External"/><Relationship Id="rId5" Type="http://schemas.openxmlformats.org/officeDocument/2006/relationships/hyperlink" Target="http://www.ichemistry.cn/chemistry/7782-49-2.htm" TargetMode="External"/><Relationship Id="rId4" Type="http://schemas.openxmlformats.org/officeDocument/2006/relationships/hyperlink" Target="http://www.ichemistry.cn/chemistry/7440-24-6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hemistry.cn/chemistry/7439-89-6.htm" TargetMode="External"/><Relationship Id="rId2" Type="http://schemas.openxmlformats.org/officeDocument/2006/relationships/hyperlink" Target="http://www.ichemistry.cn/chemistry/7439-89-6.htm" TargetMode="External"/><Relationship Id="rId1" Type="http://schemas.openxmlformats.org/officeDocument/2006/relationships/hyperlink" Target="http://www.ichemistry.cn/chemistry/7440-46-2.htm" TargetMode="External"/><Relationship Id="rId6" Type="http://schemas.openxmlformats.org/officeDocument/2006/relationships/hyperlink" Target="http://www.ichemistry.cn/chemistry/7440-31-5.htm" TargetMode="External"/><Relationship Id="rId5" Type="http://schemas.openxmlformats.org/officeDocument/2006/relationships/hyperlink" Target="http://www.ichemistry.cn/chemistry/7782-49-2.htm" TargetMode="External"/><Relationship Id="rId4" Type="http://schemas.openxmlformats.org/officeDocument/2006/relationships/hyperlink" Target="http://www.ichemistry.cn/chemistry/7440-24-6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hemistry.cn/chemistry/7439-89-6.htm" TargetMode="External"/><Relationship Id="rId2" Type="http://schemas.openxmlformats.org/officeDocument/2006/relationships/hyperlink" Target="http://www.ichemistry.cn/chemistry/7439-89-6.htm" TargetMode="External"/><Relationship Id="rId1" Type="http://schemas.openxmlformats.org/officeDocument/2006/relationships/hyperlink" Target="http://www.ichemistry.cn/chemistry/7440-46-2.htm" TargetMode="External"/><Relationship Id="rId6" Type="http://schemas.openxmlformats.org/officeDocument/2006/relationships/hyperlink" Target="http://www.ichemistry.cn/chemistry/7440-31-5.htm" TargetMode="External"/><Relationship Id="rId5" Type="http://schemas.openxmlformats.org/officeDocument/2006/relationships/hyperlink" Target="http://www.ichemistry.cn/chemistry/7782-49-2.htm" TargetMode="External"/><Relationship Id="rId4" Type="http://schemas.openxmlformats.org/officeDocument/2006/relationships/hyperlink" Target="http://www.ichemistry.cn/chemistry/7440-24-6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hemistry.cn/chemistry/7439-89-6.htm" TargetMode="External"/><Relationship Id="rId2" Type="http://schemas.openxmlformats.org/officeDocument/2006/relationships/hyperlink" Target="http://www.ichemistry.cn/chemistry/7439-89-6.htm" TargetMode="External"/><Relationship Id="rId1" Type="http://schemas.openxmlformats.org/officeDocument/2006/relationships/hyperlink" Target="http://www.ichemistry.cn/chemistry/7440-46-2.htm" TargetMode="External"/><Relationship Id="rId6" Type="http://schemas.openxmlformats.org/officeDocument/2006/relationships/hyperlink" Target="http://www.ichemistry.cn/chemistry/7440-31-5.htm" TargetMode="External"/><Relationship Id="rId5" Type="http://schemas.openxmlformats.org/officeDocument/2006/relationships/hyperlink" Target="http://www.ichemistry.cn/chemistry/7782-49-2.htm" TargetMode="External"/><Relationship Id="rId4" Type="http://schemas.openxmlformats.org/officeDocument/2006/relationships/hyperlink" Target="http://www.ichemistry.cn/chemistry/7440-24-6.ht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hemistry.cn/chemistry/7439-89-6.htm" TargetMode="External"/><Relationship Id="rId2" Type="http://schemas.openxmlformats.org/officeDocument/2006/relationships/hyperlink" Target="http://www.ichemistry.cn/chemistry/7439-89-6.htm" TargetMode="External"/><Relationship Id="rId1" Type="http://schemas.openxmlformats.org/officeDocument/2006/relationships/hyperlink" Target="http://www.ichemistry.cn/chemistry/7440-46-2.htm" TargetMode="External"/><Relationship Id="rId6" Type="http://schemas.openxmlformats.org/officeDocument/2006/relationships/hyperlink" Target="http://www.ichemistry.cn/chemistry/7440-31-5.htm" TargetMode="External"/><Relationship Id="rId5" Type="http://schemas.openxmlformats.org/officeDocument/2006/relationships/hyperlink" Target="http://www.ichemistry.cn/chemistry/7782-49-2.htm" TargetMode="External"/><Relationship Id="rId4" Type="http://schemas.openxmlformats.org/officeDocument/2006/relationships/hyperlink" Target="http://www.ichemistry.cn/chemistry/7440-24-6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hemistry.cn/chemistry/7439-89-6.htm" TargetMode="External"/><Relationship Id="rId2" Type="http://schemas.openxmlformats.org/officeDocument/2006/relationships/hyperlink" Target="http://www.ichemistry.cn/chemistry/7439-89-6.htm" TargetMode="External"/><Relationship Id="rId1" Type="http://schemas.openxmlformats.org/officeDocument/2006/relationships/hyperlink" Target="http://www.ichemistry.cn/chemistry/7440-46-2.htm" TargetMode="External"/><Relationship Id="rId6" Type="http://schemas.openxmlformats.org/officeDocument/2006/relationships/hyperlink" Target="http://www.ichemistry.cn/chemistry/7440-31-5.htm" TargetMode="External"/><Relationship Id="rId5" Type="http://schemas.openxmlformats.org/officeDocument/2006/relationships/hyperlink" Target="http://www.ichemistry.cn/chemistry/7782-49-2.htm" TargetMode="External"/><Relationship Id="rId4" Type="http://schemas.openxmlformats.org/officeDocument/2006/relationships/hyperlink" Target="http://www.ichemistry.cn/chemistry/7440-24-6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hemistry.cn/chemistry/7439-89-6.htm" TargetMode="External"/><Relationship Id="rId2" Type="http://schemas.openxmlformats.org/officeDocument/2006/relationships/hyperlink" Target="http://www.ichemistry.cn/chemistry/7439-89-6.htm" TargetMode="External"/><Relationship Id="rId1" Type="http://schemas.openxmlformats.org/officeDocument/2006/relationships/hyperlink" Target="http://www.ichemistry.cn/chemistry/7440-46-2.htm" TargetMode="External"/><Relationship Id="rId6" Type="http://schemas.openxmlformats.org/officeDocument/2006/relationships/hyperlink" Target="http://www.ichemistry.cn/chemistry/7440-31-5.htm" TargetMode="External"/><Relationship Id="rId5" Type="http://schemas.openxmlformats.org/officeDocument/2006/relationships/hyperlink" Target="http://www.ichemistry.cn/chemistry/7782-49-2.htm" TargetMode="External"/><Relationship Id="rId4" Type="http://schemas.openxmlformats.org/officeDocument/2006/relationships/hyperlink" Target="http://www.ichemistry.cn/chemistry/7440-24-6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hemistry.cn/chemistry/7439-89-6.htm" TargetMode="External"/><Relationship Id="rId2" Type="http://schemas.openxmlformats.org/officeDocument/2006/relationships/hyperlink" Target="http://www.ichemistry.cn/chemistry/7439-89-6.htm" TargetMode="External"/><Relationship Id="rId1" Type="http://schemas.openxmlformats.org/officeDocument/2006/relationships/hyperlink" Target="http://www.ichemistry.cn/chemistry/7440-46-2.htm" TargetMode="External"/><Relationship Id="rId6" Type="http://schemas.openxmlformats.org/officeDocument/2006/relationships/hyperlink" Target="http://www.ichemistry.cn/chemistry/7440-31-5.htm" TargetMode="External"/><Relationship Id="rId5" Type="http://schemas.openxmlformats.org/officeDocument/2006/relationships/hyperlink" Target="http://www.ichemistry.cn/chemistry/7782-49-2.htm" TargetMode="External"/><Relationship Id="rId4" Type="http://schemas.openxmlformats.org/officeDocument/2006/relationships/hyperlink" Target="http://www.ichemistry.cn/chemistry/7440-24-6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hemistry.cn/chemistry/7439-89-6.htm" TargetMode="External"/><Relationship Id="rId2" Type="http://schemas.openxmlformats.org/officeDocument/2006/relationships/hyperlink" Target="http://www.ichemistry.cn/chemistry/7439-89-6.htm" TargetMode="External"/><Relationship Id="rId1" Type="http://schemas.openxmlformats.org/officeDocument/2006/relationships/hyperlink" Target="http://www.ichemistry.cn/chemistry/7440-46-2.htm" TargetMode="External"/><Relationship Id="rId6" Type="http://schemas.openxmlformats.org/officeDocument/2006/relationships/hyperlink" Target="http://www.ichemistry.cn/chemistry/7440-31-5.htm" TargetMode="External"/><Relationship Id="rId5" Type="http://schemas.openxmlformats.org/officeDocument/2006/relationships/hyperlink" Target="http://www.ichemistry.cn/chemistry/7782-49-2.htm" TargetMode="External"/><Relationship Id="rId4" Type="http://schemas.openxmlformats.org/officeDocument/2006/relationships/hyperlink" Target="http://www.ichemistry.cn/chemistry/7440-24-6.ht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omments" Target="../comments7.xml"/><Relationship Id="rId3" Type="http://schemas.openxmlformats.org/officeDocument/2006/relationships/hyperlink" Target="http://www.ichemistry.cn/chemistry/7439-89-6.htm" TargetMode="External"/><Relationship Id="rId7" Type="http://schemas.openxmlformats.org/officeDocument/2006/relationships/vmlDrawing" Target="../drawings/vmlDrawing7.vml"/><Relationship Id="rId2" Type="http://schemas.openxmlformats.org/officeDocument/2006/relationships/hyperlink" Target="http://www.ichemistry.cn/chemistry/7439-89-6.htm" TargetMode="External"/><Relationship Id="rId1" Type="http://schemas.openxmlformats.org/officeDocument/2006/relationships/hyperlink" Target="http://www.ichemistry.cn/chemistry/7440-46-2.htm" TargetMode="External"/><Relationship Id="rId6" Type="http://schemas.openxmlformats.org/officeDocument/2006/relationships/hyperlink" Target="http://www.ichemistry.cn/chemistry/7440-31-5.htm" TargetMode="External"/><Relationship Id="rId5" Type="http://schemas.openxmlformats.org/officeDocument/2006/relationships/hyperlink" Target="http://www.ichemistry.cn/chemistry/7782-49-2.htm" TargetMode="External"/><Relationship Id="rId4" Type="http://schemas.openxmlformats.org/officeDocument/2006/relationships/hyperlink" Target="http://www.ichemistry.cn/chemistry/7440-24-6.ht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mments" Target="../comments8.xml"/><Relationship Id="rId3" Type="http://schemas.openxmlformats.org/officeDocument/2006/relationships/hyperlink" Target="http://www.ichemistry.cn/chemistry/7439-89-6.htm" TargetMode="External"/><Relationship Id="rId7" Type="http://schemas.openxmlformats.org/officeDocument/2006/relationships/vmlDrawing" Target="../drawings/vmlDrawing8.vml"/><Relationship Id="rId2" Type="http://schemas.openxmlformats.org/officeDocument/2006/relationships/hyperlink" Target="http://www.ichemistry.cn/chemistry/7439-89-6.htm" TargetMode="External"/><Relationship Id="rId1" Type="http://schemas.openxmlformats.org/officeDocument/2006/relationships/hyperlink" Target="http://www.ichemistry.cn/chemistry/7440-46-2.htm" TargetMode="External"/><Relationship Id="rId6" Type="http://schemas.openxmlformats.org/officeDocument/2006/relationships/hyperlink" Target="http://www.ichemistry.cn/chemistry/7440-31-5.htm" TargetMode="External"/><Relationship Id="rId5" Type="http://schemas.openxmlformats.org/officeDocument/2006/relationships/hyperlink" Target="http://www.ichemistry.cn/chemistry/7782-49-2.htm" TargetMode="External"/><Relationship Id="rId4" Type="http://schemas.openxmlformats.org/officeDocument/2006/relationships/hyperlink" Target="http://www.ichemistry.cn/chemistry/7440-24-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2:N50"/>
  <sheetViews>
    <sheetView showGridLines="0" tabSelected="1" zoomScaleNormal="100" workbookViewId="0">
      <pane ySplit="4" topLeftCell="A5" activePane="bottomLeft" state="frozen"/>
      <selection pane="bottomLeft" activeCell="B68" sqref="B68"/>
    </sheetView>
  </sheetViews>
  <sheetFormatPr defaultColWidth="9.140625" defaultRowHeight="12.75" customHeight="1"/>
  <cols>
    <col min="1" max="1" width="3.42578125" style="115" customWidth="1"/>
    <col min="2" max="2" width="13.42578125" style="115" customWidth="1"/>
    <col min="3" max="3" width="10.7109375" style="115" customWidth="1"/>
    <col min="4" max="9" width="11.7109375" style="115" customWidth="1"/>
    <col min="10" max="10" width="18.7109375" style="115" customWidth="1"/>
    <col min="11" max="14" width="11.7109375" style="115" customWidth="1"/>
    <col min="15" max="16384" width="9.140625" style="115"/>
  </cols>
  <sheetData>
    <row r="2" spans="1:14" ht="28.5" customHeight="1">
      <c r="B2" s="116" t="s">
        <v>367</v>
      </c>
      <c r="F2" s="117"/>
    </row>
    <row r="3" spans="1:14" ht="12.75" customHeight="1">
      <c r="B3" s="118" t="s">
        <v>263</v>
      </c>
    </row>
    <row r="4" spans="1:14" s="119" customFormat="1" ht="12.75" customHeight="1">
      <c r="B4" s="120"/>
      <c r="C4" s="120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</row>
    <row r="5" spans="1:14" s="125" customFormat="1" ht="12.75" customHeight="1">
      <c r="B5" s="126" t="s">
        <v>264</v>
      </c>
      <c r="C5" s="127"/>
      <c r="D5" s="127"/>
      <c r="E5" s="127"/>
      <c r="F5" s="127"/>
      <c r="G5" s="127"/>
      <c r="H5" s="127"/>
      <c r="I5" s="127"/>
      <c r="J5" s="127"/>
    </row>
    <row r="6" spans="1:14" s="125" customFormat="1" ht="12.75" customHeight="1">
      <c r="B6" s="128" t="s">
        <v>221</v>
      </c>
      <c r="C6" s="128"/>
      <c r="D6" s="127" t="s">
        <v>222</v>
      </c>
      <c r="E6" s="128"/>
      <c r="F6" s="128"/>
      <c r="G6" s="128"/>
      <c r="H6" s="128"/>
      <c r="I6" s="128"/>
      <c r="J6" s="129" t="s">
        <v>265</v>
      </c>
      <c r="K6" s="130" t="s">
        <v>266</v>
      </c>
    </row>
    <row r="7" spans="1:14" s="125" customFormat="1" ht="12.75" customHeight="1">
      <c r="B7" s="128" t="s">
        <v>223</v>
      </c>
      <c r="C7" s="128"/>
      <c r="D7" s="128" t="s">
        <v>224</v>
      </c>
      <c r="E7" s="128"/>
      <c r="F7" s="128"/>
      <c r="G7" s="128"/>
      <c r="H7" s="128"/>
      <c r="I7" s="128"/>
      <c r="J7" s="129" t="s">
        <v>225</v>
      </c>
      <c r="K7" s="130" t="s">
        <v>226</v>
      </c>
    </row>
    <row r="8" spans="1:14" s="125" customFormat="1" ht="12.75" customHeight="1">
      <c r="B8" s="128" t="s">
        <v>227</v>
      </c>
      <c r="C8" s="127"/>
      <c r="D8" s="127" t="s">
        <v>267</v>
      </c>
      <c r="E8" s="127"/>
      <c r="F8" s="128"/>
      <c r="J8" s="131" t="s">
        <v>268</v>
      </c>
      <c r="K8" s="130" t="s">
        <v>228</v>
      </c>
    </row>
    <row r="9" spans="1:14" s="125" customFormat="1" ht="12.75" customHeight="1">
      <c r="B9" s="128" t="s">
        <v>229</v>
      </c>
      <c r="C9" s="127"/>
      <c r="D9" s="127" t="s">
        <v>230</v>
      </c>
      <c r="E9" s="127"/>
      <c r="F9" s="128"/>
      <c r="J9" s="131" t="s">
        <v>269</v>
      </c>
      <c r="K9" s="130" t="s">
        <v>231</v>
      </c>
    </row>
    <row r="10" spans="1:14" s="125" customFormat="1" ht="12.75" customHeight="1">
      <c r="B10" s="128" t="s">
        <v>232</v>
      </c>
      <c r="C10" s="127"/>
      <c r="D10" s="127" t="s">
        <v>233</v>
      </c>
      <c r="E10" s="127"/>
      <c r="F10" s="128"/>
      <c r="G10" s="127"/>
      <c r="J10" s="131" t="s">
        <v>270</v>
      </c>
      <c r="K10" s="130" t="s">
        <v>234</v>
      </c>
    </row>
    <row r="11" spans="1:14" s="125" customFormat="1" ht="12.75" customHeight="1">
      <c r="A11" s="132"/>
      <c r="B11" s="128" t="s">
        <v>235</v>
      </c>
      <c r="C11" s="127"/>
      <c r="D11" s="133" t="s">
        <v>271</v>
      </c>
      <c r="E11" s="127"/>
      <c r="F11" s="128"/>
      <c r="G11" s="127"/>
      <c r="J11" s="131" t="s">
        <v>272</v>
      </c>
      <c r="K11" s="134" t="s">
        <v>273</v>
      </c>
    </row>
    <row r="12" spans="1:14" s="125" customFormat="1" ht="12.75" customHeight="1">
      <c r="A12" s="132"/>
      <c r="B12" s="128" t="s">
        <v>236</v>
      </c>
      <c r="C12" s="127"/>
      <c r="D12" s="127" t="s">
        <v>237</v>
      </c>
      <c r="E12" s="127"/>
      <c r="F12" s="128"/>
      <c r="G12" s="127"/>
      <c r="J12" s="131" t="s">
        <v>238</v>
      </c>
      <c r="K12" s="134" t="s">
        <v>239</v>
      </c>
    </row>
    <row r="13" spans="1:14" s="125" customFormat="1" ht="12.75" customHeight="1">
      <c r="A13" s="132"/>
      <c r="B13" s="128" t="s">
        <v>314</v>
      </c>
      <c r="C13" s="127"/>
      <c r="D13" s="127" t="s">
        <v>222</v>
      </c>
      <c r="E13" s="127"/>
      <c r="F13" s="128"/>
      <c r="G13" s="127"/>
      <c r="J13" s="131" t="s">
        <v>315</v>
      </c>
      <c r="K13" s="134" t="s">
        <v>316</v>
      </c>
    </row>
    <row r="14" spans="1:14" s="125" customFormat="1" ht="12.75" customHeight="1">
      <c r="A14" s="132"/>
      <c r="B14" s="135"/>
      <c r="C14" s="135"/>
    </row>
    <row r="15" spans="1:14" s="125" customFormat="1" ht="12.75" customHeight="1">
      <c r="A15" s="132"/>
      <c r="B15" s="126" t="s">
        <v>317</v>
      </c>
      <c r="C15" s="135"/>
    </row>
    <row r="16" spans="1:14" s="125" customFormat="1" ht="12.75" customHeight="1">
      <c r="A16" s="132"/>
      <c r="B16" s="135" t="s">
        <v>364</v>
      </c>
      <c r="C16" s="135"/>
    </row>
    <row r="17" spans="1:7" s="125" customFormat="1" ht="12.75" customHeight="1">
      <c r="A17" s="132"/>
      <c r="B17" s="135"/>
      <c r="C17" s="135"/>
    </row>
    <row r="18" spans="1:7" s="125" customFormat="1" ht="12.75" customHeight="1">
      <c r="A18" s="132"/>
      <c r="B18" s="126" t="s">
        <v>240</v>
      </c>
      <c r="C18" s="135"/>
    </row>
    <row r="19" spans="1:7" s="125" customFormat="1" ht="12.75" customHeight="1">
      <c r="A19" s="132"/>
      <c r="B19" s="124" t="s">
        <v>318</v>
      </c>
      <c r="C19" s="135"/>
    </row>
    <row r="20" spans="1:7" s="125" customFormat="1" ht="12.75" customHeight="1">
      <c r="A20" s="132"/>
      <c r="B20" s="124" t="s">
        <v>319</v>
      </c>
    </row>
    <row r="21" spans="1:7" s="125" customFormat="1" ht="12.75" customHeight="1">
      <c r="A21" s="132"/>
      <c r="B21" s="124" t="s">
        <v>320</v>
      </c>
      <c r="C21" s="136"/>
      <c r="D21" s="137"/>
      <c r="E21" s="138"/>
    </row>
    <row r="22" spans="1:7" s="125" customFormat="1" ht="12.75" customHeight="1">
      <c r="A22" s="132"/>
      <c r="B22" s="124" t="s">
        <v>321</v>
      </c>
      <c r="C22" s="136"/>
      <c r="D22" s="137"/>
      <c r="E22" s="138"/>
    </row>
    <row r="23" spans="1:7" s="125" customFormat="1" ht="12.75" customHeight="1">
      <c r="A23" s="132"/>
      <c r="C23" s="136"/>
      <c r="D23" s="137"/>
      <c r="E23" s="138"/>
    </row>
    <row r="24" spans="1:7" s="125" customFormat="1" ht="12.75" customHeight="1">
      <c r="A24" s="132"/>
      <c r="B24" s="126" t="s">
        <v>322</v>
      </c>
      <c r="C24" s="136"/>
      <c r="D24" s="137"/>
      <c r="E24" s="138"/>
    </row>
    <row r="25" spans="1:7" s="125" customFormat="1" ht="12.75" customHeight="1">
      <c r="A25" s="132"/>
      <c r="B25" s="135" t="s">
        <v>274</v>
      </c>
      <c r="C25" s="136"/>
      <c r="D25" s="137"/>
      <c r="E25" s="138"/>
    </row>
    <row r="26" spans="1:7" s="125" customFormat="1" ht="12.75" customHeight="1">
      <c r="A26" s="132"/>
      <c r="C26" s="135" t="s">
        <v>241</v>
      </c>
      <c r="D26" s="137"/>
      <c r="E26" s="138"/>
    </row>
    <row r="27" spans="1:7" s="125" customFormat="1" ht="12.75" customHeight="1">
      <c r="A27" s="132"/>
      <c r="C27" s="139" t="s">
        <v>323</v>
      </c>
      <c r="D27" s="301" t="s">
        <v>275</v>
      </c>
      <c r="E27" s="301"/>
      <c r="F27" s="301"/>
      <c r="G27" s="301"/>
    </row>
    <row r="28" spans="1:7" s="125" customFormat="1" ht="12.75" customHeight="1">
      <c r="A28" s="132"/>
      <c r="D28" s="140"/>
      <c r="E28" s="138"/>
    </row>
    <row r="29" spans="1:7" s="125" customFormat="1" ht="12.75" customHeight="1">
      <c r="A29" s="132"/>
      <c r="B29" s="135" t="s">
        <v>276</v>
      </c>
      <c r="C29" s="136"/>
      <c r="D29" s="141"/>
      <c r="E29" s="138"/>
    </row>
    <row r="30" spans="1:7" s="125" customFormat="1" ht="12.75" customHeight="1">
      <c r="A30" s="132"/>
      <c r="B30" s="135"/>
      <c r="C30" s="135" t="s">
        <v>277</v>
      </c>
      <c r="D30" s="141"/>
      <c r="E30" s="138"/>
    </row>
    <row r="31" spans="1:7" s="125" customFormat="1" ht="12.75" customHeight="1">
      <c r="A31" s="132"/>
      <c r="B31" s="135"/>
      <c r="C31" s="139" t="s">
        <v>323</v>
      </c>
      <c r="D31" s="302" t="s">
        <v>278</v>
      </c>
      <c r="E31" s="302"/>
      <c r="F31" s="302"/>
    </row>
    <row r="32" spans="1:7" s="125" customFormat="1" ht="12.75" customHeight="1"/>
    <row r="33" spans="2:7" s="125" customFormat="1" ht="12.75" customHeight="1">
      <c r="B33" s="125" t="s">
        <v>279</v>
      </c>
    </row>
    <row r="34" spans="2:7" s="125" customFormat="1" ht="12.75" customHeight="1">
      <c r="C34" s="125" t="s">
        <v>280</v>
      </c>
    </row>
    <row r="35" spans="2:7" s="125" customFormat="1" ht="12.75" customHeight="1">
      <c r="C35" s="139" t="s">
        <v>323</v>
      </c>
      <c r="D35" s="302" t="s">
        <v>281</v>
      </c>
      <c r="E35" s="302"/>
      <c r="F35" s="302"/>
      <c r="G35" s="302"/>
    </row>
    <row r="36" spans="2:7" s="125" customFormat="1" ht="12.75" customHeight="1">
      <c r="C36" s="139"/>
      <c r="D36" s="140"/>
    </row>
    <row r="37" spans="2:7" s="125" customFormat="1" ht="12.75" customHeight="1">
      <c r="B37" s="125" t="s">
        <v>282</v>
      </c>
      <c r="C37" s="139"/>
      <c r="D37" s="140"/>
    </row>
    <row r="38" spans="2:7" s="125" customFormat="1" ht="12.75" customHeight="1">
      <c r="C38" s="125" t="s">
        <v>283</v>
      </c>
      <c r="D38" s="140"/>
    </row>
    <row r="39" spans="2:7" s="125" customFormat="1" ht="12.75" customHeight="1">
      <c r="C39" s="139" t="s">
        <v>323</v>
      </c>
      <c r="D39" s="302" t="s">
        <v>284</v>
      </c>
      <c r="E39" s="302"/>
      <c r="F39" s="302"/>
      <c r="G39" s="302"/>
    </row>
    <row r="40" spans="2:7" s="125" customFormat="1" ht="12.75" customHeight="1">
      <c r="B40" s="142"/>
      <c r="C40" s="143"/>
    </row>
    <row r="41" spans="2:7" s="125" customFormat="1" ht="12.75" customHeight="1">
      <c r="B41" s="125" t="s">
        <v>324</v>
      </c>
    </row>
    <row r="42" spans="2:7" s="125" customFormat="1" ht="12.75" customHeight="1">
      <c r="C42" s="125" t="s">
        <v>325</v>
      </c>
    </row>
    <row r="43" spans="2:7" s="125" customFormat="1" ht="12.75" customHeight="1">
      <c r="C43" s="139" t="s">
        <v>323</v>
      </c>
      <c r="D43" s="302" t="s">
        <v>326</v>
      </c>
      <c r="E43" s="302"/>
      <c r="F43" s="302"/>
      <c r="G43" s="302"/>
    </row>
    <row r="44" spans="2:7" s="125" customFormat="1" ht="12.75" customHeight="1"/>
    <row r="45" spans="2:7" s="125" customFormat="1" ht="12.75" customHeight="1">
      <c r="D45" s="300"/>
      <c r="E45" s="300"/>
      <c r="F45" s="300"/>
      <c r="G45" s="300"/>
    </row>
    <row r="50" spans="2:2" s="122" customFormat="1" ht="12.75" customHeight="1">
      <c r="B50" s="121"/>
    </row>
  </sheetData>
  <mergeCells count="6">
    <mergeCell ref="D45:G45"/>
    <mergeCell ref="D27:G27"/>
    <mergeCell ref="D31:F31"/>
    <mergeCell ref="D35:G35"/>
    <mergeCell ref="D39:G39"/>
    <mergeCell ref="D43:G43"/>
  </mergeCells>
  <hyperlinks>
    <hyperlink ref="K8" r:id="rId1"/>
    <hyperlink ref="K10" r:id="rId2"/>
    <hyperlink ref="K12" r:id="rId3"/>
    <hyperlink ref="K6" r:id="rId4"/>
    <hyperlink ref="K7" r:id="rId5"/>
    <hyperlink ref="K9" r:id="rId6"/>
    <hyperlink ref="K11" r:id="rId7"/>
    <hyperlink ref="K13" r:id="rId8"/>
    <hyperlink ref="D27" r:id="rId9"/>
    <hyperlink ref="D31" r:id="rId10"/>
    <hyperlink ref="D35" r:id="rId11"/>
    <hyperlink ref="D39" r:id="rId12"/>
    <hyperlink ref="D43" r:id="rId13"/>
  </hyperlinks>
  <pageMargins left="0.78740157499999996" right="0.78740157499999996" top="0.984251969" bottom="0.984251969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tabColor rgb="FFC00000"/>
  </sheetPr>
  <dimension ref="A1:AX3162"/>
  <sheetViews>
    <sheetView showGridLines="0" workbookViewId="0">
      <pane xSplit="3" ySplit="5" topLeftCell="Y6" activePane="bottomRight" state="frozen"/>
      <selection pane="topRight" activeCell="D1" sqref="D1"/>
      <selection pane="bottomLeft" activeCell="A5" sqref="A5"/>
      <selection pane="bottomRight" activeCell="B6" sqref="B6"/>
    </sheetView>
  </sheetViews>
  <sheetFormatPr defaultColWidth="9.140625" defaultRowHeight="12.75"/>
  <cols>
    <col min="1" max="1" width="5.7109375" style="216" customWidth="1"/>
    <col min="2" max="2" width="14.85546875" style="206" customWidth="1"/>
    <col min="3" max="3" width="38.140625" style="198" customWidth="1"/>
    <col min="4" max="4" width="19.5703125" style="198" customWidth="1"/>
    <col min="5" max="5" width="18.85546875" style="198" customWidth="1"/>
    <col min="6" max="6" width="9.140625" style="193"/>
    <col min="7" max="7" width="14" style="198" bestFit="1" customWidth="1"/>
    <col min="8" max="9" width="9.140625" style="202"/>
    <col min="10" max="11" width="9.140625" style="203"/>
    <col min="12" max="12" width="10.7109375" style="203" bestFit="1" customWidth="1"/>
    <col min="13" max="18" width="9.140625" style="203"/>
    <col min="19" max="20" width="12.42578125" style="203" bestFit="1" customWidth="1"/>
    <col min="21" max="29" width="9.140625" style="203"/>
    <col min="30" max="30" width="9.140625" style="193"/>
    <col min="31" max="32" width="11.7109375" style="193" customWidth="1"/>
    <col min="33" max="34" width="10.7109375" style="193" customWidth="1"/>
    <col min="35" max="36" width="10.28515625" style="193" customWidth="1"/>
    <col min="37" max="38" width="9.140625" style="193"/>
    <col min="39" max="39" width="9.140625" style="205"/>
    <col min="40" max="40" width="12.7109375" style="193" customWidth="1"/>
    <col min="41" max="41" width="9.140625" style="193"/>
    <col min="42" max="42" width="10.42578125" style="193" customWidth="1"/>
    <col min="43" max="44" width="11.140625" style="193" customWidth="1"/>
    <col min="45" max="45" width="9.140625" style="193"/>
    <col min="46" max="46" width="8.140625" style="193" customWidth="1"/>
    <col min="47" max="47" width="7.7109375" style="193" customWidth="1"/>
    <col min="48" max="48" width="7.5703125" style="193" customWidth="1"/>
    <col min="49" max="49" width="9.140625" style="193"/>
    <col min="50" max="50" width="11.85546875" style="205" customWidth="1"/>
    <col min="51" max="16384" width="9.140625" style="198"/>
  </cols>
  <sheetData>
    <row r="1" spans="1:50" s="193" customFormat="1" ht="12.75" customHeight="1" thickBot="1">
      <c r="A1" s="213"/>
      <c r="B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5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7"/>
    </row>
    <row r="2" spans="1:50" ht="15.75" customHeight="1">
      <c r="A2" s="214"/>
      <c r="B2" s="294" t="s">
        <v>305</v>
      </c>
      <c r="C2" s="184" t="s">
        <v>94</v>
      </c>
      <c r="D2" s="207" t="s">
        <v>353</v>
      </c>
      <c r="E2" s="207" t="s">
        <v>354</v>
      </c>
      <c r="F2" s="185" t="s">
        <v>98</v>
      </c>
      <c r="G2" s="185" t="s">
        <v>355</v>
      </c>
      <c r="H2" s="186" t="s">
        <v>356</v>
      </c>
      <c r="I2" s="186" t="s">
        <v>357</v>
      </c>
      <c r="J2" s="187" t="s">
        <v>99</v>
      </c>
      <c r="K2" s="188" t="s">
        <v>100</v>
      </c>
      <c r="L2" s="188" t="s">
        <v>101</v>
      </c>
      <c r="M2" s="187" t="s">
        <v>102</v>
      </c>
      <c r="N2" s="188" t="s">
        <v>103</v>
      </c>
      <c r="O2" s="188" t="s">
        <v>151</v>
      </c>
      <c r="P2" s="188" t="s">
        <v>104</v>
      </c>
      <c r="Q2" s="188" t="s">
        <v>105</v>
      </c>
      <c r="R2" s="188" t="s">
        <v>106</v>
      </c>
      <c r="S2" s="188" t="s">
        <v>95</v>
      </c>
      <c r="T2" s="188" t="s">
        <v>107</v>
      </c>
      <c r="U2" s="188" t="s">
        <v>108</v>
      </c>
      <c r="V2" s="188" t="s">
        <v>109</v>
      </c>
      <c r="W2" s="188" t="s">
        <v>285</v>
      </c>
      <c r="X2" s="189" t="s">
        <v>286</v>
      </c>
      <c r="Y2" s="189" t="s">
        <v>287</v>
      </c>
      <c r="Z2" s="189" t="s">
        <v>288</v>
      </c>
      <c r="AA2" s="189" t="s">
        <v>289</v>
      </c>
      <c r="AB2" s="189" t="s">
        <v>290</v>
      </c>
      <c r="AC2" s="189" t="s">
        <v>291</v>
      </c>
      <c r="AD2" s="186" t="s">
        <v>110</v>
      </c>
      <c r="AE2" s="189" t="s">
        <v>111</v>
      </c>
      <c r="AF2" s="189" t="s">
        <v>112</v>
      </c>
      <c r="AG2" s="189" t="s">
        <v>358</v>
      </c>
      <c r="AH2" s="189" t="s">
        <v>215</v>
      </c>
      <c r="AI2" s="189" t="s">
        <v>115</v>
      </c>
      <c r="AJ2" s="189" t="s">
        <v>116</v>
      </c>
      <c r="AK2" s="189" t="s">
        <v>117</v>
      </c>
      <c r="AL2" s="189" t="s">
        <v>118</v>
      </c>
      <c r="AM2" s="192" t="s">
        <v>119</v>
      </c>
      <c r="AN2" s="305" t="s">
        <v>120</v>
      </c>
      <c r="AO2" s="305"/>
      <c r="AP2" s="305"/>
      <c r="AQ2" s="305"/>
      <c r="AR2" s="305"/>
      <c r="AS2" s="305"/>
      <c r="AT2" s="305"/>
      <c r="AU2" s="305"/>
      <c r="AV2" s="305"/>
      <c r="AW2" s="305"/>
      <c r="AX2" s="306" t="s">
        <v>359</v>
      </c>
    </row>
    <row r="3" spans="1:50" s="199" customFormat="1" ht="12.75" customHeight="1">
      <c r="A3" s="215"/>
      <c r="B3" s="295"/>
      <c r="C3" s="190"/>
      <c r="D3" s="308" t="s">
        <v>122</v>
      </c>
      <c r="E3" s="308" t="s">
        <v>122</v>
      </c>
      <c r="F3" s="310" t="s">
        <v>121</v>
      </c>
      <c r="G3" s="310" t="s">
        <v>122</v>
      </c>
      <c r="H3" s="312" t="s">
        <v>122</v>
      </c>
      <c r="I3" s="312" t="s">
        <v>122</v>
      </c>
      <c r="J3" s="303" t="s">
        <v>360</v>
      </c>
      <c r="K3" s="303" t="s">
        <v>123</v>
      </c>
      <c r="L3" s="303" t="s">
        <v>124</v>
      </c>
      <c r="M3" s="314" t="s">
        <v>125</v>
      </c>
      <c r="N3" s="314" t="s">
        <v>126</v>
      </c>
      <c r="O3" s="303" t="s">
        <v>123</v>
      </c>
      <c r="P3" s="303" t="s">
        <v>123</v>
      </c>
      <c r="Q3" s="303" t="s">
        <v>123</v>
      </c>
      <c r="R3" s="303" t="s">
        <v>123</v>
      </c>
      <c r="S3" s="303" t="s">
        <v>96</v>
      </c>
      <c r="T3" s="303" t="s">
        <v>96</v>
      </c>
      <c r="U3" s="303" t="s">
        <v>96</v>
      </c>
      <c r="V3" s="303" t="s">
        <v>96</v>
      </c>
      <c r="W3" s="303" t="s">
        <v>96</v>
      </c>
      <c r="X3" s="303" t="s">
        <v>96</v>
      </c>
      <c r="Y3" s="303" t="s">
        <v>96</v>
      </c>
      <c r="Z3" s="303" t="s">
        <v>96</v>
      </c>
      <c r="AA3" s="303" t="s">
        <v>96</v>
      </c>
      <c r="AB3" s="303" t="s">
        <v>96</v>
      </c>
      <c r="AC3" s="303" t="s">
        <v>96</v>
      </c>
      <c r="AD3" s="318" t="s">
        <v>362</v>
      </c>
      <c r="AE3" s="320" t="s">
        <v>127</v>
      </c>
      <c r="AF3" s="320" t="s">
        <v>127</v>
      </c>
      <c r="AG3" s="320" t="s">
        <v>127</v>
      </c>
      <c r="AH3" s="320" t="s">
        <v>127</v>
      </c>
      <c r="AI3" s="318" t="s">
        <v>128</v>
      </c>
      <c r="AJ3" s="318" t="s">
        <v>128</v>
      </c>
      <c r="AK3" s="318" t="s">
        <v>129</v>
      </c>
      <c r="AL3" s="318" t="s">
        <v>130</v>
      </c>
      <c r="AM3" s="322" t="s">
        <v>131</v>
      </c>
      <c r="AN3" s="324" t="s">
        <v>132</v>
      </c>
      <c r="AO3" s="316" t="s">
        <v>133</v>
      </c>
      <c r="AP3" s="208"/>
      <c r="AQ3" s="324" t="s">
        <v>134</v>
      </c>
      <c r="AR3" s="324" t="s">
        <v>17</v>
      </c>
      <c r="AS3" s="316" t="s">
        <v>135</v>
      </c>
      <c r="AT3" s="326" t="s">
        <v>145</v>
      </c>
      <c r="AU3" s="326" t="s">
        <v>143</v>
      </c>
      <c r="AV3" s="326" t="s">
        <v>146</v>
      </c>
      <c r="AW3" s="326" t="s">
        <v>144</v>
      </c>
      <c r="AX3" s="307"/>
    </row>
    <row r="4" spans="1:50" s="199" customFormat="1">
      <c r="A4" s="215"/>
      <c r="B4" s="295"/>
      <c r="C4" s="190"/>
      <c r="D4" s="308"/>
      <c r="E4" s="308"/>
      <c r="F4" s="310"/>
      <c r="G4" s="310"/>
      <c r="H4" s="312"/>
      <c r="I4" s="312"/>
      <c r="J4" s="303"/>
      <c r="K4" s="303"/>
      <c r="L4" s="303"/>
      <c r="M4" s="314"/>
      <c r="N4" s="314"/>
      <c r="O4" s="303"/>
      <c r="P4" s="303"/>
      <c r="Q4" s="303"/>
      <c r="R4" s="303"/>
      <c r="S4" s="303"/>
      <c r="T4" s="303"/>
      <c r="U4" s="303"/>
      <c r="V4" s="303"/>
      <c r="W4" s="303"/>
      <c r="X4" s="303"/>
      <c r="Y4" s="303"/>
      <c r="Z4" s="303"/>
      <c r="AA4" s="303"/>
      <c r="AB4" s="303"/>
      <c r="AC4" s="303"/>
      <c r="AD4" s="318"/>
      <c r="AE4" s="320"/>
      <c r="AF4" s="320"/>
      <c r="AG4" s="320"/>
      <c r="AH4" s="320"/>
      <c r="AI4" s="318"/>
      <c r="AJ4" s="318"/>
      <c r="AK4" s="318"/>
      <c r="AL4" s="318"/>
      <c r="AM4" s="322"/>
      <c r="AN4" s="324"/>
      <c r="AO4" s="316"/>
      <c r="AP4" s="208" t="s">
        <v>361</v>
      </c>
      <c r="AQ4" s="324"/>
      <c r="AR4" s="324"/>
      <c r="AS4" s="316"/>
      <c r="AT4" s="326"/>
      <c r="AU4" s="326"/>
      <c r="AV4" s="326"/>
      <c r="AW4" s="326"/>
      <c r="AX4" s="307"/>
    </row>
    <row r="5" spans="1:50" s="199" customFormat="1">
      <c r="A5" s="215"/>
      <c r="B5" s="296"/>
      <c r="C5" s="191"/>
      <c r="D5" s="309"/>
      <c r="E5" s="309"/>
      <c r="F5" s="311"/>
      <c r="G5" s="311"/>
      <c r="H5" s="313"/>
      <c r="I5" s="313"/>
      <c r="J5" s="304"/>
      <c r="K5" s="304"/>
      <c r="L5" s="304"/>
      <c r="M5" s="315"/>
      <c r="N5" s="315"/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4"/>
      <c r="AB5" s="304"/>
      <c r="AC5" s="304"/>
      <c r="AD5" s="319"/>
      <c r="AE5" s="321"/>
      <c r="AF5" s="321"/>
      <c r="AG5" s="321"/>
      <c r="AH5" s="321"/>
      <c r="AI5" s="319"/>
      <c r="AJ5" s="319"/>
      <c r="AK5" s="319"/>
      <c r="AL5" s="319"/>
      <c r="AM5" s="323"/>
      <c r="AN5" s="325"/>
      <c r="AO5" s="317"/>
      <c r="AP5" s="209"/>
      <c r="AQ5" s="325"/>
      <c r="AR5" s="325"/>
      <c r="AS5" s="317"/>
      <c r="AT5" s="327"/>
      <c r="AU5" s="326"/>
      <c r="AV5" s="327"/>
      <c r="AW5" s="327"/>
      <c r="AX5" s="307"/>
    </row>
    <row r="6" spans="1:50">
      <c r="A6" s="216">
        <v>6</v>
      </c>
      <c r="B6" s="200" t="s">
        <v>328</v>
      </c>
      <c r="C6" s="201" t="s">
        <v>48</v>
      </c>
      <c r="D6" s="201"/>
      <c r="E6" s="201"/>
      <c r="F6" s="193">
        <v>107.87</v>
      </c>
      <c r="G6" s="193"/>
      <c r="L6" s="203">
        <v>9.9999999999999995E-21</v>
      </c>
      <c r="M6" s="203">
        <v>2.4084152589004067E-36</v>
      </c>
      <c r="O6" s="203">
        <v>316.22776601683825</v>
      </c>
      <c r="P6" s="203">
        <v>95000</v>
      </c>
      <c r="Q6" s="203">
        <v>3981.0717055349769</v>
      </c>
      <c r="R6" s="203">
        <v>380</v>
      </c>
      <c r="S6" s="203">
        <v>9.9999999999999995E-21</v>
      </c>
      <c r="T6" s="203">
        <v>9.9999999999999995E-21</v>
      </c>
      <c r="U6" s="203">
        <v>9.9999999999999995E-21</v>
      </c>
      <c r="V6" s="203">
        <v>9.9999999999999995E-21</v>
      </c>
      <c r="AC6" s="202"/>
      <c r="AD6" s="202">
        <v>-1.7167864119013783</v>
      </c>
      <c r="AE6" s="203">
        <v>5.6337749999999992E-2</v>
      </c>
      <c r="AF6" s="203">
        <v>5.6337749999999992E-2</v>
      </c>
      <c r="AG6" s="203" t="s">
        <v>214</v>
      </c>
      <c r="AH6" s="203" t="s">
        <v>214</v>
      </c>
      <c r="AI6" s="193">
        <v>2.5999999999999998E-4</v>
      </c>
      <c r="AJ6" s="193">
        <v>0.1</v>
      </c>
      <c r="AK6" s="203">
        <v>3.0000000000000001E-3</v>
      </c>
      <c r="AL6" s="203">
        <v>0.02</v>
      </c>
      <c r="AM6" s="204">
        <v>110</v>
      </c>
      <c r="AO6" s="193" t="s">
        <v>152</v>
      </c>
      <c r="AP6" s="193" t="s">
        <v>217</v>
      </c>
      <c r="AS6" s="193" t="s">
        <v>217</v>
      </c>
      <c r="AT6" s="193" t="s">
        <v>217</v>
      </c>
      <c r="AU6" s="193" t="s">
        <v>217</v>
      </c>
      <c r="AV6" s="193" t="s">
        <v>217</v>
      </c>
      <c r="AW6" s="193" t="s">
        <v>217</v>
      </c>
      <c r="AX6" s="205" t="s">
        <v>242</v>
      </c>
    </row>
    <row r="7" spans="1:50" ht="12.75" customHeight="1">
      <c r="A7" s="216">
        <v>7</v>
      </c>
      <c r="B7" s="200" t="s">
        <v>329</v>
      </c>
      <c r="C7" s="201" t="s">
        <v>292</v>
      </c>
      <c r="D7" s="201"/>
      <c r="E7" s="201"/>
      <c r="F7" s="193">
        <v>26.98</v>
      </c>
      <c r="G7" s="193"/>
      <c r="L7" s="203">
        <v>9.9999999999999995E-21</v>
      </c>
      <c r="M7" s="203">
        <v>3.5055501931685987E-44</v>
      </c>
      <c r="O7" s="203">
        <v>814935.52457067173</v>
      </c>
      <c r="P7" s="203">
        <v>26657.298807893352</v>
      </c>
      <c r="Q7" s="203">
        <v>36.6</v>
      </c>
      <c r="R7" s="203">
        <v>4810</v>
      </c>
      <c r="S7" s="203">
        <v>9.9999999999999995E-21</v>
      </c>
      <c r="T7" s="203">
        <v>9.9999999999999995E-21</v>
      </c>
      <c r="U7" s="203">
        <v>9.9999999999999995E-21</v>
      </c>
      <c r="V7" s="203">
        <v>9.9999999999999995E-21</v>
      </c>
      <c r="AD7" s="202">
        <v>-2.1175194059904245</v>
      </c>
      <c r="AE7" s="203" t="s">
        <v>214</v>
      </c>
      <c r="AF7" s="203" t="s">
        <v>214</v>
      </c>
      <c r="AG7" s="203" t="s">
        <v>214</v>
      </c>
      <c r="AH7" s="203" t="s">
        <v>214</v>
      </c>
      <c r="AI7" s="193">
        <v>8.0000000000000004E-4</v>
      </c>
      <c r="AJ7" s="193">
        <v>6.4999999999999997E-4</v>
      </c>
      <c r="AK7" s="203">
        <v>1.5E-3</v>
      </c>
      <c r="AL7" s="203">
        <v>2.0000000000000001E-4</v>
      </c>
      <c r="AM7" s="204">
        <v>66</v>
      </c>
      <c r="AO7" s="193" t="s">
        <v>152</v>
      </c>
      <c r="AP7" s="193" t="s">
        <v>217</v>
      </c>
      <c r="AS7" s="193" t="s">
        <v>152</v>
      </c>
      <c r="AT7" s="193" t="s">
        <v>217</v>
      </c>
      <c r="AU7" s="193" t="s">
        <v>217</v>
      </c>
      <c r="AV7" s="193" t="s">
        <v>217</v>
      </c>
      <c r="AW7" s="193" t="s">
        <v>217</v>
      </c>
      <c r="AX7" s="205" t="s">
        <v>243</v>
      </c>
    </row>
    <row r="8" spans="1:50">
      <c r="A8" s="216">
        <v>8</v>
      </c>
      <c r="B8" s="200" t="s">
        <v>330</v>
      </c>
      <c r="C8" s="201" t="s">
        <v>49</v>
      </c>
      <c r="D8" s="201"/>
      <c r="E8" s="201"/>
      <c r="F8" s="193">
        <v>74.921599999999998</v>
      </c>
      <c r="G8" s="193"/>
      <c r="L8" s="203">
        <v>9.9999999999999995E-21</v>
      </c>
      <c r="O8" s="203">
        <v>100</v>
      </c>
      <c r="P8" s="203">
        <v>7943.2823472428154</v>
      </c>
      <c r="Q8" s="203">
        <v>251.18864315095806</v>
      </c>
      <c r="R8" s="203">
        <v>550</v>
      </c>
      <c r="S8" s="203">
        <v>9.9999999999999995E-21</v>
      </c>
      <c r="T8" s="203">
        <v>9.9999999999999995E-21</v>
      </c>
      <c r="U8" s="203">
        <v>9.9999999999999995E-21</v>
      </c>
      <c r="V8" s="203">
        <v>9.9999999999999995E-21</v>
      </c>
      <c r="AD8" s="202">
        <v>0.37303918897593075</v>
      </c>
      <c r="AE8" s="203">
        <v>1.28772E-2</v>
      </c>
      <c r="AF8" s="203">
        <v>1.28772E-2</v>
      </c>
      <c r="AG8" s="203">
        <v>6.1795348837209309E-2</v>
      </c>
      <c r="AH8" s="203">
        <v>0.95386666666666686</v>
      </c>
      <c r="AI8" s="193">
        <v>9.2000000000000003E-4</v>
      </c>
      <c r="AJ8" s="193">
        <v>4.3E-3</v>
      </c>
      <c r="AK8" s="203">
        <v>2E-3</v>
      </c>
      <c r="AL8" s="203">
        <v>6.0000000000000002E-5</v>
      </c>
      <c r="AM8" s="204">
        <v>390</v>
      </c>
      <c r="AO8" s="193" t="s">
        <v>152</v>
      </c>
      <c r="AP8" s="193" t="s">
        <v>217</v>
      </c>
      <c r="AS8" s="193" t="s">
        <v>152</v>
      </c>
      <c r="AT8" s="193" t="s">
        <v>217</v>
      </c>
      <c r="AU8" s="193" t="s">
        <v>217</v>
      </c>
      <c r="AV8" s="193" t="s">
        <v>217</v>
      </c>
      <c r="AW8" s="193" t="s">
        <v>217</v>
      </c>
      <c r="AX8" s="205" t="s">
        <v>244</v>
      </c>
    </row>
    <row r="9" spans="1:50">
      <c r="A9" s="216">
        <v>9</v>
      </c>
      <c r="B9" s="200" t="s">
        <v>331</v>
      </c>
      <c r="C9" s="201" t="s">
        <v>50</v>
      </c>
      <c r="D9" s="201"/>
      <c r="E9" s="201"/>
      <c r="F9" s="193">
        <v>74.921599999999998</v>
      </c>
      <c r="G9" s="193"/>
      <c r="L9" s="203">
        <v>9.9999999999999995E-21</v>
      </c>
      <c r="O9" s="203">
        <v>100</v>
      </c>
      <c r="P9" s="203">
        <v>7943.2823472428154</v>
      </c>
      <c r="Q9" s="203">
        <v>251.18864315095806</v>
      </c>
      <c r="R9" s="203">
        <v>550</v>
      </c>
      <c r="S9" s="203">
        <v>9.9999999999999995E-21</v>
      </c>
      <c r="T9" s="203">
        <v>9.9999999999999995E-21</v>
      </c>
      <c r="U9" s="203">
        <v>9.9999999999999995E-21</v>
      </c>
      <c r="V9" s="203">
        <v>9.9999999999999995E-21</v>
      </c>
      <c r="AD9" s="202">
        <v>-5.074672128051122E-2</v>
      </c>
      <c r="AE9" s="203">
        <v>1.28772E-2</v>
      </c>
      <c r="AF9" s="203">
        <v>1.28772E-2</v>
      </c>
      <c r="AG9" s="203">
        <v>6.1795348837209309E-2</v>
      </c>
      <c r="AH9" s="203">
        <v>0.95386666666666686</v>
      </c>
      <c r="AI9" s="193">
        <v>9.2000000000000003E-4</v>
      </c>
      <c r="AJ9" s="193">
        <v>4.3E-3</v>
      </c>
      <c r="AK9" s="203">
        <v>2E-3</v>
      </c>
      <c r="AL9" s="203">
        <v>6.0000000000000002E-5</v>
      </c>
      <c r="AM9" s="204">
        <v>390</v>
      </c>
      <c r="AO9" s="193" t="s">
        <v>152</v>
      </c>
      <c r="AP9" s="193" t="s">
        <v>217</v>
      </c>
      <c r="AS9" s="193" t="s">
        <v>217</v>
      </c>
      <c r="AT9" s="193" t="s">
        <v>217</v>
      </c>
      <c r="AU9" s="193" t="s">
        <v>217</v>
      </c>
      <c r="AV9" s="193" t="s">
        <v>217</v>
      </c>
      <c r="AW9" s="193" t="s">
        <v>217</v>
      </c>
      <c r="AX9" s="205" t="s">
        <v>245</v>
      </c>
    </row>
    <row r="10" spans="1:50">
      <c r="A10" s="216">
        <v>10</v>
      </c>
      <c r="B10" s="200" t="s">
        <v>332</v>
      </c>
      <c r="C10" s="201" t="s">
        <v>51</v>
      </c>
      <c r="D10" s="201"/>
      <c r="E10" s="201"/>
      <c r="F10" s="193">
        <v>137.33000000000001</v>
      </c>
      <c r="G10" s="193"/>
      <c r="L10" s="203">
        <v>9.9999999999999995E-21</v>
      </c>
      <c r="M10" s="203">
        <v>4.3040812006100106E-19</v>
      </c>
      <c r="O10" s="203">
        <v>3012.7096534825546</v>
      </c>
      <c r="P10" s="203">
        <v>90.3156355918603</v>
      </c>
      <c r="Q10" s="203">
        <v>316.22776601683825</v>
      </c>
      <c r="R10" s="203">
        <v>0.4</v>
      </c>
      <c r="S10" s="203">
        <v>9.9999999999999995E-21</v>
      </c>
      <c r="T10" s="203">
        <v>9.9999999999999995E-21</v>
      </c>
      <c r="U10" s="203">
        <v>9.9999999999999995E-21</v>
      </c>
      <c r="V10" s="203">
        <v>9.9999999999999995E-21</v>
      </c>
      <c r="AD10" s="202">
        <v>0.33603628450989065</v>
      </c>
      <c r="AE10" s="203">
        <v>1.6901325</v>
      </c>
      <c r="AF10" s="203">
        <v>1.6901325</v>
      </c>
      <c r="AG10" s="203" t="s">
        <v>214</v>
      </c>
      <c r="AH10" s="203" t="s">
        <v>153</v>
      </c>
      <c r="AI10" s="193">
        <v>1E-3</v>
      </c>
      <c r="AJ10" s="193">
        <v>1E-3</v>
      </c>
      <c r="AK10" s="203">
        <v>1.3999999999999999E-4</v>
      </c>
      <c r="AL10" s="203">
        <v>1.6000000000000001E-4</v>
      </c>
      <c r="AM10" s="204">
        <v>47</v>
      </c>
      <c r="AO10" s="193" t="s">
        <v>152</v>
      </c>
      <c r="AP10" s="193" t="s">
        <v>217</v>
      </c>
      <c r="AS10" s="193" t="s">
        <v>217</v>
      </c>
      <c r="AT10" s="193" t="s">
        <v>217</v>
      </c>
      <c r="AU10" s="193" t="s">
        <v>217</v>
      </c>
      <c r="AV10" s="193" t="s">
        <v>217</v>
      </c>
      <c r="AW10" s="193" t="s">
        <v>217</v>
      </c>
      <c r="AX10" s="205" t="s">
        <v>246</v>
      </c>
    </row>
    <row r="11" spans="1:50">
      <c r="A11" s="216">
        <v>11</v>
      </c>
      <c r="B11" s="200" t="s">
        <v>333</v>
      </c>
      <c r="C11" s="201" t="s">
        <v>52</v>
      </c>
      <c r="D11" s="201"/>
      <c r="E11" s="201"/>
      <c r="F11" s="193">
        <v>9.0121800000000007</v>
      </c>
      <c r="G11" s="193"/>
      <c r="L11" s="203">
        <v>9.9999999999999995E-21</v>
      </c>
      <c r="M11" s="203">
        <v>1.070740126697043E-42</v>
      </c>
      <c r="O11" s="203">
        <v>623185.68350559485</v>
      </c>
      <c r="P11" s="203">
        <v>1242989.2398249737</v>
      </c>
      <c r="Q11" s="203">
        <v>630.95734448019323</v>
      </c>
      <c r="R11" s="203">
        <v>990</v>
      </c>
      <c r="S11" s="203">
        <v>9.9999999999999995E-21</v>
      </c>
      <c r="T11" s="203">
        <v>9.9999999999999995E-21</v>
      </c>
      <c r="U11" s="203">
        <v>9.9999999999999995E-21</v>
      </c>
      <c r="V11" s="203">
        <v>9.9999999999999995E-21</v>
      </c>
      <c r="AD11" s="202">
        <v>-1.5893775230450808</v>
      </c>
      <c r="AE11" s="203">
        <v>1.4946750000000001E-4</v>
      </c>
      <c r="AF11" s="203">
        <v>5.1340955782073987</v>
      </c>
      <c r="AG11" s="203">
        <v>0.11071666666666667</v>
      </c>
      <c r="AH11" s="203" t="s">
        <v>153</v>
      </c>
      <c r="AI11" s="193">
        <v>2E-3</v>
      </c>
      <c r="AJ11" s="193">
        <v>1.5E-3</v>
      </c>
      <c r="AK11" s="203">
        <v>1E-3</v>
      </c>
      <c r="AL11" s="203">
        <v>8.2999999999999999E-7</v>
      </c>
      <c r="AM11" s="204">
        <v>19</v>
      </c>
      <c r="AO11" s="193" t="s">
        <v>152</v>
      </c>
      <c r="AP11" s="193" t="s">
        <v>217</v>
      </c>
      <c r="AS11" s="193" t="s">
        <v>217</v>
      </c>
      <c r="AT11" s="193" t="s">
        <v>217</v>
      </c>
      <c r="AU11" s="193" t="s">
        <v>217</v>
      </c>
      <c r="AV11" s="193" t="s">
        <v>217</v>
      </c>
      <c r="AW11" s="193" t="s">
        <v>217</v>
      </c>
      <c r="AX11" s="205" t="s">
        <v>247</v>
      </c>
    </row>
    <row r="12" spans="1:50">
      <c r="A12" s="216">
        <v>12</v>
      </c>
      <c r="B12" s="200" t="s">
        <v>334</v>
      </c>
      <c r="C12" s="201" t="s">
        <v>53</v>
      </c>
      <c r="D12" s="201"/>
      <c r="E12" s="201"/>
      <c r="F12" s="193">
        <v>112.41</v>
      </c>
      <c r="G12" s="193"/>
      <c r="L12" s="203">
        <v>9.9999999999999995E-21</v>
      </c>
      <c r="M12" s="203">
        <v>1.454989960287752E-8</v>
      </c>
      <c r="O12" s="203">
        <v>92785.244180506619</v>
      </c>
      <c r="P12" s="203">
        <v>3083.4770514537545</v>
      </c>
      <c r="Q12" s="203">
        <v>1995.2623149688804</v>
      </c>
      <c r="R12" s="203">
        <v>150</v>
      </c>
      <c r="S12" s="203">
        <v>9.9999999999999995E-21</v>
      </c>
      <c r="T12" s="203">
        <v>9.9999999999999995E-21</v>
      </c>
      <c r="U12" s="203">
        <v>9.9999999999999995E-21</v>
      </c>
      <c r="V12" s="203">
        <v>9.9999999999999995E-21</v>
      </c>
      <c r="AD12" s="202">
        <v>-1.7811754359495351</v>
      </c>
      <c r="AE12" s="203">
        <v>8.0482499999999998E-2</v>
      </c>
      <c r="AF12" s="203">
        <v>8.0482499999999998E-2</v>
      </c>
      <c r="AG12" s="203">
        <v>0.14762222222222224</v>
      </c>
      <c r="AH12" s="203">
        <v>21.592865853658537</v>
      </c>
      <c r="AI12" s="193">
        <v>0.05</v>
      </c>
      <c r="AJ12" s="193">
        <v>0.88</v>
      </c>
      <c r="AK12" s="203">
        <v>5.7999999999999996E-3</v>
      </c>
      <c r="AL12" s="203">
        <v>1.9000000000000001E-4</v>
      </c>
      <c r="AM12" s="204">
        <v>270</v>
      </c>
      <c r="AO12" s="193" t="s">
        <v>152</v>
      </c>
      <c r="AP12" s="193" t="s">
        <v>217</v>
      </c>
      <c r="AS12" s="193" t="s">
        <v>217</v>
      </c>
      <c r="AT12" s="193" t="s">
        <v>217</v>
      </c>
      <c r="AU12" s="193" t="s">
        <v>217</v>
      </c>
      <c r="AV12" s="193" t="s">
        <v>217</v>
      </c>
      <c r="AW12" s="193" t="s">
        <v>217</v>
      </c>
      <c r="AX12" s="205" t="s">
        <v>248</v>
      </c>
    </row>
    <row r="13" spans="1:50">
      <c r="A13" s="216">
        <v>13</v>
      </c>
      <c r="B13" s="200" t="s">
        <v>335</v>
      </c>
      <c r="C13" s="201" t="s">
        <v>54</v>
      </c>
      <c r="D13" s="201"/>
      <c r="E13" s="201"/>
      <c r="F13" s="193">
        <v>58.933199999999999</v>
      </c>
      <c r="G13" s="193"/>
      <c r="L13" s="203">
        <v>9.9999999999999995E-21</v>
      </c>
      <c r="M13" s="203">
        <v>2.9837773958947626E-58</v>
      </c>
      <c r="O13" s="203">
        <v>21549.360755738002</v>
      </c>
      <c r="P13" s="203">
        <v>3666.6948034089864</v>
      </c>
      <c r="Q13" s="203">
        <v>1258.925411794168</v>
      </c>
      <c r="R13" s="203">
        <v>480</v>
      </c>
      <c r="S13" s="203">
        <v>9.9999999999999995E-21</v>
      </c>
      <c r="T13" s="203">
        <v>9.9999999999999995E-21</v>
      </c>
      <c r="U13" s="203">
        <v>9.9999999999999995E-21</v>
      </c>
      <c r="V13" s="203">
        <v>9.9999999999999995E-21</v>
      </c>
      <c r="AD13" s="202">
        <v>-0.58075827996105134</v>
      </c>
      <c r="AE13" s="203" t="s">
        <v>214</v>
      </c>
      <c r="AF13" s="203" t="s">
        <v>214</v>
      </c>
      <c r="AG13" s="203" t="s">
        <v>214</v>
      </c>
      <c r="AH13" s="203" t="s">
        <v>214</v>
      </c>
      <c r="AI13" s="193">
        <v>0.02</v>
      </c>
      <c r="AJ13" s="193">
        <v>8.5000000000000006E-3</v>
      </c>
      <c r="AK13" s="203">
        <v>4.2999999999999999E-4</v>
      </c>
      <c r="AL13" s="203">
        <v>1.1E-4</v>
      </c>
      <c r="AM13" s="204">
        <v>400</v>
      </c>
      <c r="AO13" s="193" t="s">
        <v>152</v>
      </c>
      <c r="AP13" s="193" t="s">
        <v>217</v>
      </c>
      <c r="AS13" s="193" t="s">
        <v>217</v>
      </c>
      <c r="AT13" s="193" t="s">
        <v>217</v>
      </c>
      <c r="AU13" s="193" t="s">
        <v>217</v>
      </c>
      <c r="AV13" s="193" t="s">
        <v>217</v>
      </c>
      <c r="AW13" s="193" t="s">
        <v>217</v>
      </c>
      <c r="AX13" s="205" t="s">
        <v>249</v>
      </c>
    </row>
    <row r="14" spans="1:50">
      <c r="A14" s="216">
        <v>14</v>
      </c>
      <c r="B14" s="200" t="s">
        <v>306</v>
      </c>
      <c r="C14" s="201" t="s">
        <v>55</v>
      </c>
      <c r="D14" s="201"/>
      <c r="E14" s="201"/>
      <c r="F14" s="193">
        <v>51.996000000000002</v>
      </c>
      <c r="G14" s="193"/>
      <c r="L14" s="203">
        <v>9.9999999999999995E-21</v>
      </c>
      <c r="O14" s="203">
        <v>3846886061.2544975</v>
      </c>
      <c r="P14" s="203">
        <v>89483611.709223047</v>
      </c>
      <c r="Q14" s="203">
        <v>79432.823472428237</v>
      </c>
      <c r="R14" s="203">
        <v>40</v>
      </c>
      <c r="S14" s="203">
        <v>9.9999999999999995E-21</v>
      </c>
      <c r="T14" s="203">
        <v>9.9999999999999995E-21</v>
      </c>
      <c r="U14" s="203">
        <v>9.9999999999999995E-21</v>
      </c>
      <c r="V14" s="203">
        <v>9.9999999999999995E-21</v>
      </c>
      <c r="AD14" s="202">
        <v>-3.3043688065298995</v>
      </c>
      <c r="AE14" s="203">
        <v>5776.5428820775642</v>
      </c>
      <c r="AF14" s="203">
        <v>5776.5428820775642</v>
      </c>
      <c r="AG14" s="203" t="s">
        <v>214</v>
      </c>
      <c r="AH14" s="203" t="s">
        <v>153</v>
      </c>
      <c r="AI14" s="193">
        <v>2.0000000000000001E-4</v>
      </c>
      <c r="AJ14" s="193">
        <v>2.0000000000000001E-4</v>
      </c>
      <c r="AK14" s="203">
        <v>5.4999999999999997E-3</v>
      </c>
      <c r="AL14" s="203">
        <v>4.2999999999999999E-4</v>
      </c>
      <c r="AM14" s="204">
        <v>210</v>
      </c>
      <c r="AO14" s="193" t="s">
        <v>152</v>
      </c>
      <c r="AP14" s="193" t="s">
        <v>217</v>
      </c>
      <c r="AS14" s="193" t="s">
        <v>217</v>
      </c>
      <c r="AT14" s="193" t="s">
        <v>217</v>
      </c>
      <c r="AU14" s="193" t="s">
        <v>217</v>
      </c>
      <c r="AV14" s="193" t="s">
        <v>217</v>
      </c>
      <c r="AW14" s="193" t="s">
        <v>217</v>
      </c>
      <c r="AX14" s="205" t="s">
        <v>250</v>
      </c>
    </row>
    <row r="15" spans="1:50">
      <c r="A15" s="216">
        <v>15</v>
      </c>
      <c r="B15" s="200" t="s">
        <v>307</v>
      </c>
      <c r="C15" s="201" t="s">
        <v>56</v>
      </c>
      <c r="D15" s="201"/>
      <c r="E15" s="201"/>
      <c r="F15" s="193">
        <v>51.996000000000002</v>
      </c>
      <c r="G15" s="193"/>
      <c r="L15" s="203">
        <v>9.9999999999999995E-21</v>
      </c>
      <c r="O15" s="203">
        <v>100</v>
      </c>
      <c r="P15" s="203">
        <v>15848.931924611146</v>
      </c>
      <c r="Q15" s="203">
        <v>50.118723362727238</v>
      </c>
      <c r="R15" s="203">
        <v>40</v>
      </c>
      <c r="S15" s="203">
        <v>9.9999999999999995E-21</v>
      </c>
      <c r="T15" s="203">
        <v>9.9999999999999995E-21</v>
      </c>
      <c r="U15" s="203">
        <v>9.9999999999999995E-21</v>
      </c>
      <c r="V15" s="203">
        <v>9.9999999999999995E-21</v>
      </c>
      <c r="AD15" s="202">
        <v>-0.44287612992420056</v>
      </c>
      <c r="AE15" s="203">
        <v>1.7299479166666663E-2</v>
      </c>
      <c r="AF15" s="203">
        <v>9.8374367882792288</v>
      </c>
      <c r="AG15" s="203">
        <v>2.2143333333333341E-2</v>
      </c>
      <c r="AH15" s="203">
        <v>2.2143333333333341E-2</v>
      </c>
      <c r="AI15" s="193">
        <v>2.0000000000000001E-4</v>
      </c>
      <c r="AJ15" s="193">
        <v>2.0000000000000001E-4</v>
      </c>
      <c r="AK15" s="203">
        <v>5.4999999999999997E-3</v>
      </c>
      <c r="AL15" s="203">
        <v>4.2999999999999999E-4</v>
      </c>
      <c r="AM15" s="204">
        <v>210</v>
      </c>
      <c r="AO15" s="193" t="s">
        <v>152</v>
      </c>
      <c r="AP15" s="193" t="s">
        <v>217</v>
      </c>
      <c r="AS15" s="193" t="s">
        <v>217</v>
      </c>
      <c r="AT15" s="193" t="s">
        <v>152</v>
      </c>
      <c r="AU15" s="193" t="s">
        <v>217</v>
      </c>
      <c r="AV15" s="193" t="s">
        <v>217</v>
      </c>
      <c r="AW15" s="193" t="s">
        <v>217</v>
      </c>
      <c r="AX15" s="205" t="s">
        <v>251</v>
      </c>
    </row>
    <row r="16" spans="1:50">
      <c r="A16" s="216">
        <v>16</v>
      </c>
      <c r="B16" s="200" t="s">
        <v>336</v>
      </c>
      <c r="C16" s="201" t="s">
        <v>293</v>
      </c>
      <c r="D16" s="201"/>
      <c r="E16" s="201"/>
      <c r="F16" s="193">
        <v>132.91</v>
      </c>
      <c r="G16" s="193"/>
      <c r="L16" s="203">
        <v>9.9999999999999995E-21</v>
      </c>
      <c r="M16" s="203">
        <v>2.1126797400753872E-4</v>
      </c>
      <c r="O16" s="203">
        <v>854.13733043452362</v>
      </c>
      <c r="P16" s="203">
        <v>18.003962808959482</v>
      </c>
      <c r="Q16" s="203">
        <v>17000</v>
      </c>
      <c r="R16" s="203">
        <v>1200</v>
      </c>
      <c r="S16" s="203">
        <v>9.9999999999999995E-21</v>
      </c>
      <c r="T16" s="203">
        <v>9.9999999999999995E-21</v>
      </c>
      <c r="U16" s="203">
        <v>9.9999999999999995E-21</v>
      </c>
      <c r="V16" s="203">
        <v>9.9999999999999995E-21</v>
      </c>
      <c r="AD16" s="202">
        <v>0.25575616833355697</v>
      </c>
      <c r="AE16" s="203" t="s">
        <v>214</v>
      </c>
      <c r="AF16" s="203" t="s">
        <v>214</v>
      </c>
      <c r="AG16" s="203" t="s">
        <v>214</v>
      </c>
      <c r="AH16" s="203" t="s">
        <v>214</v>
      </c>
      <c r="AI16" s="193">
        <v>8.4000000000000012E-3</v>
      </c>
      <c r="AJ16" s="193">
        <v>2.9000000000000001E-2</v>
      </c>
      <c r="AK16" s="203">
        <v>2.1999999999999999E-2</v>
      </c>
      <c r="AL16" s="203">
        <v>4.5999999999999999E-3</v>
      </c>
      <c r="AM16" s="204">
        <v>3000</v>
      </c>
      <c r="AO16" s="193" t="s">
        <v>152</v>
      </c>
      <c r="AP16" s="193" t="s">
        <v>217</v>
      </c>
      <c r="AS16" s="193" t="s">
        <v>152</v>
      </c>
      <c r="AT16" s="193" t="s">
        <v>217</v>
      </c>
      <c r="AU16" s="193" t="s">
        <v>217</v>
      </c>
      <c r="AV16" s="193" t="s">
        <v>217</v>
      </c>
      <c r="AW16" s="193" t="s">
        <v>217</v>
      </c>
      <c r="AX16" s="205" t="s">
        <v>252</v>
      </c>
    </row>
    <row r="17" spans="1:50">
      <c r="A17" s="216">
        <v>17</v>
      </c>
      <c r="B17" s="200" t="s">
        <v>337</v>
      </c>
      <c r="C17" s="201" t="s">
        <v>57</v>
      </c>
      <c r="D17" s="201"/>
      <c r="E17" s="201"/>
      <c r="F17" s="193">
        <v>63.545999999999999</v>
      </c>
      <c r="G17" s="193"/>
      <c r="L17" s="203">
        <v>9.9999999999999995E-21</v>
      </c>
      <c r="M17" s="203">
        <v>6.2883519005482815E-45</v>
      </c>
      <c r="O17" s="203">
        <v>86636155.363999873</v>
      </c>
      <c r="P17" s="203">
        <v>2635338.4123158902</v>
      </c>
      <c r="Q17" s="203">
        <v>3162.2776601683804</v>
      </c>
      <c r="R17" s="203">
        <v>530</v>
      </c>
      <c r="S17" s="203">
        <v>9.9999999999999995E-21</v>
      </c>
      <c r="T17" s="203">
        <v>9.9999999999999995E-21</v>
      </c>
      <c r="U17" s="203">
        <v>9.9999999999999995E-21</v>
      </c>
      <c r="V17" s="203">
        <v>9.9999999999999995E-21</v>
      </c>
      <c r="AD17" s="202">
        <v>-2.6059824190070104</v>
      </c>
      <c r="AE17" s="203">
        <v>54.758275570695112</v>
      </c>
      <c r="AF17" s="203">
        <v>54.758275570695112</v>
      </c>
      <c r="AG17" s="203" t="s">
        <v>214</v>
      </c>
      <c r="AH17" s="203" t="s">
        <v>214</v>
      </c>
      <c r="AI17" s="193">
        <v>7.3999999999999996E-2</v>
      </c>
      <c r="AJ17" s="193">
        <v>2.7000000000000003E-2</v>
      </c>
      <c r="AK17" s="203">
        <v>1.2999999999999999E-2</v>
      </c>
      <c r="AL17" s="203">
        <v>1.6504854368932038E-3</v>
      </c>
      <c r="AM17" s="204">
        <v>270</v>
      </c>
      <c r="AO17" s="193" t="s">
        <v>152</v>
      </c>
      <c r="AP17" s="193" t="s">
        <v>217</v>
      </c>
      <c r="AS17" s="193" t="s">
        <v>217</v>
      </c>
      <c r="AT17" s="193" t="s">
        <v>217</v>
      </c>
      <c r="AU17" s="193" t="s">
        <v>217</v>
      </c>
      <c r="AV17" s="193" t="s">
        <v>217</v>
      </c>
      <c r="AW17" s="193" t="s">
        <v>217</v>
      </c>
      <c r="AX17" s="205" t="s">
        <v>253</v>
      </c>
    </row>
    <row r="18" spans="1:50">
      <c r="A18" s="216">
        <v>18</v>
      </c>
      <c r="B18" s="200" t="s">
        <v>338</v>
      </c>
      <c r="C18" s="201" t="s">
        <v>294</v>
      </c>
      <c r="D18" s="201"/>
      <c r="E18" s="201"/>
      <c r="F18" s="193">
        <v>55.85</v>
      </c>
      <c r="G18" s="193"/>
      <c r="L18" s="203">
        <v>9.9999999999999995E-21</v>
      </c>
      <c r="M18" s="203">
        <v>5.025727302876554E-55</v>
      </c>
      <c r="O18" s="203">
        <v>20449.634016901175</v>
      </c>
      <c r="P18" s="203">
        <v>847.06805536821594</v>
      </c>
      <c r="Q18" s="203">
        <v>160000</v>
      </c>
      <c r="R18" s="203">
        <v>880</v>
      </c>
      <c r="S18" s="203">
        <v>9.9999999999999995E-21</v>
      </c>
      <c r="T18" s="203">
        <v>9.9999999999999995E-21</v>
      </c>
      <c r="U18" s="203">
        <v>9.9999999999999995E-21</v>
      </c>
      <c r="V18" s="203">
        <v>9.9999999999999995E-21</v>
      </c>
      <c r="AD18" s="202">
        <v>0.6105545732663662</v>
      </c>
      <c r="AE18" s="203" t="s">
        <v>214</v>
      </c>
      <c r="AF18" s="203" t="s">
        <v>214</v>
      </c>
      <c r="AG18" s="203" t="s">
        <v>214</v>
      </c>
      <c r="AH18" s="203" t="s">
        <v>214</v>
      </c>
      <c r="AI18" s="193">
        <v>2.0000000000000001E-4</v>
      </c>
      <c r="AJ18" s="193">
        <v>2.0000000000000001E-4</v>
      </c>
      <c r="AK18" s="203">
        <v>1.4E-2</v>
      </c>
      <c r="AL18" s="203">
        <v>3.4999999999999997E-5</v>
      </c>
      <c r="AM18" s="204">
        <v>140</v>
      </c>
      <c r="AO18" s="193" t="s">
        <v>152</v>
      </c>
      <c r="AP18" s="193" t="s">
        <v>152</v>
      </c>
      <c r="AS18" s="193" t="s">
        <v>152</v>
      </c>
      <c r="AT18" s="193" t="s">
        <v>217</v>
      </c>
      <c r="AU18" s="193" t="s">
        <v>217</v>
      </c>
      <c r="AV18" s="193" t="s">
        <v>217</v>
      </c>
      <c r="AW18" s="193" t="s">
        <v>217</v>
      </c>
      <c r="AX18" s="205" t="s">
        <v>254</v>
      </c>
    </row>
    <row r="19" spans="1:50">
      <c r="A19" s="216">
        <v>19</v>
      </c>
      <c r="B19" s="200" t="s">
        <v>339</v>
      </c>
      <c r="C19" s="201" t="s">
        <v>295</v>
      </c>
      <c r="D19" s="201"/>
      <c r="E19" s="201"/>
      <c r="F19" s="193">
        <v>55.85</v>
      </c>
      <c r="G19" s="193"/>
      <c r="L19" s="203">
        <v>9.9999999999999995E-21</v>
      </c>
      <c r="M19" s="203">
        <v>5.025727302876554E-55</v>
      </c>
      <c r="O19" s="203">
        <v>101264832.9017092</v>
      </c>
      <c r="P19" s="203">
        <v>3227269.8974676989</v>
      </c>
      <c r="Q19" s="203">
        <v>160000</v>
      </c>
      <c r="R19" s="203">
        <v>880</v>
      </c>
      <c r="S19" s="203">
        <v>9.9999999999999995E-21</v>
      </c>
      <c r="T19" s="203">
        <v>9.9999999999999995E-21</v>
      </c>
      <c r="U19" s="203">
        <v>9.9999999999999995E-21</v>
      </c>
      <c r="V19" s="203">
        <v>9.9999999999999995E-21</v>
      </c>
      <c r="AD19" s="202">
        <v>-3.5003757894944534</v>
      </c>
      <c r="AE19" s="203" t="s">
        <v>214</v>
      </c>
      <c r="AF19" s="203" t="s">
        <v>214</v>
      </c>
      <c r="AG19" s="203" t="s">
        <v>214</v>
      </c>
      <c r="AH19" s="203" t="s">
        <v>214</v>
      </c>
      <c r="AI19" s="193">
        <v>2.0000000000000001E-4</v>
      </c>
      <c r="AJ19" s="193">
        <v>2.0000000000000001E-4</v>
      </c>
      <c r="AK19" s="203">
        <v>1.4E-2</v>
      </c>
      <c r="AL19" s="203">
        <v>3.4999999999999997E-5</v>
      </c>
      <c r="AM19" s="204">
        <v>140</v>
      </c>
      <c r="AO19" s="193" t="s">
        <v>152</v>
      </c>
      <c r="AP19" s="193" t="s">
        <v>152</v>
      </c>
      <c r="AS19" s="193" t="s">
        <v>152</v>
      </c>
      <c r="AT19" s="193" t="s">
        <v>217</v>
      </c>
      <c r="AU19" s="193" t="s">
        <v>217</v>
      </c>
      <c r="AV19" s="193" t="s">
        <v>217</v>
      </c>
      <c r="AW19" s="193" t="s">
        <v>217</v>
      </c>
      <c r="AX19" s="205" t="s">
        <v>255</v>
      </c>
    </row>
    <row r="20" spans="1:50">
      <c r="A20" s="216">
        <v>20</v>
      </c>
      <c r="B20" s="200" t="s">
        <v>340</v>
      </c>
      <c r="C20" s="201" t="s">
        <v>58</v>
      </c>
      <c r="D20" s="201"/>
      <c r="E20" s="201"/>
      <c r="F20" s="193">
        <v>200.59</v>
      </c>
      <c r="G20" s="193"/>
      <c r="L20" s="203">
        <v>9.9999999999999995E-21</v>
      </c>
      <c r="M20" s="203">
        <v>0.26448691183005452</v>
      </c>
      <c r="O20" s="203">
        <v>251188.64315095844</v>
      </c>
      <c r="P20" s="203">
        <v>199526.23149688813</v>
      </c>
      <c r="Q20" s="203">
        <v>79432.823472428237</v>
      </c>
      <c r="R20" s="203">
        <v>6300</v>
      </c>
      <c r="S20" s="203">
        <v>9.9999999999999995E-21</v>
      </c>
      <c r="T20" s="203">
        <v>9.9999999999999995E-21</v>
      </c>
      <c r="U20" s="203">
        <v>9.9999999999999995E-21</v>
      </c>
      <c r="V20" s="203">
        <v>9.9999999999999995E-21</v>
      </c>
      <c r="AD20" s="202">
        <v>-1.112405129478589</v>
      </c>
      <c r="AE20" s="203">
        <v>1.8683437500000004E-2</v>
      </c>
      <c r="AF20" s="203">
        <v>1.1497499999999999E-2</v>
      </c>
      <c r="AG20" s="203">
        <v>1.3610048780487807</v>
      </c>
      <c r="AH20" s="203">
        <v>1.3610048780487807</v>
      </c>
      <c r="AI20" s="193">
        <v>7.1999999999999998E-3</v>
      </c>
      <c r="AJ20" s="193">
        <v>8.5999999999999993E-2</v>
      </c>
      <c r="AK20" s="203">
        <v>7.7000000000000002E-3</v>
      </c>
      <c r="AL20" s="203">
        <v>2.5999999999999999E-3</v>
      </c>
      <c r="AM20" s="204">
        <v>4500</v>
      </c>
      <c r="AO20" s="193" t="s">
        <v>152</v>
      </c>
      <c r="AP20" s="193" t="s">
        <v>217</v>
      </c>
      <c r="AS20" s="193" t="s">
        <v>217</v>
      </c>
      <c r="AT20" s="193" t="s">
        <v>152</v>
      </c>
      <c r="AU20" s="193" t="s">
        <v>152</v>
      </c>
      <c r="AV20" s="193" t="s">
        <v>217</v>
      </c>
      <c r="AW20" s="193" t="s">
        <v>217</v>
      </c>
      <c r="AX20" s="205" t="s">
        <v>256</v>
      </c>
    </row>
    <row r="21" spans="1:50">
      <c r="A21" s="216">
        <v>21</v>
      </c>
      <c r="B21" s="200" t="s">
        <v>341</v>
      </c>
      <c r="C21" s="201" t="s">
        <v>297</v>
      </c>
      <c r="D21" s="201"/>
      <c r="E21" s="201"/>
      <c r="F21" s="193">
        <v>54.94</v>
      </c>
      <c r="G21" s="193"/>
      <c r="L21" s="203">
        <v>9.9999999999999995E-21</v>
      </c>
      <c r="O21" s="203">
        <v>186614.11416021024</v>
      </c>
      <c r="P21" s="203">
        <v>5781.4307800233519</v>
      </c>
      <c r="Q21" s="203">
        <v>28000</v>
      </c>
      <c r="R21" s="203">
        <v>1200</v>
      </c>
      <c r="S21" s="203">
        <v>9.9999999999999995E-21</v>
      </c>
      <c r="T21" s="203">
        <v>9.9999999999999995E-21</v>
      </c>
      <c r="U21" s="203">
        <v>9.9999999999999995E-21</v>
      </c>
      <c r="V21" s="203">
        <v>9.9999999999999995E-21</v>
      </c>
      <c r="AD21" s="202">
        <v>0.14606885976818387</v>
      </c>
      <c r="AE21" s="203" t="s">
        <v>214</v>
      </c>
      <c r="AF21" s="203" t="s">
        <v>214</v>
      </c>
      <c r="AG21" s="203" t="s">
        <v>214</v>
      </c>
      <c r="AH21" s="203" t="s">
        <v>214</v>
      </c>
      <c r="AI21" s="193">
        <v>8.3999999999999991E-2</v>
      </c>
      <c r="AJ21" s="193">
        <v>0.28000000000000003</v>
      </c>
      <c r="AK21" s="203">
        <v>5.9999999999999995E-4</v>
      </c>
      <c r="AL21" s="203">
        <v>4.1E-5</v>
      </c>
      <c r="AM21" s="204">
        <v>450</v>
      </c>
      <c r="AO21" s="193" t="s">
        <v>152</v>
      </c>
      <c r="AP21" s="193" t="s">
        <v>217</v>
      </c>
      <c r="AS21" s="193" t="s">
        <v>152</v>
      </c>
      <c r="AT21" s="193" t="s">
        <v>217</v>
      </c>
      <c r="AU21" s="193" t="s">
        <v>217</v>
      </c>
      <c r="AV21" s="193" t="s">
        <v>217</v>
      </c>
      <c r="AW21" s="193" t="s">
        <v>217</v>
      </c>
      <c r="AX21" s="205" t="s">
        <v>257</v>
      </c>
    </row>
    <row r="22" spans="1:50">
      <c r="A22" s="216">
        <v>22</v>
      </c>
      <c r="B22" s="200" t="s">
        <v>342</v>
      </c>
      <c r="C22" s="201" t="s">
        <v>59</v>
      </c>
      <c r="D22" s="201"/>
      <c r="E22" s="201"/>
      <c r="F22" s="193">
        <v>95.94</v>
      </c>
      <c r="G22" s="193"/>
      <c r="L22" s="203">
        <v>9.9999999999999995E-21</v>
      </c>
      <c r="O22" s="203">
        <v>100</v>
      </c>
      <c r="P22" s="203">
        <v>25118.86431509586</v>
      </c>
      <c r="Q22" s="203">
        <v>316.22776601683825</v>
      </c>
      <c r="R22" s="203">
        <v>40</v>
      </c>
      <c r="S22" s="203">
        <v>9.9999999999999995E-21</v>
      </c>
      <c r="T22" s="203">
        <v>9.9999999999999995E-21</v>
      </c>
      <c r="U22" s="203">
        <v>9.9999999999999995E-21</v>
      </c>
      <c r="V22" s="203">
        <v>9.9999999999999995E-21</v>
      </c>
      <c r="AD22" s="202">
        <v>2.5272728870084786</v>
      </c>
      <c r="AE22" s="203">
        <v>0.56337750000000009</v>
      </c>
      <c r="AF22" s="203">
        <v>0.56337750000000009</v>
      </c>
      <c r="AG22" s="203" t="s">
        <v>214</v>
      </c>
      <c r="AH22" s="203" t="s">
        <v>214</v>
      </c>
      <c r="AI22" s="193">
        <v>6.4000000000000001E-2</v>
      </c>
      <c r="AJ22" s="193">
        <v>0.8</v>
      </c>
      <c r="AK22" s="203">
        <v>1E-3</v>
      </c>
      <c r="AL22" s="203">
        <v>1.1000000000000001E-3</v>
      </c>
      <c r="AM22" s="204">
        <v>27</v>
      </c>
      <c r="AO22" s="193" t="s">
        <v>152</v>
      </c>
      <c r="AP22" s="193" t="s">
        <v>217</v>
      </c>
      <c r="AS22" s="193" t="s">
        <v>152</v>
      </c>
      <c r="AT22" s="193" t="s">
        <v>217</v>
      </c>
      <c r="AU22" s="193" t="s">
        <v>217</v>
      </c>
      <c r="AV22" s="193" t="s">
        <v>217</v>
      </c>
      <c r="AW22" s="193" t="s">
        <v>217</v>
      </c>
      <c r="AX22" s="205" t="s">
        <v>258</v>
      </c>
    </row>
    <row r="23" spans="1:50">
      <c r="A23" s="216">
        <v>23</v>
      </c>
      <c r="B23" s="200" t="s">
        <v>343</v>
      </c>
      <c r="C23" s="201" t="s">
        <v>60</v>
      </c>
      <c r="D23" s="201"/>
      <c r="E23" s="201"/>
      <c r="F23" s="193">
        <v>58.693399999999997</v>
      </c>
      <c r="G23" s="193"/>
      <c r="L23" s="203">
        <v>9.9999999999999995E-21</v>
      </c>
      <c r="M23" s="203">
        <v>1.0606335149628644E-58</v>
      </c>
      <c r="O23" s="203">
        <v>75648.486172033081</v>
      </c>
      <c r="P23" s="203">
        <v>2420.0559347426824</v>
      </c>
      <c r="Q23" s="203">
        <v>7943.2823472428154</v>
      </c>
      <c r="R23" s="203">
        <v>280</v>
      </c>
      <c r="S23" s="203">
        <v>9.9999999999999995E-21</v>
      </c>
      <c r="T23" s="203">
        <v>9.9999999999999995E-21</v>
      </c>
      <c r="U23" s="203">
        <v>9.9999999999999995E-21</v>
      </c>
      <c r="V23" s="203">
        <v>9.9999999999999995E-21</v>
      </c>
      <c r="AD23" s="202">
        <v>-0.68027681261110495</v>
      </c>
      <c r="AE23" s="203">
        <v>19.674873576558458</v>
      </c>
      <c r="AF23" s="203">
        <v>19.674873576558458</v>
      </c>
      <c r="AG23" s="203">
        <v>1.1071666666666669</v>
      </c>
      <c r="AH23" s="203">
        <v>1.1071666666666669</v>
      </c>
      <c r="AI23" s="193">
        <v>4.3999999999999994E-3</v>
      </c>
      <c r="AJ23" s="193">
        <v>2.7000000000000001E-3</v>
      </c>
      <c r="AK23" s="203">
        <v>6.0000000000000001E-3</v>
      </c>
      <c r="AL23" s="203">
        <v>9.5E-4</v>
      </c>
      <c r="AM23" s="204">
        <v>71</v>
      </c>
      <c r="AO23" s="193" t="s">
        <v>152</v>
      </c>
      <c r="AP23" s="193" t="s">
        <v>217</v>
      </c>
      <c r="AS23" s="193" t="s">
        <v>217</v>
      </c>
      <c r="AT23" s="193" t="s">
        <v>217</v>
      </c>
      <c r="AU23" s="193" t="s">
        <v>217</v>
      </c>
      <c r="AV23" s="193" t="s">
        <v>217</v>
      </c>
      <c r="AW23" s="193" t="s">
        <v>217</v>
      </c>
      <c r="AX23" s="205" t="s">
        <v>259</v>
      </c>
    </row>
    <row r="24" spans="1:50">
      <c r="A24" s="216">
        <v>24</v>
      </c>
      <c r="B24" s="200" t="s">
        <v>344</v>
      </c>
      <c r="C24" s="201" t="s">
        <v>61</v>
      </c>
      <c r="D24" s="201"/>
      <c r="E24" s="201"/>
      <c r="F24" s="193">
        <v>207.2</v>
      </c>
      <c r="G24" s="193"/>
      <c r="L24" s="203">
        <v>9.9999999999999995E-21</v>
      </c>
      <c r="M24" s="203">
        <v>2.3955386353897258E-23</v>
      </c>
      <c r="O24" s="203">
        <v>4793449.4338959716</v>
      </c>
      <c r="P24" s="203">
        <v>7482728.4865072863</v>
      </c>
      <c r="Q24" s="203">
        <v>39810.717055349742</v>
      </c>
      <c r="R24" s="203">
        <v>2000</v>
      </c>
      <c r="S24" s="203">
        <v>9.9999999999999995E-21</v>
      </c>
      <c r="T24" s="203">
        <v>9.9999999999999995E-21</v>
      </c>
      <c r="U24" s="203">
        <v>9.9999999999999995E-21</v>
      </c>
      <c r="V24" s="203">
        <v>9.9999999999999995E-21</v>
      </c>
      <c r="AD24" s="202">
        <v>-2.1411919304725595</v>
      </c>
      <c r="AE24" s="203">
        <v>5.7947400000000003E-2</v>
      </c>
      <c r="AF24" s="203">
        <v>5.7947400000000003E-2</v>
      </c>
      <c r="AG24" s="203">
        <v>20.327829268292689</v>
      </c>
      <c r="AH24" s="203">
        <v>20.327829268292689</v>
      </c>
      <c r="AI24" s="193">
        <v>3.0000000000000001E-3</v>
      </c>
      <c r="AJ24" s="193">
        <v>1.0999999999999999E-2</v>
      </c>
      <c r="AK24" s="203">
        <v>6.9999999999999999E-4</v>
      </c>
      <c r="AL24" s="203">
        <v>1.9000000000000001E-4</v>
      </c>
      <c r="AM24" s="204">
        <v>370</v>
      </c>
      <c r="AO24" s="193" t="s">
        <v>152</v>
      </c>
      <c r="AP24" s="193" t="s">
        <v>217</v>
      </c>
      <c r="AS24" s="193" t="s">
        <v>217</v>
      </c>
      <c r="AT24" s="193" t="s">
        <v>217</v>
      </c>
      <c r="AU24" s="193" t="s">
        <v>217</v>
      </c>
      <c r="AV24" s="193" t="s">
        <v>217</v>
      </c>
      <c r="AW24" s="193" t="s">
        <v>217</v>
      </c>
      <c r="AX24" s="205" t="s">
        <v>260</v>
      </c>
    </row>
    <row r="25" spans="1:50">
      <c r="A25" s="216">
        <v>25</v>
      </c>
      <c r="B25" s="200" t="s">
        <v>345</v>
      </c>
      <c r="C25" s="201" t="s">
        <v>62</v>
      </c>
      <c r="D25" s="201"/>
      <c r="E25" s="201"/>
      <c r="F25" s="193">
        <v>121.76</v>
      </c>
      <c r="G25" s="193"/>
      <c r="L25" s="203">
        <v>9.9999999999999995E-21</v>
      </c>
      <c r="O25" s="203">
        <v>100</v>
      </c>
      <c r="P25" s="203">
        <v>5000</v>
      </c>
      <c r="Q25" s="203">
        <v>3981.0717055349769</v>
      </c>
      <c r="R25" s="203">
        <v>152</v>
      </c>
      <c r="S25" s="203">
        <v>9.9999999999999995E-21</v>
      </c>
      <c r="T25" s="203">
        <v>9.9999999999999995E-21</v>
      </c>
      <c r="U25" s="203">
        <v>9.9999999999999995E-21</v>
      </c>
      <c r="V25" s="203">
        <v>9.9999999999999995E-21</v>
      </c>
      <c r="AD25" s="202">
        <v>1.469728546025078</v>
      </c>
      <c r="AE25" s="203">
        <v>0.34431028758977306</v>
      </c>
      <c r="AF25" s="203">
        <v>0.34431028758977306</v>
      </c>
      <c r="AG25" s="203" t="s">
        <v>214</v>
      </c>
      <c r="AH25" s="203" t="s">
        <v>153</v>
      </c>
      <c r="AI25" s="193">
        <v>1.2400000000000001E-4</v>
      </c>
      <c r="AJ25" s="193">
        <v>1.8E-3</v>
      </c>
      <c r="AK25" s="203">
        <v>1.1999999999999999E-3</v>
      </c>
      <c r="AL25" s="203">
        <v>3.8000000000000002E-5</v>
      </c>
      <c r="AM25" s="204">
        <v>71</v>
      </c>
      <c r="AO25" s="193" t="s">
        <v>152</v>
      </c>
      <c r="AP25" s="193" t="s">
        <v>217</v>
      </c>
      <c r="AS25" s="193" t="s">
        <v>217</v>
      </c>
      <c r="AT25" s="193" t="s">
        <v>217</v>
      </c>
      <c r="AU25" s="193" t="s">
        <v>217</v>
      </c>
      <c r="AV25" s="193" t="s">
        <v>217</v>
      </c>
      <c r="AW25" s="193" t="s">
        <v>217</v>
      </c>
      <c r="AX25" s="205" t="s">
        <v>261</v>
      </c>
    </row>
    <row r="26" spans="1:50">
      <c r="A26" s="216">
        <v>26</v>
      </c>
      <c r="B26" s="200" t="s">
        <v>346</v>
      </c>
      <c r="C26" s="201" t="s">
        <v>63</v>
      </c>
      <c r="D26" s="201"/>
      <c r="E26" s="201"/>
      <c r="F26" s="193">
        <v>121.76</v>
      </c>
      <c r="G26" s="193"/>
      <c r="L26" s="203">
        <v>9.9999999999999995E-21</v>
      </c>
      <c r="O26" s="203">
        <v>100</v>
      </c>
      <c r="P26" s="203">
        <v>5000</v>
      </c>
      <c r="Q26" s="203">
        <v>3981.0717055349769</v>
      </c>
      <c r="R26" s="203">
        <v>62</v>
      </c>
      <c r="S26" s="203">
        <v>9.9999999999999995E-21</v>
      </c>
      <c r="T26" s="203">
        <v>9.9999999999999995E-21</v>
      </c>
      <c r="U26" s="203">
        <v>9.9999999999999995E-21</v>
      </c>
      <c r="V26" s="203">
        <v>9.9999999999999995E-21</v>
      </c>
      <c r="AD26" s="202">
        <v>-0.72274990673764217</v>
      </c>
      <c r="AE26" s="203">
        <v>0.34431028758977306</v>
      </c>
      <c r="AF26" s="203">
        <v>0.34431028758977306</v>
      </c>
      <c r="AG26" s="203" t="s">
        <v>214</v>
      </c>
      <c r="AH26" s="203" t="s">
        <v>153</v>
      </c>
      <c r="AI26" s="193">
        <v>1.2400000000000001E-4</v>
      </c>
      <c r="AJ26" s="193">
        <v>1.8E-3</v>
      </c>
      <c r="AK26" s="203">
        <v>1.1999999999999999E-3</v>
      </c>
      <c r="AL26" s="203">
        <v>3.8000000000000002E-5</v>
      </c>
      <c r="AM26" s="204">
        <v>71</v>
      </c>
      <c r="AO26" s="193" t="s">
        <v>152</v>
      </c>
      <c r="AP26" s="193" t="s">
        <v>217</v>
      </c>
      <c r="AS26" s="193" t="s">
        <v>152</v>
      </c>
      <c r="AT26" s="193" t="s">
        <v>217</v>
      </c>
      <c r="AU26" s="193" t="s">
        <v>217</v>
      </c>
      <c r="AV26" s="193" t="s">
        <v>217</v>
      </c>
      <c r="AW26" s="193" t="s">
        <v>217</v>
      </c>
      <c r="AX26" s="205" t="s">
        <v>262</v>
      </c>
    </row>
    <row r="27" spans="1:50">
      <c r="A27" s="216">
        <v>27</v>
      </c>
      <c r="B27" s="200" t="s">
        <v>347</v>
      </c>
      <c r="C27" s="201" t="s">
        <v>64</v>
      </c>
      <c r="D27" s="201"/>
      <c r="E27" s="201"/>
      <c r="F27" s="193">
        <v>78.959999999999994</v>
      </c>
      <c r="G27" s="193"/>
      <c r="L27" s="203">
        <v>9.9999999999999995E-21</v>
      </c>
      <c r="O27" s="203">
        <v>100</v>
      </c>
      <c r="P27" s="203">
        <v>25118.86431509586</v>
      </c>
      <c r="Q27" s="203">
        <v>3981.0717055349769</v>
      </c>
      <c r="R27" s="203">
        <v>62</v>
      </c>
      <c r="S27" s="203">
        <v>9.9999999999999995E-21</v>
      </c>
      <c r="T27" s="203">
        <v>9.9999999999999995E-21</v>
      </c>
      <c r="U27" s="203">
        <v>9.9999999999999995E-21</v>
      </c>
      <c r="V27" s="203">
        <v>9.9999999999999995E-21</v>
      </c>
      <c r="AD27" s="202">
        <v>0.22329161787171481</v>
      </c>
      <c r="AE27" s="203" t="s">
        <v>214</v>
      </c>
      <c r="AF27" s="203" t="s">
        <v>214</v>
      </c>
      <c r="AG27" s="203" t="s">
        <v>214</v>
      </c>
      <c r="AH27" s="203" t="s">
        <v>153</v>
      </c>
      <c r="AI27" s="193">
        <v>5.0000000000000001E-3</v>
      </c>
      <c r="AJ27" s="193">
        <v>2.5000000000000001E-2</v>
      </c>
      <c r="AK27" s="203">
        <v>1.4999999999999999E-2</v>
      </c>
      <c r="AL27" s="203">
        <v>4.0000000000000001E-3</v>
      </c>
      <c r="AM27" s="204">
        <v>6900</v>
      </c>
      <c r="AO27" s="193" t="s">
        <v>152</v>
      </c>
      <c r="AP27" s="193" t="s">
        <v>217</v>
      </c>
      <c r="AS27" s="193" t="s">
        <v>217</v>
      </c>
      <c r="AT27" s="193" t="s">
        <v>217</v>
      </c>
      <c r="AU27" s="193" t="s">
        <v>217</v>
      </c>
      <c r="AV27" s="193" t="s">
        <v>217</v>
      </c>
      <c r="AW27" s="193" t="s">
        <v>217</v>
      </c>
      <c r="AX27" s="205" t="s">
        <v>299</v>
      </c>
    </row>
    <row r="28" spans="1:50">
      <c r="A28" s="216">
        <v>28</v>
      </c>
      <c r="B28" s="200" t="s">
        <v>348</v>
      </c>
      <c r="C28" s="201" t="s">
        <v>65</v>
      </c>
      <c r="D28" s="201"/>
      <c r="E28" s="201"/>
      <c r="F28" s="193">
        <v>118.69</v>
      </c>
      <c r="G28" s="193"/>
      <c r="L28" s="203">
        <v>9.9999999999999995E-21</v>
      </c>
      <c r="M28" s="203">
        <v>6.9813053852734295E-42</v>
      </c>
      <c r="O28" s="203">
        <v>100</v>
      </c>
      <c r="P28" s="203">
        <v>79432.823472428237</v>
      </c>
      <c r="Q28" s="203">
        <v>5011.8723362727324</v>
      </c>
      <c r="R28" s="203">
        <v>1600</v>
      </c>
      <c r="S28" s="203">
        <v>9.9999999999999995E-21</v>
      </c>
      <c r="T28" s="203">
        <v>9.9999999999999995E-21</v>
      </c>
      <c r="U28" s="203">
        <v>9.9999999999999995E-21</v>
      </c>
      <c r="V28" s="203">
        <v>9.9999999999999995E-21</v>
      </c>
      <c r="AD28" s="202">
        <v>0.16710211424897181</v>
      </c>
      <c r="AE28" s="203" t="s">
        <v>214</v>
      </c>
      <c r="AF28" s="203" t="s">
        <v>214</v>
      </c>
      <c r="AG28" s="203" t="s">
        <v>214</v>
      </c>
      <c r="AH28" s="203" t="s">
        <v>153</v>
      </c>
      <c r="AI28" s="193" t="s">
        <v>214</v>
      </c>
      <c r="AJ28" s="193" t="s">
        <v>214</v>
      </c>
      <c r="AK28" s="203" t="s">
        <v>214</v>
      </c>
      <c r="AL28" s="203" t="s">
        <v>214</v>
      </c>
      <c r="AM28" s="204" t="s">
        <v>214</v>
      </c>
      <c r="AO28" s="193" t="s">
        <v>152</v>
      </c>
      <c r="AP28" s="193" t="s">
        <v>217</v>
      </c>
      <c r="AS28" s="193" t="s">
        <v>217</v>
      </c>
      <c r="AT28" s="193" t="s">
        <v>217</v>
      </c>
      <c r="AU28" s="193" t="s">
        <v>217</v>
      </c>
      <c r="AV28" s="193" t="s">
        <v>217</v>
      </c>
      <c r="AW28" s="193" t="s">
        <v>217</v>
      </c>
      <c r="AX28" s="205" t="s">
        <v>300</v>
      </c>
    </row>
    <row r="29" spans="1:50">
      <c r="A29" s="216">
        <v>29</v>
      </c>
      <c r="B29" s="200" t="s">
        <v>349</v>
      </c>
      <c r="C29" s="201" t="s">
        <v>296</v>
      </c>
      <c r="D29" s="201"/>
      <c r="E29" s="201"/>
      <c r="F29" s="193">
        <v>87.62</v>
      </c>
      <c r="G29" s="193"/>
      <c r="L29" s="203">
        <v>9.9999999999999995E-21</v>
      </c>
      <c r="O29" s="203">
        <v>4456.3129913823577</v>
      </c>
      <c r="P29" s="203">
        <v>1503.1874689987999</v>
      </c>
      <c r="Q29" s="203">
        <v>480</v>
      </c>
      <c r="R29" s="203">
        <v>52</v>
      </c>
      <c r="S29" s="203">
        <v>9.9999999999999995E-21</v>
      </c>
      <c r="T29" s="203">
        <v>9.9999999999999995E-21</v>
      </c>
      <c r="U29" s="203">
        <v>9.9999999999999995E-21</v>
      </c>
      <c r="V29" s="203">
        <v>9.9999999999999995E-21</v>
      </c>
      <c r="AD29" s="202">
        <v>-0.4365593096680927</v>
      </c>
      <c r="AE29" s="203" t="s">
        <v>214</v>
      </c>
      <c r="AF29" s="203" t="s">
        <v>214</v>
      </c>
      <c r="AG29" s="203" t="s">
        <v>214</v>
      </c>
      <c r="AH29" s="203" t="s">
        <v>214</v>
      </c>
      <c r="AI29" s="193">
        <v>0.14399999999999999</v>
      </c>
      <c r="AJ29" s="193">
        <v>0.11</v>
      </c>
      <c r="AK29" s="203">
        <v>1.2999999999999999E-3</v>
      </c>
      <c r="AL29" s="203">
        <v>1.2999999999999999E-3</v>
      </c>
      <c r="AM29" s="204">
        <v>190</v>
      </c>
      <c r="AO29" s="193" t="s">
        <v>152</v>
      </c>
      <c r="AP29" s="193" t="s">
        <v>217</v>
      </c>
      <c r="AS29" s="193" t="s">
        <v>152</v>
      </c>
      <c r="AT29" s="193" t="s">
        <v>217</v>
      </c>
      <c r="AU29" s="193" t="s">
        <v>217</v>
      </c>
      <c r="AV29" s="193" t="s">
        <v>217</v>
      </c>
      <c r="AW29" s="193" t="s">
        <v>217</v>
      </c>
      <c r="AX29" s="205" t="s">
        <v>301</v>
      </c>
    </row>
    <row r="30" spans="1:50">
      <c r="A30" s="216">
        <v>30</v>
      </c>
      <c r="B30" s="200" t="s">
        <v>350</v>
      </c>
      <c r="C30" s="201" t="s">
        <v>66</v>
      </c>
      <c r="D30" s="201"/>
      <c r="E30" s="201"/>
      <c r="F30" s="193">
        <v>204.38300000000001</v>
      </c>
      <c r="G30" s="193"/>
      <c r="L30" s="203">
        <v>9.9999999999999995E-21</v>
      </c>
      <c r="M30" s="203">
        <v>9.0047174941122605E-21</v>
      </c>
      <c r="O30" s="203">
        <v>39.810717055349755</v>
      </c>
      <c r="P30" s="203">
        <v>12589.254117941671</v>
      </c>
      <c r="Q30" s="203">
        <v>19.952623149688804</v>
      </c>
      <c r="R30" s="203">
        <v>3.1622776601683795</v>
      </c>
      <c r="S30" s="203">
        <v>9.9999999999999995E-21</v>
      </c>
      <c r="T30" s="203">
        <v>9.9999999999999995E-21</v>
      </c>
      <c r="U30" s="203">
        <v>9.9999999999999995E-21</v>
      </c>
      <c r="V30" s="203">
        <v>9.9999999999999995E-21</v>
      </c>
      <c r="AD30" s="202">
        <v>0.14737539162036878</v>
      </c>
      <c r="AE30" s="203">
        <v>0.38563342874649292</v>
      </c>
      <c r="AF30" s="203">
        <v>0.38563342874649292</v>
      </c>
      <c r="AG30" s="203" t="s">
        <v>214</v>
      </c>
      <c r="AH30" s="203" t="s">
        <v>214</v>
      </c>
      <c r="AI30" s="193">
        <v>8.0000000000000004E-4</v>
      </c>
      <c r="AJ30" s="193">
        <v>4.0000000000000002E-4</v>
      </c>
      <c r="AK30" s="203">
        <v>0.04</v>
      </c>
      <c r="AL30" s="203">
        <v>2E-3</v>
      </c>
      <c r="AM30" s="204">
        <v>590</v>
      </c>
      <c r="AO30" s="193" t="s">
        <v>152</v>
      </c>
      <c r="AP30" s="193" t="s">
        <v>217</v>
      </c>
      <c r="AS30" s="193" t="s">
        <v>217</v>
      </c>
      <c r="AT30" s="193" t="s">
        <v>217</v>
      </c>
      <c r="AU30" s="193" t="s">
        <v>217</v>
      </c>
      <c r="AV30" s="193" t="s">
        <v>217</v>
      </c>
      <c r="AW30" s="193" t="s">
        <v>217</v>
      </c>
      <c r="AX30" s="205" t="s">
        <v>302</v>
      </c>
    </row>
    <row r="31" spans="1:50">
      <c r="A31" s="216">
        <v>31</v>
      </c>
      <c r="B31" s="200" t="s">
        <v>351</v>
      </c>
      <c r="C31" s="201" t="s">
        <v>67</v>
      </c>
      <c r="D31" s="201"/>
      <c r="E31" s="201"/>
      <c r="F31" s="193">
        <v>50.941000000000003</v>
      </c>
      <c r="G31" s="193"/>
      <c r="L31" s="203">
        <v>9.9999999999999995E-21</v>
      </c>
      <c r="M31" s="203">
        <v>1.1153510093102885E-72</v>
      </c>
      <c r="O31" s="203">
        <v>100</v>
      </c>
      <c r="P31" s="203">
        <v>5011.8723362727324</v>
      </c>
      <c r="Q31" s="203">
        <v>125.89254117941677</v>
      </c>
      <c r="R31" s="203">
        <v>300</v>
      </c>
      <c r="S31" s="203">
        <v>9.9999999999999995E-21</v>
      </c>
      <c r="T31" s="203">
        <v>9.9999999999999995E-21</v>
      </c>
      <c r="U31" s="203">
        <v>9.9999999999999995E-21</v>
      </c>
      <c r="V31" s="203">
        <v>9.9999999999999995E-21</v>
      </c>
      <c r="AD31" s="202">
        <v>-0.36524644670426509</v>
      </c>
      <c r="AE31" s="203">
        <v>1.9617151383131739</v>
      </c>
      <c r="AF31" s="203">
        <v>1.9617151383131739</v>
      </c>
      <c r="AG31" s="203" t="s">
        <v>214</v>
      </c>
      <c r="AH31" s="203" t="s">
        <v>214</v>
      </c>
      <c r="AI31" s="193">
        <v>1.0999999999999998E-3</v>
      </c>
      <c r="AJ31" s="193">
        <v>3.0000000000000001E-3</v>
      </c>
      <c r="AK31" s="203">
        <v>2.5000000000000001E-3</v>
      </c>
      <c r="AL31" s="203">
        <v>2.0000000000000002E-5</v>
      </c>
      <c r="AM31" s="204">
        <v>290</v>
      </c>
      <c r="AO31" s="193" t="s">
        <v>152</v>
      </c>
      <c r="AP31" s="193" t="s">
        <v>217</v>
      </c>
      <c r="AS31" s="193" t="s">
        <v>217</v>
      </c>
      <c r="AT31" s="193" t="s">
        <v>217</v>
      </c>
      <c r="AU31" s="193" t="s">
        <v>217</v>
      </c>
      <c r="AV31" s="193" t="s">
        <v>217</v>
      </c>
      <c r="AW31" s="193" t="s">
        <v>217</v>
      </c>
      <c r="AX31" s="205" t="s">
        <v>303</v>
      </c>
    </row>
    <row r="32" spans="1:50">
      <c r="A32" s="216">
        <v>32</v>
      </c>
      <c r="B32" s="200" t="s">
        <v>352</v>
      </c>
      <c r="C32" s="201" t="s">
        <v>68</v>
      </c>
      <c r="D32" s="201"/>
      <c r="E32" s="201"/>
      <c r="F32" s="193">
        <v>65.38</v>
      </c>
      <c r="G32" s="193"/>
      <c r="L32" s="203">
        <v>9.9999999999999995E-21</v>
      </c>
      <c r="M32" s="203">
        <v>1.9969597156785102E-11</v>
      </c>
      <c r="O32" s="203">
        <v>180694.73815931001</v>
      </c>
      <c r="P32" s="203">
        <v>5615.8377691076203</v>
      </c>
      <c r="Q32" s="203">
        <v>12589.254117941671</v>
      </c>
      <c r="R32" s="203">
        <v>950</v>
      </c>
      <c r="S32" s="203">
        <v>9.9999999999999995E-21</v>
      </c>
      <c r="T32" s="203">
        <v>9.9999999999999995E-21</v>
      </c>
      <c r="U32" s="203">
        <v>9.9999999999999995E-21</v>
      </c>
      <c r="V32" s="203">
        <v>9.9999999999999995E-21</v>
      </c>
      <c r="AD32" s="202">
        <v>-0.81780693992885911</v>
      </c>
      <c r="AE32" s="203">
        <v>14.647815000000001</v>
      </c>
      <c r="AF32" s="203">
        <v>14.647815000000001</v>
      </c>
      <c r="AG32" s="203" t="s">
        <v>214</v>
      </c>
      <c r="AH32" s="203" t="s">
        <v>153</v>
      </c>
      <c r="AI32" s="193">
        <v>0.38</v>
      </c>
      <c r="AJ32" s="193">
        <v>1.8</v>
      </c>
      <c r="AK32" s="203">
        <v>0.16</v>
      </c>
      <c r="AL32" s="203">
        <v>2.7000000000000001E-3</v>
      </c>
      <c r="AM32" s="204">
        <v>4700</v>
      </c>
      <c r="AO32" s="193" t="s">
        <v>152</v>
      </c>
      <c r="AP32" s="193" t="s">
        <v>152</v>
      </c>
      <c r="AS32" s="193" t="s">
        <v>217</v>
      </c>
      <c r="AT32" s="193" t="s">
        <v>217</v>
      </c>
      <c r="AU32" s="193" t="s">
        <v>217</v>
      </c>
      <c r="AV32" s="193" t="s">
        <v>217</v>
      </c>
      <c r="AW32" s="193" t="s">
        <v>217</v>
      </c>
      <c r="AX32" s="205" t="s">
        <v>304</v>
      </c>
    </row>
    <row r="33" spans="2:39">
      <c r="B33" s="200"/>
      <c r="C33" s="201"/>
      <c r="D33" s="201"/>
      <c r="E33" s="201"/>
      <c r="G33" s="193"/>
      <c r="AD33" s="202"/>
      <c r="AE33" s="203"/>
      <c r="AF33" s="203"/>
      <c r="AG33" s="203"/>
      <c r="AH33" s="203"/>
      <c r="AK33" s="203"/>
      <c r="AL33" s="203"/>
      <c r="AM33" s="204"/>
    </row>
    <row r="34" spans="2:39">
      <c r="B34" s="200"/>
      <c r="C34" s="201"/>
      <c r="D34" s="201"/>
      <c r="E34" s="201"/>
      <c r="G34" s="193"/>
      <c r="AD34" s="202"/>
      <c r="AE34" s="203"/>
      <c r="AF34" s="203"/>
      <c r="AG34" s="203"/>
      <c r="AH34" s="203"/>
      <c r="AK34" s="203"/>
      <c r="AL34" s="203"/>
      <c r="AM34" s="204"/>
    </row>
    <row r="35" spans="2:39">
      <c r="B35" s="200"/>
      <c r="C35" s="201"/>
      <c r="D35" s="201"/>
      <c r="E35" s="201"/>
      <c r="G35" s="193"/>
      <c r="AD35" s="202"/>
      <c r="AE35" s="203"/>
      <c r="AF35" s="203"/>
      <c r="AG35" s="203"/>
      <c r="AH35" s="203"/>
      <c r="AK35" s="203"/>
      <c r="AL35" s="203"/>
      <c r="AM35" s="204"/>
    </row>
    <row r="36" spans="2:39">
      <c r="B36" s="200"/>
      <c r="C36" s="201"/>
      <c r="D36" s="201"/>
      <c r="E36" s="201"/>
      <c r="G36" s="193"/>
      <c r="AD36" s="202"/>
      <c r="AE36" s="203"/>
      <c r="AF36" s="203"/>
      <c r="AG36" s="203"/>
      <c r="AH36" s="203"/>
      <c r="AK36" s="203"/>
      <c r="AL36" s="203"/>
      <c r="AM36" s="204"/>
    </row>
    <row r="37" spans="2:39">
      <c r="B37" s="200"/>
      <c r="C37" s="201"/>
      <c r="D37" s="201"/>
      <c r="E37" s="201"/>
      <c r="G37" s="193"/>
      <c r="AD37" s="202"/>
      <c r="AE37" s="203"/>
      <c r="AF37" s="203"/>
      <c r="AG37" s="203"/>
      <c r="AH37" s="203"/>
      <c r="AK37" s="203"/>
      <c r="AL37" s="203"/>
      <c r="AM37" s="204"/>
    </row>
    <row r="38" spans="2:39">
      <c r="B38" s="200"/>
      <c r="C38" s="201"/>
      <c r="D38" s="201"/>
      <c r="E38" s="201"/>
      <c r="G38" s="193"/>
      <c r="AD38" s="202"/>
      <c r="AE38" s="203"/>
      <c r="AF38" s="203"/>
      <c r="AG38" s="203"/>
      <c r="AH38" s="203"/>
      <c r="AK38" s="203"/>
      <c r="AL38" s="203"/>
      <c r="AM38" s="204"/>
    </row>
    <row r="39" spans="2:39">
      <c r="B39" s="200"/>
      <c r="C39" s="201"/>
      <c r="D39" s="201"/>
      <c r="E39" s="201"/>
      <c r="G39" s="193"/>
      <c r="AD39" s="202"/>
      <c r="AE39" s="203"/>
      <c r="AF39" s="203"/>
      <c r="AG39" s="203"/>
      <c r="AH39" s="203"/>
      <c r="AK39" s="203"/>
      <c r="AL39" s="203"/>
      <c r="AM39" s="204"/>
    </row>
    <row r="40" spans="2:39">
      <c r="B40" s="200"/>
      <c r="C40" s="201"/>
      <c r="D40" s="201"/>
      <c r="E40" s="201"/>
      <c r="G40" s="193"/>
      <c r="AD40" s="202"/>
      <c r="AE40" s="203"/>
      <c r="AF40" s="203"/>
      <c r="AG40" s="203"/>
      <c r="AH40" s="203"/>
      <c r="AK40" s="203"/>
      <c r="AL40" s="203"/>
      <c r="AM40" s="204"/>
    </row>
    <row r="41" spans="2:39">
      <c r="B41" s="200"/>
      <c r="C41" s="201"/>
      <c r="D41" s="201"/>
      <c r="E41" s="201"/>
      <c r="G41" s="193"/>
      <c r="AD41" s="202"/>
      <c r="AE41" s="203"/>
      <c r="AF41" s="203"/>
      <c r="AG41" s="203"/>
      <c r="AH41" s="203"/>
      <c r="AK41" s="203"/>
      <c r="AL41" s="203"/>
      <c r="AM41" s="204"/>
    </row>
    <row r="42" spans="2:39">
      <c r="B42" s="200"/>
      <c r="C42" s="201"/>
      <c r="D42" s="201"/>
      <c r="E42" s="201"/>
      <c r="G42" s="193"/>
      <c r="AD42" s="202"/>
      <c r="AE42" s="203"/>
      <c r="AF42" s="203"/>
      <c r="AG42" s="203"/>
      <c r="AH42" s="203"/>
      <c r="AK42" s="203"/>
      <c r="AL42" s="203"/>
      <c r="AM42" s="204"/>
    </row>
    <row r="43" spans="2:39">
      <c r="B43" s="200"/>
      <c r="C43" s="201"/>
      <c r="D43" s="201"/>
      <c r="E43" s="201"/>
      <c r="G43" s="193"/>
      <c r="AD43" s="202"/>
      <c r="AE43" s="203"/>
      <c r="AF43" s="203"/>
      <c r="AG43" s="203"/>
      <c r="AH43" s="203"/>
      <c r="AK43" s="203"/>
      <c r="AL43" s="203"/>
      <c r="AM43" s="204"/>
    </row>
    <row r="44" spans="2:39">
      <c r="B44" s="200"/>
      <c r="C44" s="201"/>
      <c r="D44" s="201"/>
      <c r="E44" s="201"/>
      <c r="G44" s="193"/>
      <c r="AD44" s="202"/>
      <c r="AE44" s="203"/>
      <c r="AF44" s="203"/>
      <c r="AG44" s="203"/>
      <c r="AH44" s="203"/>
      <c r="AK44" s="203"/>
      <c r="AL44" s="203"/>
      <c r="AM44" s="204"/>
    </row>
    <row r="45" spans="2:39">
      <c r="B45" s="200"/>
      <c r="C45" s="201"/>
      <c r="D45" s="201"/>
      <c r="E45" s="201"/>
      <c r="G45" s="193"/>
      <c r="AD45" s="202"/>
      <c r="AE45" s="203"/>
      <c r="AF45" s="203"/>
      <c r="AG45" s="203"/>
      <c r="AH45" s="203"/>
      <c r="AK45" s="203"/>
      <c r="AL45" s="203"/>
      <c r="AM45" s="204"/>
    </row>
    <row r="46" spans="2:39">
      <c r="B46" s="200"/>
      <c r="C46" s="201"/>
      <c r="D46" s="201"/>
      <c r="E46" s="201"/>
      <c r="G46" s="193"/>
      <c r="AD46" s="202"/>
      <c r="AE46" s="203"/>
      <c r="AF46" s="203"/>
      <c r="AG46" s="203"/>
      <c r="AH46" s="203"/>
      <c r="AK46" s="203"/>
      <c r="AL46" s="203"/>
      <c r="AM46" s="204"/>
    </row>
    <row r="47" spans="2:39">
      <c r="B47" s="200"/>
      <c r="C47" s="201"/>
      <c r="D47" s="201"/>
      <c r="E47" s="201"/>
      <c r="G47" s="193"/>
      <c r="AD47" s="202"/>
      <c r="AE47" s="203"/>
      <c r="AF47" s="203"/>
      <c r="AG47" s="203"/>
      <c r="AH47" s="203"/>
      <c r="AK47" s="203"/>
      <c r="AL47" s="203"/>
      <c r="AM47" s="204"/>
    </row>
    <row r="48" spans="2:39">
      <c r="B48" s="200"/>
      <c r="C48" s="201"/>
      <c r="D48" s="201"/>
      <c r="E48" s="201"/>
      <c r="G48" s="193"/>
      <c r="AD48" s="202"/>
      <c r="AE48" s="203"/>
      <c r="AF48" s="203"/>
      <c r="AG48" s="203"/>
      <c r="AH48" s="203"/>
      <c r="AK48" s="203"/>
      <c r="AL48" s="203"/>
      <c r="AM48" s="204"/>
    </row>
    <row r="49" spans="2:39">
      <c r="B49" s="200"/>
      <c r="C49" s="201"/>
      <c r="D49" s="201"/>
      <c r="E49" s="201"/>
      <c r="G49" s="193"/>
      <c r="AD49" s="202"/>
      <c r="AE49" s="203"/>
      <c r="AF49" s="203"/>
      <c r="AG49" s="203"/>
      <c r="AH49" s="203"/>
      <c r="AK49" s="203"/>
      <c r="AL49" s="203"/>
      <c r="AM49" s="204"/>
    </row>
    <row r="50" spans="2:39">
      <c r="B50" s="200"/>
      <c r="C50" s="201"/>
      <c r="D50" s="201"/>
      <c r="E50" s="201"/>
      <c r="G50" s="193"/>
      <c r="AD50" s="202"/>
      <c r="AE50" s="203"/>
      <c r="AF50" s="203"/>
      <c r="AG50" s="203"/>
      <c r="AH50" s="203"/>
      <c r="AK50" s="203"/>
      <c r="AL50" s="203"/>
      <c r="AM50" s="204"/>
    </row>
    <row r="51" spans="2:39">
      <c r="B51" s="200"/>
      <c r="C51" s="201"/>
      <c r="D51" s="201"/>
      <c r="E51" s="201"/>
      <c r="G51" s="193"/>
      <c r="AD51" s="202"/>
      <c r="AE51" s="203"/>
      <c r="AF51" s="203"/>
      <c r="AG51" s="203"/>
      <c r="AH51" s="203"/>
      <c r="AK51" s="203"/>
      <c r="AL51" s="203"/>
      <c r="AM51" s="204"/>
    </row>
    <row r="52" spans="2:39">
      <c r="B52" s="200"/>
      <c r="C52" s="201"/>
      <c r="D52" s="201"/>
      <c r="E52" s="201"/>
      <c r="G52" s="193"/>
      <c r="AD52" s="202"/>
      <c r="AE52" s="203"/>
      <c r="AF52" s="203"/>
      <c r="AG52" s="203"/>
      <c r="AH52" s="203"/>
      <c r="AK52" s="203"/>
      <c r="AL52" s="203"/>
      <c r="AM52" s="204"/>
    </row>
    <row r="53" spans="2:39">
      <c r="B53" s="200"/>
      <c r="C53" s="201"/>
      <c r="D53" s="201"/>
      <c r="E53" s="201"/>
      <c r="G53" s="193"/>
      <c r="AD53" s="202"/>
      <c r="AE53" s="203"/>
      <c r="AF53" s="203"/>
      <c r="AG53" s="203"/>
      <c r="AH53" s="203"/>
      <c r="AK53" s="203"/>
      <c r="AL53" s="203"/>
      <c r="AM53" s="204"/>
    </row>
    <row r="54" spans="2:39">
      <c r="B54" s="200"/>
      <c r="C54" s="201"/>
      <c r="D54" s="201"/>
      <c r="E54" s="201"/>
      <c r="G54" s="193"/>
      <c r="AD54" s="202"/>
      <c r="AE54" s="203"/>
      <c r="AF54" s="203"/>
      <c r="AG54" s="203"/>
      <c r="AH54" s="203"/>
      <c r="AK54" s="203"/>
      <c r="AL54" s="203"/>
      <c r="AM54" s="204"/>
    </row>
    <row r="55" spans="2:39">
      <c r="B55" s="200"/>
      <c r="C55" s="201"/>
      <c r="D55" s="201"/>
      <c r="E55" s="201"/>
      <c r="G55" s="193"/>
      <c r="AD55" s="202"/>
      <c r="AE55" s="203"/>
      <c r="AF55" s="203"/>
      <c r="AG55" s="203"/>
      <c r="AH55" s="203"/>
      <c r="AK55" s="203"/>
      <c r="AL55" s="203"/>
      <c r="AM55" s="204"/>
    </row>
    <row r="56" spans="2:39">
      <c r="B56" s="200"/>
      <c r="C56" s="201"/>
      <c r="D56" s="201"/>
      <c r="E56" s="201"/>
      <c r="G56" s="193"/>
      <c r="AD56" s="202"/>
      <c r="AE56" s="203"/>
      <c r="AF56" s="203"/>
      <c r="AG56" s="203"/>
      <c r="AH56" s="203"/>
      <c r="AK56" s="203"/>
      <c r="AL56" s="203"/>
      <c r="AM56" s="204"/>
    </row>
    <row r="57" spans="2:39">
      <c r="B57" s="200"/>
      <c r="C57" s="201"/>
      <c r="D57" s="201"/>
      <c r="E57" s="201"/>
      <c r="G57" s="193"/>
      <c r="AD57" s="202"/>
      <c r="AE57" s="203"/>
      <c r="AF57" s="203"/>
      <c r="AG57" s="203"/>
      <c r="AH57" s="203"/>
      <c r="AK57" s="203"/>
      <c r="AL57" s="203"/>
      <c r="AM57" s="204"/>
    </row>
    <row r="58" spans="2:39">
      <c r="B58" s="200"/>
      <c r="C58" s="201"/>
      <c r="D58" s="201"/>
      <c r="E58" s="201"/>
      <c r="G58" s="193"/>
      <c r="AD58" s="202"/>
      <c r="AE58" s="203"/>
      <c r="AF58" s="203"/>
      <c r="AG58" s="203"/>
      <c r="AH58" s="203"/>
      <c r="AK58" s="203"/>
      <c r="AL58" s="203"/>
      <c r="AM58" s="204"/>
    </row>
    <row r="59" spans="2:39">
      <c r="B59" s="200"/>
      <c r="C59" s="201"/>
      <c r="D59" s="201"/>
      <c r="E59" s="201"/>
      <c r="G59" s="193"/>
      <c r="AD59" s="202"/>
      <c r="AE59" s="203"/>
      <c r="AF59" s="203"/>
      <c r="AG59" s="203"/>
      <c r="AH59" s="203"/>
      <c r="AK59" s="203"/>
      <c r="AL59" s="203"/>
      <c r="AM59" s="204"/>
    </row>
    <row r="60" spans="2:39">
      <c r="B60" s="200"/>
      <c r="C60" s="201"/>
      <c r="D60" s="201"/>
      <c r="E60" s="201"/>
      <c r="G60" s="193"/>
      <c r="AD60" s="202"/>
      <c r="AE60" s="203"/>
      <c r="AF60" s="203"/>
      <c r="AG60" s="203"/>
      <c r="AH60" s="203"/>
      <c r="AK60" s="203"/>
      <c r="AL60" s="203"/>
      <c r="AM60" s="204"/>
    </row>
    <row r="61" spans="2:39">
      <c r="B61" s="200"/>
      <c r="C61" s="201"/>
      <c r="D61" s="201"/>
      <c r="E61" s="201"/>
      <c r="G61" s="193"/>
      <c r="AD61" s="202"/>
      <c r="AE61" s="203"/>
      <c r="AF61" s="203"/>
      <c r="AG61" s="203"/>
      <c r="AH61" s="203"/>
      <c r="AK61" s="203"/>
      <c r="AL61" s="203"/>
      <c r="AM61" s="204"/>
    </row>
    <row r="62" spans="2:39">
      <c r="B62" s="200"/>
      <c r="C62" s="201"/>
      <c r="D62" s="201"/>
      <c r="E62" s="201"/>
      <c r="G62" s="193"/>
      <c r="AD62" s="202"/>
      <c r="AE62" s="203"/>
      <c r="AF62" s="203"/>
      <c r="AG62" s="203"/>
      <c r="AH62" s="203"/>
      <c r="AK62" s="203"/>
      <c r="AL62" s="203"/>
      <c r="AM62" s="204"/>
    </row>
    <row r="63" spans="2:39">
      <c r="B63" s="200"/>
      <c r="C63" s="201"/>
      <c r="D63" s="201"/>
      <c r="E63" s="201"/>
      <c r="G63" s="193"/>
      <c r="AD63" s="202"/>
      <c r="AE63" s="203"/>
      <c r="AF63" s="203"/>
      <c r="AG63" s="203"/>
      <c r="AH63" s="203"/>
      <c r="AK63" s="203"/>
      <c r="AL63" s="203"/>
      <c r="AM63" s="204"/>
    </row>
    <row r="64" spans="2:39">
      <c r="B64" s="200"/>
      <c r="C64" s="201"/>
      <c r="D64" s="201"/>
      <c r="E64" s="201"/>
      <c r="G64" s="193"/>
      <c r="AD64" s="202"/>
      <c r="AE64" s="203"/>
      <c r="AF64" s="203"/>
      <c r="AG64" s="203"/>
      <c r="AH64" s="203"/>
      <c r="AK64" s="203"/>
      <c r="AL64" s="203"/>
      <c r="AM64" s="204"/>
    </row>
    <row r="65" spans="2:39">
      <c r="B65" s="200"/>
      <c r="C65" s="201"/>
      <c r="D65" s="201"/>
      <c r="E65" s="201"/>
      <c r="G65" s="193"/>
      <c r="AD65" s="202"/>
      <c r="AE65" s="203"/>
      <c r="AF65" s="203"/>
      <c r="AG65" s="203"/>
      <c r="AH65" s="203"/>
      <c r="AK65" s="203"/>
      <c r="AL65" s="203"/>
      <c r="AM65" s="204"/>
    </row>
    <row r="66" spans="2:39">
      <c r="B66" s="200"/>
      <c r="C66" s="201"/>
      <c r="D66" s="201"/>
      <c r="E66" s="201"/>
      <c r="G66" s="193"/>
      <c r="AD66" s="202"/>
      <c r="AE66" s="203"/>
      <c r="AF66" s="203"/>
      <c r="AG66" s="203"/>
      <c r="AH66" s="203"/>
      <c r="AK66" s="203"/>
      <c r="AL66" s="203"/>
      <c r="AM66" s="204"/>
    </row>
    <row r="67" spans="2:39">
      <c r="B67" s="200"/>
      <c r="C67" s="201"/>
      <c r="D67" s="201"/>
      <c r="E67" s="201"/>
      <c r="G67" s="193"/>
      <c r="AD67" s="202"/>
      <c r="AE67" s="203"/>
      <c r="AF67" s="203"/>
      <c r="AG67" s="203"/>
      <c r="AH67" s="203"/>
      <c r="AK67" s="203"/>
      <c r="AL67" s="203"/>
      <c r="AM67" s="204"/>
    </row>
    <row r="68" spans="2:39">
      <c r="B68" s="200"/>
      <c r="C68" s="201"/>
      <c r="D68" s="201"/>
      <c r="E68" s="201"/>
      <c r="G68" s="193"/>
      <c r="AD68" s="202"/>
      <c r="AE68" s="203"/>
      <c r="AF68" s="203"/>
      <c r="AG68" s="203"/>
      <c r="AH68" s="203"/>
      <c r="AK68" s="203"/>
      <c r="AL68" s="203"/>
      <c r="AM68" s="204"/>
    </row>
    <row r="69" spans="2:39">
      <c r="B69" s="200"/>
      <c r="C69" s="201"/>
      <c r="D69" s="201"/>
      <c r="E69" s="201"/>
      <c r="G69" s="193"/>
      <c r="AD69" s="202"/>
      <c r="AE69" s="203"/>
      <c r="AF69" s="203"/>
      <c r="AG69" s="203"/>
      <c r="AH69" s="203"/>
      <c r="AK69" s="203"/>
      <c r="AL69" s="203"/>
      <c r="AM69" s="204"/>
    </row>
    <row r="70" spans="2:39">
      <c r="B70" s="200"/>
      <c r="C70" s="201"/>
      <c r="D70" s="201"/>
      <c r="E70" s="201"/>
      <c r="G70" s="193"/>
      <c r="AD70" s="202"/>
      <c r="AE70" s="203"/>
      <c r="AF70" s="203"/>
      <c r="AG70" s="203"/>
      <c r="AH70" s="203"/>
      <c r="AK70" s="203"/>
      <c r="AL70" s="203"/>
      <c r="AM70" s="204"/>
    </row>
    <row r="71" spans="2:39">
      <c r="B71" s="200"/>
      <c r="C71" s="201"/>
      <c r="D71" s="201"/>
      <c r="E71" s="201"/>
      <c r="G71" s="193"/>
      <c r="AD71" s="202"/>
      <c r="AE71" s="203"/>
      <c r="AF71" s="203"/>
      <c r="AG71" s="203"/>
      <c r="AH71" s="203"/>
      <c r="AK71" s="203"/>
      <c r="AL71" s="203"/>
      <c r="AM71" s="204"/>
    </row>
    <row r="72" spans="2:39">
      <c r="B72" s="200"/>
      <c r="C72" s="201"/>
      <c r="D72" s="201"/>
      <c r="E72" s="201"/>
      <c r="G72" s="193"/>
      <c r="AD72" s="202"/>
      <c r="AE72" s="203"/>
      <c r="AF72" s="203"/>
      <c r="AG72" s="203"/>
      <c r="AH72" s="203"/>
      <c r="AK72" s="203"/>
      <c r="AL72" s="203"/>
      <c r="AM72" s="204"/>
    </row>
    <row r="73" spans="2:39">
      <c r="B73" s="200"/>
      <c r="C73" s="201"/>
      <c r="D73" s="201"/>
      <c r="E73" s="201"/>
      <c r="G73" s="193"/>
      <c r="AD73" s="202"/>
      <c r="AE73" s="203"/>
      <c r="AF73" s="203"/>
      <c r="AG73" s="203"/>
      <c r="AH73" s="203"/>
      <c r="AK73" s="203"/>
      <c r="AL73" s="203"/>
      <c r="AM73" s="204"/>
    </row>
    <row r="74" spans="2:39">
      <c r="B74" s="200"/>
      <c r="C74" s="201"/>
      <c r="D74" s="201"/>
      <c r="E74" s="201"/>
      <c r="G74" s="193"/>
      <c r="AD74" s="202"/>
      <c r="AE74" s="203"/>
      <c r="AF74" s="203"/>
      <c r="AG74" s="203"/>
      <c r="AH74" s="203"/>
      <c r="AK74" s="203"/>
      <c r="AL74" s="203"/>
      <c r="AM74" s="204"/>
    </row>
    <row r="75" spans="2:39">
      <c r="B75" s="200"/>
      <c r="C75" s="201"/>
      <c r="D75" s="201"/>
      <c r="E75" s="201"/>
      <c r="G75" s="193"/>
      <c r="AD75" s="202"/>
      <c r="AE75" s="203"/>
      <c r="AF75" s="203"/>
      <c r="AG75" s="203"/>
      <c r="AH75" s="203"/>
      <c r="AK75" s="203"/>
      <c r="AL75" s="203"/>
      <c r="AM75" s="204"/>
    </row>
    <row r="76" spans="2:39">
      <c r="B76" s="200"/>
      <c r="C76" s="201"/>
      <c r="D76" s="201"/>
      <c r="E76" s="201"/>
      <c r="G76" s="193"/>
      <c r="AD76" s="202"/>
      <c r="AE76" s="203"/>
      <c r="AF76" s="203"/>
      <c r="AG76" s="203"/>
      <c r="AH76" s="203"/>
      <c r="AK76" s="203"/>
      <c r="AL76" s="203"/>
      <c r="AM76" s="204"/>
    </row>
    <row r="77" spans="2:39">
      <c r="B77" s="200"/>
      <c r="C77" s="201"/>
      <c r="D77" s="201"/>
      <c r="E77" s="201"/>
      <c r="G77" s="193"/>
      <c r="AD77" s="202"/>
      <c r="AE77" s="203"/>
      <c r="AF77" s="203"/>
      <c r="AG77" s="203"/>
      <c r="AH77" s="203"/>
      <c r="AK77" s="203"/>
      <c r="AL77" s="203"/>
      <c r="AM77" s="204"/>
    </row>
    <row r="78" spans="2:39">
      <c r="B78" s="200"/>
      <c r="C78" s="201"/>
      <c r="D78" s="201"/>
      <c r="E78" s="201"/>
      <c r="G78" s="193"/>
      <c r="AD78" s="202"/>
      <c r="AE78" s="203"/>
      <c r="AF78" s="203"/>
      <c r="AG78" s="203"/>
      <c r="AH78" s="203"/>
      <c r="AK78" s="203"/>
      <c r="AL78" s="203"/>
      <c r="AM78" s="204"/>
    </row>
    <row r="79" spans="2:39">
      <c r="B79" s="200"/>
      <c r="C79" s="201"/>
      <c r="D79" s="201"/>
      <c r="E79" s="201"/>
      <c r="G79" s="193"/>
      <c r="AD79" s="202"/>
      <c r="AE79" s="203"/>
      <c r="AF79" s="203"/>
      <c r="AG79" s="203"/>
      <c r="AH79" s="203"/>
      <c r="AK79" s="203"/>
      <c r="AL79" s="203"/>
      <c r="AM79" s="204"/>
    </row>
    <row r="80" spans="2:39">
      <c r="B80" s="200"/>
      <c r="C80" s="201"/>
      <c r="D80" s="201"/>
      <c r="E80" s="201"/>
      <c r="G80" s="193"/>
      <c r="AD80" s="202"/>
      <c r="AE80" s="203"/>
      <c r="AF80" s="203"/>
      <c r="AG80" s="203"/>
      <c r="AH80" s="203"/>
      <c r="AK80" s="203"/>
      <c r="AL80" s="203"/>
      <c r="AM80" s="204"/>
    </row>
    <row r="81" spans="2:39">
      <c r="B81" s="200"/>
      <c r="C81" s="201"/>
      <c r="D81" s="201"/>
      <c r="E81" s="201"/>
      <c r="G81" s="193"/>
      <c r="AD81" s="202"/>
      <c r="AE81" s="203"/>
      <c r="AF81" s="203"/>
      <c r="AG81" s="203"/>
      <c r="AH81" s="203"/>
      <c r="AK81" s="203"/>
      <c r="AL81" s="203"/>
      <c r="AM81" s="204"/>
    </row>
    <row r="82" spans="2:39">
      <c r="B82" s="200"/>
      <c r="C82" s="201"/>
      <c r="D82" s="201"/>
      <c r="E82" s="201"/>
      <c r="G82" s="193"/>
      <c r="AD82" s="202"/>
      <c r="AE82" s="203"/>
      <c r="AF82" s="203"/>
      <c r="AG82" s="203"/>
      <c r="AH82" s="203"/>
      <c r="AK82" s="203"/>
      <c r="AL82" s="203"/>
      <c r="AM82" s="204"/>
    </row>
    <row r="83" spans="2:39">
      <c r="B83" s="200"/>
      <c r="C83" s="201"/>
      <c r="D83" s="201"/>
      <c r="E83" s="201"/>
      <c r="G83" s="193"/>
      <c r="AD83" s="202"/>
      <c r="AE83" s="203"/>
      <c r="AF83" s="203"/>
      <c r="AG83" s="203"/>
      <c r="AH83" s="203"/>
      <c r="AK83" s="203"/>
      <c r="AL83" s="203"/>
      <c r="AM83" s="204"/>
    </row>
    <row r="84" spans="2:39">
      <c r="B84" s="200"/>
      <c r="C84" s="201"/>
      <c r="D84" s="201"/>
      <c r="E84" s="201"/>
      <c r="G84" s="193"/>
      <c r="AD84" s="202"/>
      <c r="AE84" s="203"/>
      <c r="AF84" s="203"/>
      <c r="AG84" s="203"/>
      <c r="AH84" s="203"/>
      <c r="AK84" s="203"/>
      <c r="AL84" s="203"/>
      <c r="AM84" s="204"/>
    </row>
    <row r="85" spans="2:39">
      <c r="B85" s="200"/>
      <c r="C85" s="201"/>
      <c r="D85" s="201"/>
      <c r="E85" s="201"/>
      <c r="G85" s="193"/>
      <c r="AD85" s="202"/>
      <c r="AE85" s="203"/>
      <c r="AF85" s="203"/>
      <c r="AG85" s="203"/>
      <c r="AH85" s="203"/>
      <c r="AK85" s="203"/>
      <c r="AL85" s="203"/>
      <c r="AM85" s="204"/>
    </row>
    <row r="86" spans="2:39">
      <c r="B86" s="200"/>
      <c r="C86" s="201"/>
      <c r="D86" s="201"/>
      <c r="E86" s="201"/>
      <c r="G86" s="193"/>
      <c r="AD86" s="202"/>
      <c r="AE86" s="203"/>
      <c r="AF86" s="203"/>
      <c r="AG86" s="203"/>
      <c r="AH86" s="203"/>
      <c r="AK86" s="203"/>
      <c r="AL86" s="203"/>
      <c r="AM86" s="204"/>
    </row>
    <row r="87" spans="2:39">
      <c r="B87" s="200"/>
      <c r="C87" s="201"/>
      <c r="D87" s="201"/>
      <c r="E87" s="201"/>
      <c r="G87" s="193"/>
      <c r="AD87" s="202"/>
      <c r="AE87" s="203"/>
      <c r="AF87" s="203"/>
      <c r="AG87" s="203"/>
      <c r="AH87" s="203"/>
      <c r="AK87" s="203"/>
      <c r="AL87" s="203"/>
      <c r="AM87" s="204"/>
    </row>
    <row r="88" spans="2:39">
      <c r="B88" s="200"/>
      <c r="C88" s="201"/>
      <c r="D88" s="201"/>
      <c r="E88" s="201"/>
      <c r="G88" s="193"/>
      <c r="AD88" s="202"/>
      <c r="AE88" s="203"/>
      <c r="AF88" s="203"/>
      <c r="AG88" s="203"/>
      <c r="AH88" s="203"/>
      <c r="AK88" s="203"/>
      <c r="AL88" s="203"/>
      <c r="AM88" s="204"/>
    </row>
    <row r="89" spans="2:39">
      <c r="B89" s="200"/>
      <c r="C89" s="201"/>
      <c r="D89" s="201"/>
      <c r="E89" s="201"/>
      <c r="G89" s="193"/>
      <c r="AD89" s="202"/>
      <c r="AE89" s="203"/>
      <c r="AF89" s="203"/>
      <c r="AG89" s="203"/>
      <c r="AH89" s="203"/>
      <c r="AK89" s="203"/>
      <c r="AL89" s="203"/>
      <c r="AM89" s="204"/>
    </row>
    <row r="90" spans="2:39">
      <c r="B90" s="200"/>
      <c r="C90" s="201"/>
      <c r="D90" s="201"/>
      <c r="E90" s="201"/>
      <c r="G90" s="193"/>
      <c r="AD90" s="202"/>
      <c r="AE90" s="203"/>
      <c r="AF90" s="203"/>
      <c r="AG90" s="203"/>
      <c r="AH90" s="203"/>
      <c r="AK90" s="203"/>
      <c r="AL90" s="203"/>
      <c r="AM90" s="204"/>
    </row>
    <row r="91" spans="2:39">
      <c r="B91" s="200"/>
      <c r="C91" s="201"/>
      <c r="D91" s="201"/>
      <c r="E91" s="201"/>
      <c r="G91" s="193"/>
      <c r="AD91" s="202"/>
      <c r="AE91" s="203"/>
      <c r="AF91" s="203"/>
      <c r="AG91" s="203"/>
      <c r="AH91" s="203"/>
      <c r="AK91" s="203"/>
      <c r="AL91" s="203"/>
      <c r="AM91" s="204"/>
    </row>
    <row r="92" spans="2:39">
      <c r="B92" s="200"/>
      <c r="C92" s="201"/>
      <c r="D92" s="201"/>
      <c r="E92" s="201"/>
      <c r="G92" s="193"/>
      <c r="AD92" s="202"/>
      <c r="AE92" s="203"/>
      <c r="AF92" s="203"/>
      <c r="AG92" s="203"/>
      <c r="AH92" s="203"/>
      <c r="AK92" s="203"/>
      <c r="AL92" s="203"/>
      <c r="AM92" s="204"/>
    </row>
    <row r="93" spans="2:39">
      <c r="B93" s="200"/>
      <c r="C93" s="201"/>
      <c r="D93" s="201"/>
      <c r="E93" s="201"/>
      <c r="G93" s="193"/>
      <c r="AD93" s="202"/>
      <c r="AE93" s="203"/>
      <c r="AF93" s="203"/>
      <c r="AG93" s="203"/>
      <c r="AH93" s="203"/>
      <c r="AK93" s="203"/>
      <c r="AL93" s="203"/>
      <c r="AM93" s="204"/>
    </row>
    <row r="94" spans="2:39">
      <c r="B94" s="200"/>
      <c r="C94" s="201"/>
      <c r="D94" s="201"/>
      <c r="E94" s="201"/>
      <c r="G94" s="193"/>
      <c r="AD94" s="202"/>
      <c r="AE94" s="203"/>
      <c r="AF94" s="203"/>
      <c r="AG94" s="203"/>
      <c r="AH94" s="203"/>
      <c r="AK94" s="203"/>
      <c r="AL94" s="203"/>
      <c r="AM94" s="204"/>
    </row>
    <row r="95" spans="2:39">
      <c r="B95" s="200"/>
      <c r="C95" s="201"/>
      <c r="D95" s="201"/>
      <c r="E95" s="201"/>
      <c r="G95" s="193"/>
      <c r="AD95" s="202"/>
      <c r="AE95" s="203"/>
      <c r="AF95" s="203"/>
      <c r="AG95" s="203"/>
      <c r="AH95" s="203"/>
      <c r="AK95" s="203"/>
      <c r="AL95" s="203"/>
      <c r="AM95" s="204"/>
    </row>
    <row r="96" spans="2:39">
      <c r="B96" s="200"/>
      <c r="C96" s="201"/>
      <c r="D96" s="201"/>
      <c r="E96" s="201"/>
      <c r="G96" s="193"/>
      <c r="AD96" s="202"/>
      <c r="AE96" s="203"/>
      <c r="AF96" s="203"/>
      <c r="AG96" s="203"/>
      <c r="AH96" s="203"/>
      <c r="AK96" s="203"/>
      <c r="AL96" s="203"/>
      <c r="AM96" s="204"/>
    </row>
    <row r="97" spans="2:39">
      <c r="B97" s="200"/>
      <c r="C97" s="201"/>
      <c r="D97" s="201"/>
      <c r="E97" s="201"/>
      <c r="G97" s="193"/>
      <c r="AD97" s="202"/>
      <c r="AE97" s="203"/>
      <c r="AF97" s="203"/>
      <c r="AG97" s="203"/>
      <c r="AH97" s="203"/>
      <c r="AK97" s="203"/>
      <c r="AL97" s="203"/>
      <c r="AM97" s="204"/>
    </row>
    <row r="98" spans="2:39">
      <c r="B98" s="200"/>
      <c r="C98" s="201"/>
      <c r="D98" s="201"/>
      <c r="E98" s="201"/>
      <c r="G98" s="193"/>
      <c r="AD98" s="202"/>
      <c r="AE98" s="203"/>
      <c r="AF98" s="203"/>
      <c r="AG98" s="203"/>
      <c r="AH98" s="203"/>
      <c r="AK98" s="203"/>
      <c r="AL98" s="203"/>
      <c r="AM98" s="204"/>
    </row>
    <row r="99" spans="2:39">
      <c r="B99" s="200"/>
      <c r="C99" s="201"/>
      <c r="D99" s="201"/>
      <c r="E99" s="201"/>
      <c r="G99" s="193"/>
      <c r="AD99" s="202"/>
      <c r="AE99" s="203"/>
      <c r="AF99" s="203"/>
      <c r="AG99" s="203"/>
      <c r="AH99" s="203"/>
      <c r="AK99" s="203"/>
      <c r="AL99" s="203"/>
      <c r="AM99" s="204"/>
    </row>
    <row r="100" spans="2:39">
      <c r="B100" s="200"/>
      <c r="C100" s="201"/>
      <c r="D100" s="201"/>
      <c r="E100" s="201"/>
      <c r="G100" s="193"/>
      <c r="AD100" s="202"/>
      <c r="AE100" s="203"/>
      <c r="AF100" s="203"/>
      <c r="AG100" s="203"/>
      <c r="AH100" s="203"/>
      <c r="AK100" s="203"/>
      <c r="AL100" s="203"/>
      <c r="AM100" s="204"/>
    </row>
    <row r="101" spans="2:39">
      <c r="B101" s="200"/>
      <c r="C101" s="201"/>
      <c r="D101" s="201"/>
      <c r="E101" s="201"/>
      <c r="G101" s="193"/>
      <c r="AD101" s="202"/>
      <c r="AE101" s="203"/>
      <c r="AF101" s="203"/>
      <c r="AG101" s="203"/>
      <c r="AH101" s="203"/>
      <c r="AK101" s="203"/>
      <c r="AL101" s="203"/>
      <c r="AM101" s="204"/>
    </row>
    <row r="102" spans="2:39">
      <c r="B102" s="200"/>
      <c r="C102" s="201"/>
      <c r="D102" s="201"/>
      <c r="E102" s="201"/>
      <c r="G102" s="193"/>
      <c r="AD102" s="202"/>
      <c r="AE102" s="203"/>
      <c r="AF102" s="203"/>
      <c r="AG102" s="203"/>
      <c r="AH102" s="203"/>
      <c r="AK102" s="203"/>
      <c r="AL102" s="203"/>
      <c r="AM102" s="204"/>
    </row>
    <row r="103" spans="2:39">
      <c r="B103" s="200"/>
      <c r="C103" s="201"/>
      <c r="D103" s="201"/>
      <c r="E103" s="201"/>
      <c r="G103" s="193"/>
      <c r="AD103" s="202"/>
      <c r="AE103" s="203"/>
      <c r="AF103" s="203"/>
      <c r="AG103" s="203"/>
      <c r="AH103" s="203"/>
      <c r="AK103" s="203"/>
      <c r="AL103" s="203"/>
      <c r="AM103" s="204"/>
    </row>
    <row r="104" spans="2:39">
      <c r="B104" s="200"/>
      <c r="C104" s="201"/>
      <c r="D104" s="201"/>
      <c r="E104" s="201"/>
      <c r="G104" s="193"/>
      <c r="AD104" s="202"/>
      <c r="AE104" s="203"/>
      <c r="AF104" s="203"/>
      <c r="AG104" s="203"/>
      <c r="AH104" s="203"/>
      <c r="AK104" s="203"/>
      <c r="AL104" s="203"/>
      <c r="AM104" s="204"/>
    </row>
    <row r="105" spans="2:39">
      <c r="B105" s="200"/>
      <c r="C105" s="201"/>
      <c r="D105" s="201"/>
      <c r="E105" s="201"/>
      <c r="G105" s="193"/>
      <c r="AD105" s="202"/>
      <c r="AE105" s="203"/>
      <c r="AF105" s="203"/>
      <c r="AG105" s="203"/>
      <c r="AH105" s="203"/>
      <c r="AK105" s="203"/>
      <c r="AL105" s="203"/>
      <c r="AM105" s="204"/>
    </row>
    <row r="106" spans="2:39">
      <c r="B106" s="200"/>
      <c r="C106" s="201"/>
      <c r="D106" s="201"/>
      <c r="E106" s="201"/>
      <c r="G106" s="193"/>
      <c r="AD106" s="202"/>
      <c r="AE106" s="203"/>
      <c r="AF106" s="203"/>
      <c r="AG106" s="203"/>
      <c r="AH106" s="203"/>
      <c r="AK106" s="203"/>
      <c r="AL106" s="203"/>
      <c r="AM106" s="204"/>
    </row>
    <row r="107" spans="2:39">
      <c r="B107" s="200"/>
      <c r="C107" s="201"/>
      <c r="D107" s="201"/>
      <c r="E107" s="201"/>
      <c r="G107" s="193"/>
      <c r="AD107" s="202"/>
      <c r="AE107" s="203"/>
      <c r="AF107" s="203"/>
      <c r="AG107" s="203"/>
      <c r="AH107" s="203"/>
      <c r="AK107" s="203"/>
      <c r="AL107" s="203"/>
      <c r="AM107" s="204"/>
    </row>
    <row r="108" spans="2:39">
      <c r="B108" s="200"/>
      <c r="C108" s="201"/>
      <c r="D108" s="201"/>
      <c r="E108" s="201"/>
      <c r="G108" s="193"/>
      <c r="AD108" s="202"/>
      <c r="AE108" s="203"/>
      <c r="AF108" s="203"/>
      <c r="AG108" s="203"/>
      <c r="AH108" s="203"/>
      <c r="AK108" s="203"/>
      <c r="AL108" s="203"/>
      <c r="AM108" s="204"/>
    </row>
    <row r="109" spans="2:39">
      <c r="B109" s="200"/>
      <c r="C109" s="201"/>
      <c r="D109" s="201"/>
      <c r="E109" s="201"/>
      <c r="G109" s="193"/>
      <c r="AD109" s="202"/>
      <c r="AE109" s="203"/>
      <c r="AF109" s="203"/>
      <c r="AG109" s="203"/>
      <c r="AH109" s="203"/>
      <c r="AK109" s="203"/>
      <c r="AL109" s="203"/>
      <c r="AM109" s="204"/>
    </row>
    <row r="110" spans="2:39">
      <c r="B110" s="200"/>
      <c r="C110" s="201"/>
      <c r="D110" s="201"/>
      <c r="E110" s="201"/>
      <c r="G110" s="193"/>
      <c r="AD110" s="202"/>
      <c r="AE110" s="203"/>
      <c r="AF110" s="203"/>
      <c r="AG110" s="203"/>
      <c r="AH110" s="203"/>
      <c r="AK110" s="203"/>
      <c r="AL110" s="203"/>
      <c r="AM110" s="204"/>
    </row>
    <row r="111" spans="2:39">
      <c r="B111" s="200"/>
      <c r="C111" s="201"/>
      <c r="D111" s="201"/>
      <c r="E111" s="201"/>
      <c r="G111" s="193"/>
      <c r="AD111" s="202"/>
      <c r="AE111" s="203"/>
      <c r="AF111" s="203"/>
      <c r="AG111" s="203"/>
      <c r="AH111" s="203"/>
      <c r="AK111" s="203"/>
      <c r="AL111" s="203"/>
      <c r="AM111" s="204"/>
    </row>
    <row r="112" spans="2:39">
      <c r="B112" s="200"/>
      <c r="C112" s="201"/>
      <c r="D112" s="201"/>
      <c r="E112" s="201"/>
      <c r="G112" s="193"/>
      <c r="AD112" s="202"/>
      <c r="AE112" s="203"/>
      <c r="AF112" s="203"/>
      <c r="AG112" s="203"/>
      <c r="AH112" s="203"/>
      <c r="AK112" s="203"/>
      <c r="AL112" s="203"/>
      <c r="AM112" s="204"/>
    </row>
    <row r="113" spans="2:39">
      <c r="B113" s="200"/>
      <c r="C113" s="201"/>
      <c r="D113" s="201"/>
      <c r="E113" s="201"/>
      <c r="G113" s="193"/>
      <c r="AD113" s="202"/>
      <c r="AE113" s="203"/>
      <c r="AF113" s="203"/>
      <c r="AG113" s="203"/>
      <c r="AH113" s="203"/>
      <c r="AK113" s="203"/>
      <c r="AL113" s="203"/>
      <c r="AM113" s="204"/>
    </row>
    <row r="114" spans="2:39">
      <c r="B114" s="200"/>
      <c r="C114" s="201"/>
      <c r="D114" s="201"/>
      <c r="E114" s="201"/>
      <c r="G114" s="193"/>
      <c r="AD114" s="202"/>
      <c r="AE114" s="203"/>
      <c r="AF114" s="203"/>
      <c r="AG114" s="203"/>
      <c r="AH114" s="203"/>
      <c r="AK114" s="203"/>
      <c r="AL114" s="203"/>
      <c r="AM114" s="204"/>
    </row>
    <row r="115" spans="2:39">
      <c r="B115" s="200"/>
      <c r="C115" s="201"/>
      <c r="D115" s="201"/>
      <c r="E115" s="201"/>
      <c r="G115" s="193"/>
      <c r="AD115" s="202"/>
      <c r="AE115" s="203"/>
      <c r="AF115" s="203"/>
      <c r="AG115" s="203"/>
      <c r="AH115" s="203"/>
      <c r="AK115" s="203"/>
      <c r="AL115" s="203"/>
      <c r="AM115" s="204"/>
    </row>
    <row r="116" spans="2:39">
      <c r="B116" s="200"/>
      <c r="C116" s="201"/>
      <c r="D116" s="201"/>
      <c r="E116" s="201"/>
      <c r="G116" s="193"/>
      <c r="AD116" s="202"/>
      <c r="AE116" s="203"/>
      <c r="AF116" s="203"/>
      <c r="AG116" s="203"/>
      <c r="AH116" s="203"/>
      <c r="AK116" s="203"/>
      <c r="AL116" s="203"/>
      <c r="AM116" s="204"/>
    </row>
    <row r="117" spans="2:39">
      <c r="B117" s="200"/>
      <c r="C117" s="201"/>
      <c r="D117" s="201"/>
      <c r="E117" s="201"/>
      <c r="G117" s="193"/>
      <c r="AD117" s="202"/>
      <c r="AE117" s="203"/>
      <c r="AF117" s="203"/>
      <c r="AG117" s="203"/>
      <c r="AH117" s="203"/>
      <c r="AK117" s="203"/>
      <c r="AL117" s="203"/>
      <c r="AM117" s="204"/>
    </row>
    <row r="118" spans="2:39">
      <c r="B118" s="200"/>
      <c r="C118" s="201"/>
      <c r="D118" s="201"/>
      <c r="E118" s="201"/>
      <c r="G118" s="193"/>
      <c r="AD118" s="202"/>
      <c r="AE118" s="203"/>
      <c r="AF118" s="203"/>
      <c r="AG118" s="203"/>
      <c r="AH118" s="203"/>
      <c r="AK118" s="203"/>
      <c r="AL118" s="203"/>
      <c r="AM118" s="204"/>
    </row>
    <row r="119" spans="2:39">
      <c r="B119" s="200"/>
      <c r="C119" s="201"/>
      <c r="D119" s="201"/>
      <c r="E119" s="201"/>
      <c r="G119" s="193"/>
      <c r="AD119" s="202"/>
      <c r="AE119" s="203"/>
      <c r="AF119" s="203"/>
      <c r="AG119" s="203"/>
      <c r="AH119" s="203"/>
      <c r="AK119" s="203"/>
      <c r="AL119" s="203"/>
      <c r="AM119" s="204"/>
    </row>
    <row r="120" spans="2:39">
      <c r="B120" s="200"/>
      <c r="C120" s="201"/>
      <c r="D120" s="201"/>
      <c r="E120" s="201"/>
      <c r="G120" s="193"/>
      <c r="AD120" s="202"/>
      <c r="AE120" s="203"/>
      <c r="AF120" s="203"/>
      <c r="AG120" s="203"/>
      <c r="AH120" s="203"/>
      <c r="AK120" s="203"/>
      <c r="AL120" s="203"/>
      <c r="AM120" s="204"/>
    </row>
    <row r="121" spans="2:39">
      <c r="B121" s="200"/>
      <c r="C121" s="201"/>
      <c r="D121" s="201"/>
      <c r="E121" s="201"/>
      <c r="G121" s="193"/>
      <c r="AD121" s="202"/>
      <c r="AE121" s="203"/>
      <c r="AF121" s="203"/>
      <c r="AG121" s="203"/>
      <c r="AH121" s="203"/>
      <c r="AK121" s="203"/>
      <c r="AL121" s="203"/>
      <c r="AM121" s="204"/>
    </row>
    <row r="122" spans="2:39">
      <c r="B122" s="200"/>
      <c r="C122" s="201"/>
      <c r="D122" s="201"/>
      <c r="E122" s="201"/>
      <c r="G122" s="193"/>
      <c r="AD122" s="202"/>
      <c r="AE122" s="203"/>
      <c r="AF122" s="203"/>
      <c r="AG122" s="203"/>
      <c r="AH122" s="203"/>
      <c r="AK122" s="203"/>
      <c r="AL122" s="203"/>
      <c r="AM122" s="204"/>
    </row>
    <row r="123" spans="2:39">
      <c r="B123" s="200"/>
      <c r="C123" s="201"/>
      <c r="D123" s="201"/>
      <c r="E123" s="201"/>
      <c r="G123" s="193"/>
      <c r="AD123" s="202"/>
      <c r="AE123" s="203"/>
      <c r="AF123" s="203"/>
      <c r="AG123" s="203"/>
      <c r="AH123" s="203"/>
      <c r="AK123" s="203"/>
      <c r="AL123" s="203"/>
      <c r="AM123" s="204"/>
    </row>
    <row r="124" spans="2:39">
      <c r="B124" s="200"/>
      <c r="C124" s="201"/>
      <c r="D124" s="201"/>
      <c r="E124" s="201"/>
      <c r="G124" s="193"/>
      <c r="AD124" s="202"/>
      <c r="AE124" s="203"/>
      <c r="AF124" s="203"/>
      <c r="AG124" s="203"/>
      <c r="AH124" s="203"/>
      <c r="AK124" s="203"/>
      <c r="AL124" s="203"/>
      <c r="AM124" s="204"/>
    </row>
    <row r="125" spans="2:39">
      <c r="B125" s="200"/>
      <c r="C125" s="201"/>
      <c r="D125" s="201"/>
      <c r="E125" s="201"/>
      <c r="G125" s="193"/>
      <c r="AD125" s="202"/>
      <c r="AE125" s="203"/>
      <c r="AF125" s="203"/>
      <c r="AG125" s="203"/>
      <c r="AH125" s="203"/>
      <c r="AK125" s="203"/>
      <c r="AL125" s="203"/>
      <c r="AM125" s="204"/>
    </row>
    <row r="126" spans="2:39">
      <c r="B126" s="200"/>
      <c r="C126" s="201"/>
      <c r="D126" s="201"/>
      <c r="E126" s="201"/>
      <c r="G126" s="193"/>
      <c r="AD126" s="202"/>
      <c r="AE126" s="203"/>
      <c r="AF126" s="203"/>
      <c r="AG126" s="203"/>
      <c r="AH126" s="203"/>
      <c r="AK126" s="203"/>
      <c r="AL126" s="203"/>
      <c r="AM126" s="204"/>
    </row>
    <row r="127" spans="2:39">
      <c r="B127" s="200"/>
      <c r="C127" s="201"/>
      <c r="D127" s="201"/>
      <c r="E127" s="201"/>
      <c r="G127" s="193"/>
      <c r="AD127" s="202"/>
      <c r="AE127" s="203"/>
      <c r="AF127" s="203"/>
      <c r="AG127" s="203"/>
      <c r="AH127" s="203"/>
      <c r="AK127" s="203"/>
      <c r="AL127" s="203"/>
      <c r="AM127" s="204"/>
    </row>
    <row r="128" spans="2:39">
      <c r="B128" s="200"/>
      <c r="C128" s="201"/>
      <c r="D128" s="201"/>
      <c r="E128" s="201"/>
      <c r="G128" s="193"/>
      <c r="AD128" s="202"/>
      <c r="AE128" s="203"/>
      <c r="AF128" s="203"/>
      <c r="AG128" s="203"/>
      <c r="AH128" s="203"/>
      <c r="AK128" s="203"/>
      <c r="AL128" s="203"/>
      <c r="AM128" s="204"/>
    </row>
    <row r="129" spans="2:39">
      <c r="B129" s="200"/>
      <c r="C129" s="201"/>
      <c r="D129" s="201"/>
      <c r="E129" s="201"/>
      <c r="G129" s="193"/>
      <c r="AD129" s="202"/>
      <c r="AE129" s="203"/>
      <c r="AF129" s="203"/>
      <c r="AG129" s="203"/>
      <c r="AH129" s="203"/>
      <c r="AK129" s="203"/>
      <c r="AL129" s="203"/>
      <c r="AM129" s="204"/>
    </row>
    <row r="130" spans="2:39">
      <c r="B130" s="200"/>
      <c r="C130" s="201"/>
      <c r="D130" s="201"/>
      <c r="E130" s="201"/>
      <c r="G130" s="193"/>
      <c r="AD130" s="202"/>
      <c r="AE130" s="203"/>
      <c r="AF130" s="203"/>
      <c r="AG130" s="203"/>
      <c r="AH130" s="203"/>
      <c r="AK130" s="203"/>
      <c r="AL130" s="203"/>
      <c r="AM130" s="204"/>
    </row>
    <row r="131" spans="2:39">
      <c r="B131" s="200"/>
      <c r="C131" s="201"/>
      <c r="D131" s="201"/>
      <c r="E131" s="201"/>
      <c r="G131" s="193"/>
      <c r="AD131" s="202"/>
      <c r="AE131" s="203"/>
      <c r="AF131" s="203"/>
      <c r="AG131" s="203"/>
      <c r="AH131" s="203"/>
      <c r="AK131" s="203"/>
      <c r="AL131" s="203"/>
      <c r="AM131" s="204"/>
    </row>
    <row r="132" spans="2:39">
      <c r="B132" s="200"/>
      <c r="C132" s="201"/>
      <c r="D132" s="201"/>
      <c r="E132" s="201"/>
      <c r="G132" s="193"/>
      <c r="AD132" s="202"/>
      <c r="AE132" s="203"/>
      <c r="AF132" s="203"/>
      <c r="AG132" s="203"/>
      <c r="AH132" s="203"/>
      <c r="AK132" s="203"/>
      <c r="AL132" s="203"/>
      <c r="AM132" s="204"/>
    </row>
    <row r="133" spans="2:39">
      <c r="B133" s="200"/>
      <c r="C133" s="201"/>
      <c r="D133" s="201"/>
      <c r="E133" s="201"/>
      <c r="G133" s="193"/>
      <c r="AD133" s="202"/>
      <c r="AE133" s="203"/>
      <c r="AF133" s="203"/>
      <c r="AG133" s="203"/>
      <c r="AH133" s="203"/>
      <c r="AK133" s="203"/>
      <c r="AL133" s="203"/>
      <c r="AM133" s="204"/>
    </row>
    <row r="134" spans="2:39">
      <c r="B134" s="200"/>
      <c r="C134" s="201"/>
      <c r="D134" s="201"/>
      <c r="E134" s="201"/>
      <c r="G134" s="193"/>
      <c r="AD134" s="202"/>
      <c r="AE134" s="203"/>
      <c r="AF134" s="203"/>
      <c r="AG134" s="203"/>
      <c r="AH134" s="203"/>
      <c r="AK134" s="203"/>
      <c r="AL134" s="203"/>
      <c r="AM134" s="204"/>
    </row>
    <row r="135" spans="2:39">
      <c r="B135" s="200"/>
      <c r="C135" s="201"/>
      <c r="D135" s="201"/>
      <c r="E135" s="201"/>
      <c r="G135" s="193"/>
      <c r="AD135" s="202"/>
      <c r="AE135" s="203"/>
      <c r="AF135" s="203"/>
      <c r="AG135" s="203"/>
      <c r="AH135" s="203"/>
      <c r="AK135" s="203"/>
      <c r="AL135" s="203"/>
      <c r="AM135" s="204"/>
    </row>
    <row r="136" spans="2:39">
      <c r="B136" s="200"/>
      <c r="C136" s="201"/>
      <c r="D136" s="201"/>
      <c r="E136" s="201"/>
      <c r="G136" s="193"/>
      <c r="AD136" s="202"/>
      <c r="AE136" s="203"/>
      <c r="AF136" s="203"/>
      <c r="AG136" s="203"/>
      <c r="AH136" s="203"/>
      <c r="AK136" s="203"/>
      <c r="AL136" s="203"/>
      <c r="AM136" s="204"/>
    </row>
    <row r="137" spans="2:39">
      <c r="B137" s="200"/>
      <c r="C137" s="201"/>
      <c r="D137" s="201"/>
      <c r="E137" s="201"/>
      <c r="G137" s="193"/>
      <c r="AD137" s="202"/>
      <c r="AE137" s="203"/>
      <c r="AF137" s="203"/>
      <c r="AG137" s="203"/>
      <c r="AH137" s="203"/>
      <c r="AK137" s="203"/>
      <c r="AL137" s="203"/>
      <c r="AM137" s="204"/>
    </row>
    <row r="138" spans="2:39">
      <c r="B138" s="200"/>
      <c r="C138" s="201"/>
      <c r="D138" s="201"/>
      <c r="E138" s="201"/>
      <c r="G138" s="193"/>
      <c r="AD138" s="202"/>
      <c r="AE138" s="203"/>
      <c r="AF138" s="203"/>
      <c r="AG138" s="203"/>
      <c r="AH138" s="203"/>
      <c r="AK138" s="203"/>
      <c r="AL138" s="203"/>
      <c r="AM138" s="204"/>
    </row>
    <row r="139" spans="2:39">
      <c r="B139" s="200"/>
      <c r="C139" s="201"/>
      <c r="D139" s="201"/>
      <c r="E139" s="201"/>
      <c r="G139" s="193"/>
      <c r="AD139" s="202"/>
      <c r="AE139" s="203"/>
      <c r="AF139" s="203"/>
      <c r="AG139" s="203"/>
      <c r="AH139" s="203"/>
      <c r="AK139" s="203"/>
      <c r="AL139" s="203"/>
      <c r="AM139" s="204"/>
    </row>
    <row r="140" spans="2:39">
      <c r="B140" s="200"/>
      <c r="C140" s="201"/>
      <c r="D140" s="201"/>
      <c r="E140" s="201"/>
      <c r="G140" s="193"/>
      <c r="AD140" s="202"/>
      <c r="AE140" s="203"/>
      <c r="AF140" s="203"/>
      <c r="AG140" s="203"/>
      <c r="AH140" s="203"/>
      <c r="AK140" s="203"/>
      <c r="AL140" s="203"/>
      <c r="AM140" s="204"/>
    </row>
    <row r="141" spans="2:39">
      <c r="B141" s="200"/>
      <c r="C141" s="201"/>
      <c r="D141" s="201"/>
      <c r="E141" s="201"/>
      <c r="G141" s="193"/>
      <c r="AD141" s="202"/>
      <c r="AE141" s="203"/>
      <c r="AF141" s="203"/>
      <c r="AG141" s="203"/>
      <c r="AH141" s="203"/>
      <c r="AK141" s="203"/>
      <c r="AL141" s="203"/>
      <c r="AM141" s="204"/>
    </row>
    <row r="142" spans="2:39">
      <c r="B142" s="200"/>
      <c r="C142" s="201"/>
      <c r="D142" s="201"/>
      <c r="E142" s="201"/>
      <c r="G142" s="193"/>
      <c r="AD142" s="202"/>
      <c r="AE142" s="203"/>
      <c r="AF142" s="203"/>
      <c r="AG142" s="203"/>
      <c r="AH142" s="203"/>
      <c r="AK142" s="203"/>
      <c r="AL142" s="203"/>
      <c r="AM142" s="204"/>
    </row>
    <row r="143" spans="2:39">
      <c r="B143" s="200"/>
      <c r="C143" s="201"/>
      <c r="D143" s="201"/>
      <c r="E143" s="201"/>
      <c r="G143" s="193"/>
      <c r="AD143" s="202"/>
      <c r="AE143" s="203"/>
      <c r="AF143" s="203"/>
      <c r="AG143" s="203"/>
      <c r="AH143" s="203"/>
      <c r="AK143" s="203"/>
      <c r="AL143" s="203"/>
      <c r="AM143" s="204"/>
    </row>
    <row r="144" spans="2:39">
      <c r="B144" s="200"/>
      <c r="C144" s="201"/>
      <c r="D144" s="201"/>
      <c r="E144" s="201"/>
      <c r="G144" s="193"/>
      <c r="AD144" s="202"/>
      <c r="AE144" s="203"/>
      <c r="AF144" s="203"/>
      <c r="AG144" s="203"/>
      <c r="AH144" s="203"/>
      <c r="AK144" s="203"/>
      <c r="AL144" s="203"/>
      <c r="AM144" s="204"/>
    </row>
    <row r="145" spans="2:39">
      <c r="B145" s="200"/>
      <c r="C145" s="201"/>
      <c r="D145" s="201"/>
      <c r="E145" s="201"/>
      <c r="G145" s="193"/>
      <c r="AD145" s="202"/>
      <c r="AE145" s="203"/>
      <c r="AF145" s="203"/>
      <c r="AG145" s="203"/>
      <c r="AH145" s="203"/>
      <c r="AK145" s="203"/>
      <c r="AL145" s="203"/>
      <c r="AM145" s="204"/>
    </row>
    <row r="146" spans="2:39">
      <c r="B146" s="200"/>
      <c r="C146" s="201"/>
      <c r="D146" s="201"/>
      <c r="E146" s="201"/>
      <c r="G146" s="193"/>
      <c r="AD146" s="202"/>
      <c r="AE146" s="203"/>
      <c r="AF146" s="203"/>
      <c r="AG146" s="203"/>
      <c r="AH146" s="203"/>
      <c r="AK146" s="203"/>
      <c r="AL146" s="203"/>
      <c r="AM146" s="204"/>
    </row>
    <row r="147" spans="2:39">
      <c r="B147" s="200"/>
      <c r="C147" s="201"/>
      <c r="D147" s="201"/>
      <c r="E147" s="201"/>
      <c r="G147" s="193"/>
      <c r="AD147" s="202"/>
      <c r="AE147" s="203"/>
      <c r="AF147" s="203"/>
      <c r="AG147" s="203"/>
      <c r="AH147" s="203"/>
      <c r="AK147" s="203"/>
      <c r="AL147" s="203"/>
      <c r="AM147" s="204"/>
    </row>
    <row r="148" spans="2:39">
      <c r="B148" s="200"/>
      <c r="C148" s="201"/>
      <c r="D148" s="201"/>
      <c r="E148" s="201"/>
      <c r="G148" s="193"/>
      <c r="AD148" s="202"/>
      <c r="AE148" s="203"/>
      <c r="AF148" s="203"/>
      <c r="AG148" s="203"/>
      <c r="AH148" s="203"/>
      <c r="AK148" s="203"/>
      <c r="AL148" s="203"/>
      <c r="AM148" s="204"/>
    </row>
    <row r="149" spans="2:39">
      <c r="B149" s="200"/>
      <c r="C149" s="201"/>
      <c r="D149" s="201"/>
      <c r="E149" s="201"/>
      <c r="G149" s="193"/>
      <c r="AD149" s="202"/>
      <c r="AE149" s="203"/>
      <c r="AF149" s="203"/>
      <c r="AG149" s="203"/>
      <c r="AH149" s="203"/>
      <c r="AK149" s="203"/>
      <c r="AL149" s="203"/>
      <c r="AM149" s="204"/>
    </row>
    <row r="150" spans="2:39">
      <c r="B150" s="200"/>
      <c r="C150" s="201"/>
      <c r="D150" s="201"/>
      <c r="E150" s="201"/>
      <c r="G150" s="193"/>
      <c r="AD150" s="202"/>
      <c r="AE150" s="203"/>
      <c r="AF150" s="203"/>
      <c r="AG150" s="203"/>
      <c r="AH150" s="203"/>
      <c r="AK150" s="203"/>
      <c r="AL150" s="203"/>
      <c r="AM150" s="204"/>
    </row>
    <row r="151" spans="2:39">
      <c r="B151" s="200"/>
      <c r="C151" s="201"/>
      <c r="D151" s="201"/>
      <c r="E151" s="201"/>
      <c r="G151" s="193"/>
      <c r="AD151" s="202"/>
      <c r="AE151" s="203"/>
      <c r="AF151" s="203"/>
      <c r="AG151" s="203"/>
      <c r="AH151" s="203"/>
      <c r="AK151" s="203"/>
      <c r="AL151" s="203"/>
      <c r="AM151" s="204"/>
    </row>
    <row r="152" spans="2:39">
      <c r="B152" s="200"/>
      <c r="C152" s="201"/>
      <c r="D152" s="201"/>
      <c r="E152" s="201"/>
      <c r="G152" s="193"/>
      <c r="AD152" s="202"/>
      <c r="AE152" s="203"/>
      <c r="AF152" s="203"/>
      <c r="AG152" s="203"/>
      <c r="AH152" s="203"/>
      <c r="AK152" s="203"/>
      <c r="AL152" s="203"/>
      <c r="AM152" s="204"/>
    </row>
    <row r="153" spans="2:39">
      <c r="B153" s="200"/>
      <c r="C153" s="201"/>
      <c r="D153" s="201"/>
      <c r="E153" s="201"/>
      <c r="G153" s="193"/>
      <c r="AD153" s="202"/>
      <c r="AE153" s="203"/>
      <c r="AF153" s="203"/>
      <c r="AG153" s="203"/>
      <c r="AH153" s="203"/>
      <c r="AK153" s="203"/>
      <c r="AL153" s="203"/>
      <c r="AM153" s="204"/>
    </row>
    <row r="154" spans="2:39">
      <c r="B154" s="200"/>
      <c r="C154" s="201"/>
      <c r="D154" s="201"/>
      <c r="E154" s="201"/>
      <c r="G154" s="193"/>
      <c r="AD154" s="202"/>
      <c r="AE154" s="203"/>
      <c r="AF154" s="203"/>
      <c r="AG154" s="203"/>
      <c r="AH154" s="203"/>
      <c r="AK154" s="203"/>
      <c r="AL154" s="203"/>
      <c r="AM154" s="204"/>
    </row>
    <row r="155" spans="2:39">
      <c r="B155" s="200"/>
      <c r="C155" s="201"/>
      <c r="D155" s="201"/>
      <c r="E155" s="201"/>
      <c r="G155" s="193"/>
      <c r="AD155" s="202"/>
      <c r="AE155" s="203"/>
      <c r="AF155" s="203"/>
      <c r="AG155" s="203"/>
      <c r="AH155" s="203"/>
      <c r="AK155" s="203"/>
      <c r="AL155" s="203"/>
      <c r="AM155" s="204"/>
    </row>
    <row r="156" spans="2:39">
      <c r="B156" s="200"/>
      <c r="C156" s="201"/>
      <c r="D156" s="201"/>
      <c r="E156" s="201"/>
      <c r="G156" s="193"/>
      <c r="AD156" s="202"/>
      <c r="AE156" s="203"/>
      <c r="AF156" s="203"/>
      <c r="AG156" s="203"/>
      <c r="AH156" s="203"/>
      <c r="AK156" s="203"/>
      <c r="AL156" s="203"/>
      <c r="AM156" s="204"/>
    </row>
    <row r="157" spans="2:39">
      <c r="B157" s="200"/>
      <c r="C157" s="201"/>
      <c r="D157" s="201"/>
      <c r="E157" s="201"/>
      <c r="G157" s="193"/>
      <c r="AD157" s="202"/>
      <c r="AE157" s="203"/>
      <c r="AF157" s="203"/>
      <c r="AG157" s="203"/>
      <c r="AH157" s="203"/>
      <c r="AK157" s="203"/>
      <c r="AL157" s="203"/>
      <c r="AM157" s="204"/>
    </row>
    <row r="158" spans="2:39">
      <c r="B158" s="200"/>
      <c r="C158" s="201"/>
      <c r="D158" s="201"/>
      <c r="E158" s="201"/>
      <c r="G158" s="193"/>
      <c r="AD158" s="202"/>
      <c r="AE158" s="203"/>
      <c r="AF158" s="203"/>
      <c r="AG158" s="203"/>
      <c r="AH158" s="203"/>
      <c r="AK158" s="203"/>
      <c r="AL158" s="203"/>
      <c r="AM158" s="204"/>
    </row>
    <row r="159" spans="2:39">
      <c r="B159" s="200"/>
      <c r="C159" s="201"/>
      <c r="D159" s="201"/>
      <c r="E159" s="201"/>
      <c r="G159" s="193"/>
      <c r="AD159" s="202"/>
      <c r="AE159" s="203"/>
      <c r="AF159" s="203"/>
      <c r="AG159" s="203"/>
      <c r="AH159" s="203"/>
      <c r="AK159" s="203"/>
      <c r="AL159" s="203"/>
      <c r="AM159" s="204"/>
    </row>
    <row r="160" spans="2:39">
      <c r="B160" s="200"/>
      <c r="C160" s="201"/>
      <c r="D160" s="201"/>
      <c r="E160" s="201"/>
      <c r="G160" s="193"/>
      <c r="AD160" s="202"/>
      <c r="AE160" s="203"/>
      <c r="AF160" s="203"/>
      <c r="AG160" s="203"/>
      <c r="AH160" s="203"/>
      <c r="AK160" s="203"/>
      <c r="AL160" s="203"/>
      <c r="AM160" s="204"/>
    </row>
    <row r="161" spans="2:39">
      <c r="B161" s="200"/>
      <c r="C161" s="201"/>
      <c r="D161" s="201"/>
      <c r="E161" s="201"/>
      <c r="G161" s="193"/>
      <c r="AD161" s="202"/>
      <c r="AE161" s="203"/>
      <c r="AF161" s="203"/>
      <c r="AG161" s="203"/>
      <c r="AH161" s="203"/>
      <c r="AK161" s="203"/>
      <c r="AL161" s="203"/>
      <c r="AM161" s="204"/>
    </row>
    <row r="162" spans="2:39">
      <c r="B162" s="200"/>
      <c r="C162" s="201"/>
      <c r="D162" s="201"/>
      <c r="E162" s="201"/>
      <c r="G162" s="193"/>
      <c r="AD162" s="202"/>
      <c r="AE162" s="203"/>
      <c r="AF162" s="203"/>
      <c r="AG162" s="203"/>
      <c r="AH162" s="203"/>
      <c r="AK162" s="203"/>
      <c r="AL162" s="203"/>
      <c r="AM162" s="204"/>
    </row>
    <row r="163" spans="2:39">
      <c r="B163" s="200"/>
      <c r="C163" s="201"/>
      <c r="D163" s="201"/>
      <c r="E163" s="201"/>
      <c r="G163" s="193"/>
      <c r="AD163" s="202"/>
      <c r="AE163" s="203"/>
      <c r="AF163" s="203"/>
      <c r="AG163" s="203"/>
      <c r="AH163" s="203"/>
      <c r="AK163" s="203"/>
      <c r="AL163" s="203"/>
      <c r="AM163" s="204"/>
    </row>
    <row r="164" spans="2:39">
      <c r="B164" s="200"/>
      <c r="C164" s="201"/>
      <c r="D164" s="201"/>
      <c r="E164" s="201"/>
      <c r="G164" s="193"/>
      <c r="AD164" s="202"/>
      <c r="AE164" s="203"/>
      <c r="AF164" s="203"/>
      <c r="AG164" s="203"/>
      <c r="AH164" s="203"/>
      <c r="AK164" s="203"/>
      <c r="AL164" s="203"/>
      <c r="AM164" s="204"/>
    </row>
    <row r="165" spans="2:39">
      <c r="B165" s="200"/>
      <c r="C165" s="201"/>
      <c r="D165" s="201"/>
      <c r="E165" s="201"/>
      <c r="G165" s="193"/>
      <c r="AD165" s="202"/>
      <c r="AE165" s="203"/>
      <c r="AF165" s="203"/>
      <c r="AG165" s="203"/>
      <c r="AH165" s="203"/>
      <c r="AK165" s="203"/>
      <c r="AL165" s="203"/>
      <c r="AM165" s="204"/>
    </row>
    <row r="166" spans="2:39">
      <c r="B166" s="200"/>
      <c r="C166" s="201"/>
      <c r="D166" s="201"/>
      <c r="E166" s="201"/>
      <c r="G166" s="193"/>
      <c r="AD166" s="202"/>
      <c r="AE166" s="203"/>
      <c r="AF166" s="203"/>
      <c r="AG166" s="203"/>
      <c r="AH166" s="203"/>
      <c r="AK166" s="203"/>
      <c r="AL166" s="203"/>
      <c r="AM166" s="204"/>
    </row>
    <row r="167" spans="2:39">
      <c r="B167" s="200"/>
      <c r="C167" s="201"/>
      <c r="D167" s="201"/>
      <c r="E167" s="201"/>
      <c r="G167" s="193"/>
      <c r="AD167" s="202"/>
      <c r="AE167" s="203"/>
      <c r="AF167" s="203"/>
      <c r="AG167" s="203"/>
      <c r="AH167" s="203"/>
      <c r="AK167" s="203"/>
      <c r="AL167" s="203"/>
      <c r="AM167" s="204"/>
    </row>
    <row r="168" spans="2:39">
      <c r="B168" s="200"/>
      <c r="C168" s="201"/>
      <c r="D168" s="201"/>
      <c r="E168" s="201"/>
      <c r="G168" s="193"/>
      <c r="AD168" s="202"/>
      <c r="AE168" s="203"/>
      <c r="AF168" s="203"/>
      <c r="AG168" s="203"/>
      <c r="AH168" s="203"/>
      <c r="AK168" s="203"/>
      <c r="AL168" s="203"/>
      <c r="AM168" s="204"/>
    </row>
    <row r="169" spans="2:39">
      <c r="B169" s="200"/>
      <c r="C169" s="201"/>
      <c r="D169" s="201"/>
      <c r="E169" s="201"/>
      <c r="G169" s="193"/>
      <c r="AD169" s="202"/>
      <c r="AE169" s="203"/>
      <c r="AF169" s="203"/>
      <c r="AG169" s="203"/>
      <c r="AH169" s="203"/>
      <c r="AK169" s="203"/>
      <c r="AL169" s="203"/>
      <c r="AM169" s="204"/>
    </row>
    <row r="170" spans="2:39">
      <c r="B170" s="200"/>
      <c r="C170" s="201"/>
      <c r="D170" s="201"/>
      <c r="E170" s="201"/>
      <c r="G170" s="193"/>
      <c r="AD170" s="202"/>
      <c r="AE170" s="203"/>
      <c r="AF170" s="203"/>
      <c r="AG170" s="203"/>
      <c r="AH170" s="203"/>
      <c r="AK170" s="203"/>
      <c r="AL170" s="203"/>
      <c r="AM170" s="204"/>
    </row>
    <row r="171" spans="2:39">
      <c r="B171" s="200"/>
      <c r="C171" s="201"/>
      <c r="D171" s="201"/>
      <c r="E171" s="201"/>
      <c r="G171" s="193"/>
      <c r="AD171" s="202"/>
      <c r="AE171" s="203"/>
      <c r="AF171" s="203"/>
      <c r="AG171" s="203"/>
      <c r="AH171" s="203"/>
      <c r="AK171" s="203"/>
      <c r="AL171" s="203"/>
      <c r="AM171" s="204"/>
    </row>
    <row r="172" spans="2:39">
      <c r="B172" s="200"/>
      <c r="C172" s="201"/>
      <c r="D172" s="201"/>
      <c r="E172" s="201"/>
      <c r="G172" s="193"/>
      <c r="AD172" s="202"/>
      <c r="AE172" s="203"/>
      <c r="AF172" s="203"/>
      <c r="AG172" s="203"/>
      <c r="AH172" s="203"/>
      <c r="AK172" s="203"/>
      <c r="AL172" s="203"/>
      <c r="AM172" s="204"/>
    </row>
    <row r="173" spans="2:39">
      <c r="B173" s="200"/>
      <c r="C173" s="201"/>
      <c r="D173" s="201"/>
      <c r="E173" s="201"/>
      <c r="G173" s="193"/>
      <c r="AD173" s="202"/>
      <c r="AE173" s="203"/>
      <c r="AF173" s="203"/>
      <c r="AG173" s="203"/>
      <c r="AH173" s="203"/>
      <c r="AK173" s="203"/>
      <c r="AL173" s="203"/>
      <c r="AM173" s="204"/>
    </row>
    <row r="174" spans="2:39">
      <c r="B174" s="200"/>
      <c r="C174" s="201"/>
      <c r="D174" s="201"/>
      <c r="E174" s="201"/>
      <c r="G174" s="193"/>
      <c r="AD174" s="202"/>
      <c r="AE174" s="203"/>
      <c r="AF174" s="203"/>
      <c r="AG174" s="203"/>
      <c r="AH174" s="203"/>
      <c r="AK174" s="203"/>
      <c r="AL174" s="203"/>
      <c r="AM174" s="204"/>
    </row>
    <row r="175" spans="2:39">
      <c r="B175" s="200"/>
      <c r="C175" s="201"/>
      <c r="D175" s="201"/>
      <c r="E175" s="201"/>
      <c r="G175" s="193"/>
      <c r="AD175" s="202"/>
      <c r="AE175" s="203"/>
      <c r="AF175" s="203"/>
      <c r="AG175" s="203"/>
      <c r="AH175" s="203"/>
      <c r="AK175" s="203"/>
      <c r="AL175" s="203"/>
      <c r="AM175" s="204"/>
    </row>
    <row r="176" spans="2:39">
      <c r="B176" s="200"/>
      <c r="C176" s="201"/>
      <c r="D176" s="201"/>
      <c r="E176" s="201"/>
      <c r="G176" s="193"/>
      <c r="AD176" s="202"/>
      <c r="AE176" s="203"/>
      <c r="AF176" s="203"/>
      <c r="AG176" s="203"/>
      <c r="AH176" s="203"/>
      <c r="AK176" s="203"/>
      <c r="AL176" s="203"/>
      <c r="AM176" s="204"/>
    </row>
    <row r="177" spans="2:39">
      <c r="B177" s="200"/>
      <c r="C177" s="201"/>
      <c r="D177" s="201"/>
      <c r="E177" s="201"/>
      <c r="G177" s="193"/>
      <c r="AD177" s="202"/>
      <c r="AE177" s="203"/>
      <c r="AF177" s="203"/>
      <c r="AG177" s="203"/>
      <c r="AH177" s="203"/>
      <c r="AK177" s="203"/>
      <c r="AL177" s="203"/>
      <c r="AM177" s="204"/>
    </row>
    <row r="178" spans="2:39">
      <c r="B178" s="200"/>
      <c r="C178" s="201"/>
      <c r="D178" s="201"/>
      <c r="E178" s="201"/>
      <c r="G178" s="193"/>
      <c r="AD178" s="202"/>
      <c r="AE178" s="203"/>
      <c r="AF178" s="203"/>
      <c r="AG178" s="203"/>
      <c r="AH178" s="203"/>
      <c r="AK178" s="203"/>
      <c r="AL178" s="203"/>
      <c r="AM178" s="204"/>
    </row>
    <row r="179" spans="2:39">
      <c r="B179" s="200"/>
      <c r="C179" s="201"/>
      <c r="D179" s="201"/>
      <c r="E179" s="201"/>
      <c r="G179" s="193"/>
      <c r="AD179" s="202"/>
      <c r="AE179" s="203"/>
      <c r="AF179" s="203"/>
      <c r="AG179" s="203"/>
      <c r="AH179" s="203"/>
      <c r="AK179" s="203"/>
      <c r="AL179" s="203"/>
      <c r="AM179" s="204"/>
    </row>
    <row r="180" spans="2:39">
      <c r="B180" s="200"/>
      <c r="C180" s="201"/>
      <c r="D180" s="201"/>
      <c r="E180" s="201"/>
      <c r="G180" s="193"/>
      <c r="AD180" s="202"/>
      <c r="AE180" s="203"/>
      <c r="AF180" s="203"/>
      <c r="AG180" s="203"/>
      <c r="AH180" s="203"/>
      <c r="AK180" s="203"/>
      <c r="AL180" s="203"/>
      <c r="AM180" s="204"/>
    </row>
    <row r="181" spans="2:39">
      <c r="B181" s="200"/>
      <c r="C181" s="201"/>
      <c r="D181" s="201"/>
      <c r="E181" s="201"/>
      <c r="G181" s="193"/>
      <c r="AD181" s="202"/>
      <c r="AE181" s="203"/>
      <c r="AF181" s="203"/>
      <c r="AG181" s="203"/>
      <c r="AH181" s="203"/>
      <c r="AK181" s="203"/>
      <c r="AL181" s="203"/>
      <c r="AM181" s="204"/>
    </row>
    <row r="182" spans="2:39">
      <c r="B182" s="200"/>
      <c r="C182" s="201"/>
      <c r="D182" s="201"/>
      <c r="E182" s="201"/>
      <c r="G182" s="193"/>
      <c r="AD182" s="202"/>
      <c r="AE182" s="203"/>
      <c r="AF182" s="203"/>
      <c r="AG182" s="203"/>
      <c r="AH182" s="203"/>
      <c r="AK182" s="203"/>
      <c r="AL182" s="203"/>
      <c r="AM182" s="204"/>
    </row>
    <row r="183" spans="2:39">
      <c r="B183" s="200"/>
      <c r="C183" s="201"/>
      <c r="D183" s="201"/>
      <c r="E183" s="201"/>
      <c r="G183" s="193"/>
      <c r="AD183" s="202"/>
      <c r="AE183" s="203"/>
      <c r="AF183" s="203"/>
      <c r="AG183" s="203"/>
      <c r="AH183" s="203"/>
      <c r="AK183" s="203"/>
      <c r="AL183" s="203"/>
      <c r="AM183" s="204"/>
    </row>
    <row r="184" spans="2:39">
      <c r="B184" s="200"/>
      <c r="C184" s="201"/>
      <c r="D184" s="201"/>
      <c r="E184" s="201"/>
      <c r="G184" s="193"/>
      <c r="AD184" s="202"/>
      <c r="AE184" s="203"/>
      <c r="AF184" s="203"/>
      <c r="AG184" s="203"/>
      <c r="AH184" s="203"/>
      <c r="AK184" s="203"/>
      <c r="AL184" s="203"/>
      <c r="AM184" s="204"/>
    </row>
    <row r="185" spans="2:39">
      <c r="B185" s="200"/>
      <c r="C185" s="201"/>
      <c r="D185" s="201"/>
      <c r="E185" s="201"/>
      <c r="G185" s="193"/>
      <c r="AD185" s="202"/>
      <c r="AE185" s="203"/>
      <c r="AF185" s="203"/>
      <c r="AG185" s="203"/>
      <c r="AH185" s="203"/>
      <c r="AK185" s="203"/>
      <c r="AL185" s="203"/>
      <c r="AM185" s="204"/>
    </row>
    <row r="186" spans="2:39">
      <c r="B186" s="200"/>
      <c r="C186" s="201"/>
      <c r="D186" s="201"/>
      <c r="E186" s="201"/>
      <c r="G186" s="193"/>
      <c r="AD186" s="202"/>
      <c r="AE186" s="203"/>
      <c r="AF186" s="203"/>
      <c r="AG186" s="203"/>
      <c r="AH186" s="203"/>
      <c r="AK186" s="203"/>
      <c r="AL186" s="203"/>
      <c r="AM186" s="204"/>
    </row>
    <row r="187" spans="2:39">
      <c r="B187" s="200"/>
      <c r="C187" s="201"/>
      <c r="D187" s="201"/>
      <c r="E187" s="201"/>
      <c r="G187" s="193"/>
      <c r="AD187" s="202"/>
      <c r="AE187" s="203"/>
      <c r="AF187" s="203"/>
      <c r="AG187" s="203"/>
      <c r="AH187" s="203"/>
      <c r="AK187" s="203"/>
      <c r="AL187" s="203"/>
      <c r="AM187" s="204"/>
    </row>
    <row r="188" spans="2:39">
      <c r="B188" s="200"/>
      <c r="C188" s="201"/>
      <c r="D188" s="201"/>
      <c r="E188" s="201"/>
      <c r="G188" s="193"/>
      <c r="AD188" s="202"/>
      <c r="AE188" s="203"/>
      <c r="AF188" s="203"/>
      <c r="AG188" s="203"/>
      <c r="AH188" s="203"/>
      <c r="AK188" s="203"/>
      <c r="AL188" s="203"/>
      <c r="AM188" s="204"/>
    </row>
    <row r="189" spans="2:39">
      <c r="B189" s="200"/>
      <c r="C189" s="201"/>
      <c r="D189" s="201"/>
      <c r="E189" s="201"/>
      <c r="G189" s="193"/>
      <c r="AD189" s="202"/>
      <c r="AE189" s="203"/>
      <c r="AF189" s="203"/>
      <c r="AG189" s="203"/>
      <c r="AH189" s="203"/>
      <c r="AK189" s="203"/>
      <c r="AL189" s="203"/>
      <c r="AM189" s="204"/>
    </row>
    <row r="190" spans="2:39">
      <c r="B190" s="200"/>
      <c r="C190" s="201"/>
      <c r="D190" s="201"/>
      <c r="E190" s="201"/>
      <c r="G190" s="193"/>
      <c r="AD190" s="202"/>
      <c r="AE190" s="203"/>
      <c r="AF190" s="203"/>
      <c r="AG190" s="203"/>
      <c r="AH190" s="203"/>
      <c r="AK190" s="203"/>
      <c r="AL190" s="203"/>
      <c r="AM190" s="204"/>
    </row>
    <row r="191" spans="2:39">
      <c r="B191" s="200"/>
      <c r="C191" s="201"/>
      <c r="D191" s="201"/>
      <c r="E191" s="201"/>
      <c r="G191" s="193"/>
      <c r="AD191" s="202"/>
      <c r="AE191" s="203"/>
      <c r="AF191" s="203"/>
      <c r="AG191" s="203"/>
      <c r="AH191" s="203"/>
      <c r="AK191" s="203"/>
      <c r="AL191" s="203"/>
      <c r="AM191" s="204"/>
    </row>
    <row r="192" spans="2:39">
      <c r="B192" s="200"/>
      <c r="C192" s="201"/>
      <c r="D192" s="201"/>
      <c r="E192" s="201"/>
      <c r="G192" s="193"/>
      <c r="AD192" s="202"/>
      <c r="AE192" s="203"/>
      <c r="AF192" s="203"/>
      <c r="AG192" s="203"/>
      <c r="AH192" s="203"/>
      <c r="AK192" s="203"/>
      <c r="AL192" s="203"/>
      <c r="AM192" s="204"/>
    </row>
    <row r="193" spans="2:39">
      <c r="B193" s="200"/>
      <c r="C193" s="201"/>
      <c r="D193" s="201"/>
      <c r="E193" s="201"/>
      <c r="G193" s="193"/>
      <c r="AD193" s="202"/>
      <c r="AE193" s="203"/>
      <c r="AF193" s="203"/>
      <c r="AG193" s="203"/>
      <c r="AH193" s="203"/>
      <c r="AK193" s="203"/>
      <c r="AL193" s="203"/>
      <c r="AM193" s="204"/>
    </row>
    <row r="194" spans="2:39">
      <c r="B194" s="200"/>
      <c r="C194" s="201"/>
      <c r="D194" s="201"/>
      <c r="E194" s="201"/>
      <c r="G194" s="193"/>
      <c r="AD194" s="202"/>
      <c r="AE194" s="203"/>
      <c r="AF194" s="203"/>
      <c r="AG194" s="203"/>
      <c r="AH194" s="203"/>
      <c r="AK194" s="203"/>
      <c r="AL194" s="203"/>
      <c r="AM194" s="204"/>
    </row>
    <row r="195" spans="2:39">
      <c r="B195" s="200"/>
      <c r="C195" s="201"/>
      <c r="D195" s="201"/>
      <c r="E195" s="201"/>
      <c r="G195" s="193"/>
      <c r="AD195" s="202"/>
      <c r="AE195" s="203"/>
      <c r="AF195" s="203"/>
      <c r="AG195" s="203"/>
      <c r="AH195" s="203"/>
      <c r="AK195" s="203"/>
      <c r="AL195" s="203"/>
      <c r="AM195" s="204"/>
    </row>
    <row r="196" spans="2:39">
      <c r="B196" s="200"/>
      <c r="C196" s="201"/>
      <c r="D196" s="201"/>
      <c r="E196" s="201"/>
      <c r="G196" s="193"/>
      <c r="AD196" s="202"/>
      <c r="AE196" s="203"/>
      <c r="AF196" s="203"/>
      <c r="AG196" s="203"/>
      <c r="AH196" s="203"/>
      <c r="AK196" s="203"/>
      <c r="AL196" s="203"/>
      <c r="AM196" s="204"/>
    </row>
    <row r="197" spans="2:39">
      <c r="B197" s="200"/>
      <c r="C197" s="201"/>
      <c r="D197" s="201"/>
      <c r="E197" s="201"/>
      <c r="G197" s="193"/>
      <c r="AD197" s="202"/>
      <c r="AE197" s="203"/>
      <c r="AF197" s="203"/>
      <c r="AG197" s="203"/>
      <c r="AH197" s="203"/>
      <c r="AK197" s="203"/>
      <c r="AL197" s="203"/>
      <c r="AM197" s="204"/>
    </row>
    <row r="198" spans="2:39">
      <c r="B198" s="200"/>
      <c r="C198" s="201"/>
      <c r="D198" s="201"/>
      <c r="E198" s="201"/>
      <c r="G198" s="193"/>
      <c r="AD198" s="202"/>
      <c r="AE198" s="203"/>
      <c r="AF198" s="203"/>
      <c r="AG198" s="203"/>
      <c r="AH198" s="203"/>
      <c r="AK198" s="203"/>
      <c r="AL198" s="203"/>
      <c r="AM198" s="204"/>
    </row>
    <row r="199" spans="2:39">
      <c r="B199" s="200"/>
      <c r="C199" s="201"/>
      <c r="D199" s="201"/>
      <c r="E199" s="201"/>
      <c r="G199" s="193"/>
      <c r="AD199" s="202"/>
      <c r="AE199" s="203"/>
      <c r="AF199" s="203"/>
      <c r="AG199" s="203"/>
      <c r="AH199" s="203"/>
      <c r="AK199" s="203"/>
      <c r="AL199" s="203"/>
      <c r="AM199" s="204"/>
    </row>
    <row r="200" spans="2:39">
      <c r="B200" s="200"/>
      <c r="C200" s="201"/>
      <c r="D200" s="201"/>
      <c r="E200" s="201"/>
      <c r="G200" s="193"/>
      <c r="AD200" s="202"/>
      <c r="AE200" s="203"/>
      <c r="AF200" s="203"/>
      <c r="AG200" s="203"/>
      <c r="AH200" s="203"/>
      <c r="AK200" s="203"/>
      <c r="AL200" s="203"/>
      <c r="AM200" s="204"/>
    </row>
    <row r="201" spans="2:39">
      <c r="B201" s="200"/>
      <c r="C201" s="201"/>
      <c r="D201" s="201"/>
      <c r="E201" s="201"/>
      <c r="G201" s="193"/>
      <c r="AD201" s="202"/>
      <c r="AE201" s="203"/>
      <c r="AF201" s="203"/>
      <c r="AG201" s="203"/>
      <c r="AH201" s="203"/>
      <c r="AK201" s="203"/>
      <c r="AL201" s="203"/>
      <c r="AM201" s="204"/>
    </row>
    <row r="202" spans="2:39">
      <c r="B202" s="200"/>
      <c r="C202" s="201"/>
      <c r="D202" s="201"/>
      <c r="E202" s="201"/>
      <c r="G202" s="193"/>
      <c r="AD202" s="202"/>
      <c r="AE202" s="203"/>
      <c r="AF202" s="203"/>
      <c r="AG202" s="203"/>
      <c r="AH202" s="203"/>
      <c r="AK202" s="203"/>
      <c r="AL202" s="203"/>
      <c r="AM202" s="204"/>
    </row>
    <row r="203" spans="2:39">
      <c r="B203" s="200"/>
      <c r="C203" s="201"/>
      <c r="D203" s="201"/>
      <c r="E203" s="201"/>
      <c r="G203" s="193"/>
      <c r="AD203" s="202"/>
      <c r="AE203" s="203"/>
      <c r="AF203" s="203"/>
      <c r="AG203" s="203"/>
      <c r="AH203" s="203"/>
      <c r="AK203" s="203"/>
      <c r="AL203" s="203"/>
      <c r="AM203" s="204"/>
    </row>
    <row r="204" spans="2:39">
      <c r="B204" s="200"/>
      <c r="C204" s="201"/>
      <c r="D204" s="201"/>
      <c r="E204" s="201"/>
      <c r="G204" s="193"/>
      <c r="AD204" s="202"/>
      <c r="AE204" s="203"/>
      <c r="AF204" s="203"/>
      <c r="AG204" s="203"/>
      <c r="AH204" s="203"/>
      <c r="AK204" s="203"/>
      <c r="AL204" s="203"/>
      <c r="AM204" s="204"/>
    </row>
    <row r="205" spans="2:39">
      <c r="B205" s="200"/>
      <c r="C205" s="201"/>
      <c r="D205" s="201"/>
      <c r="E205" s="201"/>
      <c r="G205" s="193"/>
      <c r="AD205" s="202"/>
      <c r="AE205" s="203"/>
      <c r="AF205" s="203"/>
      <c r="AG205" s="203"/>
      <c r="AH205" s="203"/>
      <c r="AK205" s="203"/>
      <c r="AL205" s="203"/>
      <c r="AM205" s="204"/>
    </row>
    <row r="206" spans="2:39">
      <c r="B206" s="200"/>
      <c r="C206" s="201"/>
      <c r="D206" s="201"/>
      <c r="E206" s="201"/>
      <c r="G206" s="193"/>
      <c r="AD206" s="202"/>
      <c r="AE206" s="203"/>
      <c r="AF206" s="203"/>
      <c r="AG206" s="203"/>
      <c r="AH206" s="203"/>
      <c r="AK206" s="203"/>
      <c r="AL206" s="203"/>
      <c r="AM206" s="204"/>
    </row>
    <row r="207" spans="2:39">
      <c r="B207" s="200"/>
      <c r="C207" s="201"/>
      <c r="D207" s="201"/>
      <c r="E207" s="201"/>
      <c r="G207" s="193"/>
      <c r="AD207" s="202"/>
      <c r="AE207" s="203"/>
      <c r="AF207" s="203"/>
      <c r="AG207" s="203"/>
      <c r="AH207" s="203"/>
      <c r="AK207" s="203"/>
      <c r="AL207" s="203"/>
      <c r="AM207" s="204"/>
    </row>
    <row r="208" spans="2:39">
      <c r="B208" s="200"/>
      <c r="C208" s="201"/>
      <c r="D208" s="201"/>
      <c r="E208" s="201"/>
      <c r="G208" s="193"/>
      <c r="AD208" s="202"/>
      <c r="AE208" s="203"/>
      <c r="AF208" s="203"/>
      <c r="AG208" s="203"/>
      <c r="AH208" s="203"/>
      <c r="AK208" s="203"/>
      <c r="AL208" s="203"/>
      <c r="AM208" s="204"/>
    </row>
    <row r="209" spans="2:39">
      <c r="B209" s="200"/>
      <c r="C209" s="201"/>
      <c r="D209" s="201"/>
      <c r="E209" s="201"/>
      <c r="G209" s="193"/>
      <c r="AD209" s="202"/>
      <c r="AE209" s="203"/>
      <c r="AF209" s="203"/>
      <c r="AG209" s="203"/>
      <c r="AH209" s="203"/>
      <c r="AK209" s="203"/>
      <c r="AL209" s="203"/>
      <c r="AM209" s="204"/>
    </row>
    <row r="210" spans="2:39">
      <c r="B210" s="200"/>
      <c r="C210" s="201"/>
      <c r="D210" s="201"/>
      <c r="E210" s="201"/>
      <c r="G210" s="193"/>
      <c r="AD210" s="202"/>
      <c r="AE210" s="203"/>
      <c r="AF210" s="203"/>
      <c r="AG210" s="203"/>
      <c r="AH210" s="203"/>
      <c r="AK210" s="203"/>
      <c r="AL210" s="203"/>
      <c r="AM210" s="204"/>
    </row>
    <row r="211" spans="2:39">
      <c r="B211" s="200"/>
      <c r="C211" s="201"/>
      <c r="D211" s="201"/>
      <c r="E211" s="201"/>
      <c r="G211" s="193"/>
      <c r="AD211" s="202"/>
      <c r="AE211" s="203"/>
      <c r="AF211" s="203"/>
      <c r="AG211" s="203"/>
      <c r="AH211" s="203"/>
      <c r="AK211" s="203"/>
      <c r="AL211" s="203"/>
      <c r="AM211" s="204"/>
    </row>
    <row r="212" spans="2:39">
      <c r="B212" s="200"/>
      <c r="C212" s="201"/>
      <c r="D212" s="201"/>
      <c r="E212" s="201"/>
      <c r="G212" s="193"/>
      <c r="AD212" s="202"/>
      <c r="AE212" s="203"/>
      <c r="AF212" s="203"/>
      <c r="AG212" s="203"/>
      <c r="AH212" s="203"/>
      <c r="AK212" s="203"/>
      <c r="AL212" s="203"/>
      <c r="AM212" s="204"/>
    </row>
    <row r="213" spans="2:39">
      <c r="B213" s="200"/>
      <c r="C213" s="201"/>
      <c r="D213" s="201"/>
      <c r="E213" s="201"/>
      <c r="G213" s="193"/>
      <c r="AD213" s="202"/>
      <c r="AE213" s="203"/>
      <c r="AF213" s="203"/>
      <c r="AG213" s="203"/>
      <c r="AH213" s="203"/>
      <c r="AK213" s="203"/>
      <c r="AL213" s="203"/>
      <c r="AM213" s="204"/>
    </row>
    <row r="214" spans="2:39">
      <c r="B214" s="200"/>
      <c r="C214" s="201"/>
      <c r="D214" s="201"/>
      <c r="E214" s="201"/>
      <c r="G214" s="193"/>
      <c r="AD214" s="202"/>
      <c r="AE214" s="203"/>
      <c r="AF214" s="203"/>
      <c r="AG214" s="203"/>
      <c r="AH214" s="203"/>
      <c r="AK214" s="203"/>
      <c r="AL214" s="203"/>
      <c r="AM214" s="204"/>
    </row>
    <row r="215" spans="2:39">
      <c r="B215" s="200"/>
      <c r="C215" s="201"/>
      <c r="D215" s="201"/>
      <c r="E215" s="201"/>
      <c r="G215" s="193"/>
      <c r="AD215" s="202"/>
      <c r="AE215" s="203"/>
      <c r="AF215" s="203"/>
      <c r="AG215" s="203"/>
      <c r="AH215" s="203"/>
      <c r="AK215" s="203"/>
      <c r="AL215" s="203"/>
      <c r="AM215" s="204"/>
    </row>
    <row r="216" spans="2:39">
      <c r="B216" s="200"/>
      <c r="C216" s="201"/>
      <c r="D216" s="201"/>
      <c r="E216" s="201"/>
      <c r="G216" s="193"/>
      <c r="AD216" s="202"/>
      <c r="AE216" s="203"/>
      <c r="AF216" s="203"/>
      <c r="AG216" s="203"/>
      <c r="AH216" s="203"/>
      <c r="AK216" s="203"/>
      <c r="AL216" s="203"/>
      <c r="AM216" s="204"/>
    </row>
    <row r="217" spans="2:39">
      <c r="B217" s="200"/>
      <c r="C217" s="201"/>
      <c r="D217" s="201"/>
      <c r="E217" s="201"/>
      <c r="G217" s="193"/>
      <c r="AD217" s="202"/>
      <c r="AE217" s="203"/>
      <c r="AF217" s="203"/>
      <c r="AG217" s="203"/>
      <c r="AH217" s="203"/>
      <c r="AK217" s="203"/>
      <c r="AL217" s="203"/>
      <c r="AM217" s="204"/>
    </row>
    <row r="218" spans="2:39">
      <c r="B218" s="200"/>
      <c r="C218" s="201"/>
      <c r="D218" s="201"/>
      <c r="E218" s="201"/>
      <c r="G218" s="193"/>
      <c r="AD218" s="202"/>
      <c r="AE218" s="203"/>
      <c r="AF218" s="203"/>
      <c r="AG218" s="203"/>
      <c r="AH218" s="203"/>
      <c r="AK218" s="203"/>
      <c r="AL218" s="203"/>
      <c r="AM218" s="204"/>
    </row>
    <row r="219" spans="2:39">
      <c r="B219" s="200"/>
      <c r="C219" s="201"/>
      <c r="D219" s="201"/>
      <c r="E219" s="201"/>
      <c r="G219" s="193"/>
      <c r="AD219" s="202"/>
      <c r="AE219" s="203"/>
      <c r="AF219" s="203"/>
      <c r="AG219" s="203"/>
      <c r="AH219" s="203"/>
      <c r="AK219" s="203"/>
      <c r="AL219" s="203"/>
      <c r="AM219" s="204"/>
    </row>
    <row r="220" spans="2:39">
      <c r="B220" s="200"/>
      <c r="C220" s="201"/>
      <c r="D220" s="201"/>
      <c r="E220" s="201"/>
      <c r="G220" s="193"/>
      <c r="AD220" s="202"/>
      <c r="AE220" s="203"/>
      <c r="AF220" s="203"/>
      <c r="AG220" s="203"/>
      <c r="AH220" s="203"/>
      <c r="AK220" s="203"/>
      <c r="AL220" s="203"/>
      <c r="AM220" s="204"/>
    </row>
    <row r="221" spans="2:39">
      <c r="B221" s="200"/>
      <c r="C221" s="201"/>
      <c r="D221" s="201"/>
      <c r="E221" s="201"/>
      <c r="G221" s="193"/>
      <c r="AD221" s="202"/>
      <c r="AE221" s="203"/>
      <c r="AF221" s="203"/>
      <c r="AG221" s="203"/>
      <c r="AH221" s="203"/>
      <c r="AK221" s="203"/>
      <c r="AL221" s="203"/>
      <c r="AM221" s="204"/>
    </row>
    <row r="222" spans="2:39">
      <c r="B222" s="200"/>
      <c r="C222" s="201"/>
      <c r="D222" s="201"/>
      <c r="E222" s="201"/>
      <c r="G222" s="193"/>
      <c r="AD222" s="202"/>
      <c r="AE222" s="203"/>
      <c r="AF222" s="203"/>
      <c r="AG222" s="203"/>
      <c r="AH222" s="203"/>
      <c r="AK222" s="203"/>
      <c r="AL222" s="203"/>
      <c r="AM222" s="204"/>
    </row>
    <row r="223" spans="2:39">
      <c r="B223" s="200"/>
      <c r="C223" s="201"/>
      <c r="D223" s="201"/>
      <c r="E223" s="201"/>
      <c r="G223" s="193"/>
      <c r="AD223" s="202"/>
      <c r="AE223" s="203"/>
      <c r="AF223" s="203"/>
      <c r="AG223" s="203"/>
      <c r="AH223" s="203"/>
      <c r="AK223" s="203"/>
      <c r="AL223" s="203"/>
      <c r="AM223" s="204"/>
    </row>
    <row r="224" spans="2:39">
      <c r="B224" s="200"/>
      <c r="C224" s="201"/>
      <c r="D224" s="201"/>
      <c r="E224" s="201"/>
      <c r="G224" s="193"/>
      <c r="AD224" s="202"/>
      <c r="AE224" s="203"/>
      <c r="AF224" s="203"/>
      <c r="AG224" s="203"/>
      <c r="AH224" s="203"/>
      <c r="AK224" s="203"/>
      <c r="AL224" s="203"/>
      <c r="AM224" s="204"/>
    </row>
    <row r="225" spans="2:39">
      <c r="B225" s="200"/>
      <c r="C225" s="201"/>
      <c r="D225" s="201"/>
      <c r="E225" s="201"/>
      <c r="G225" s="193"/>
      <c r="AD225" s="202"/>
      <c r="AE225" s="203"/>
      <c r="AF225" s="203"/>
      <c r="AG225" s="203"/>
      <c r="AH225" s="203"/>
      <c r="AK225" s="203"/>
      <c r="AL225" s="203"/>
      <c r="AM225" s="204"/>
    </row>
    <row r="226" spans="2:39">
      <c r="B226" s="200"/>
      <c r="C226" s="201"/>
      <c r="D226" s="201"/>
      <c r="E226" s="201"/>
      <c r="G226" s="193"/>
      <c r="AD226" s="202"/>
      <c r="AE226" s="203"/>
      <c r="AF226" s="203"/>
      <c r="AG226" s="203"/>
      <c r="AH226" s="203"/>
      <c r="AK226" s="203"/>
      <c r="AL226" s="203"/>
      <c r="AM226" s="204"/>
    </row>
    <row r="227" spans="2:39">
      <c r="B227" s="200"/>
      <c r="C227" s="201"/>
      <c r="D227" s="201"/>
      <c r="E227" s="201"/>
      <c r="G227" s="193"/>
      <c r="AD227" s="202"/>
      <c r="AE227" s="203"/>
      <c r="AF227" s="203"/>
      <c r="AG227" s="203"/>
      <c r="AH227" s="203"/>
      <c r="AK227" s="203"/>
      <c r="AL227" s="203"/>
      <c r="AM227" s="204"/>
    </row>
    <row r="228" spans="2:39">
      <c r="B228" s="200"/>
      <c r="C228" s="201"/>
      <c r="D228" s="201"/>
      <c r="E228" s="201"/>
      <c r="G228" s="193"/>
      <c r="AD228" s="202"/>
      <c r="AE228" s="203"/>
      <c r="AF228" s="203"/>
      <c r="AG228" s="203"/>
      <c r="AH228" s="203"/>
      <c r="AK228" s="203"/>
      <c r="AL228" s="203"/>
      <c r="AM228" s="204"/>
    </row>
    <row r="229" spans="2:39">
      <c r="B229" s="200"/>
      <c r="C229" s="201"/>
      <c r="D229" s="201"/>
      <c r="E229" s="201"/>
      <c r="G229" s="193"/>
      <c r="AD229" s="202"/>
      <c r="AE229" s="203"/>
      <c r="AF229" s="203"/>
      <c r="AG229" s="203"/>
      <c r="AH229" s="203"/>
      <c r="AK229" s="203"/>
      <c r="AL229" s="203"/>
      <c r="AM229" s="204"/>
    </row>
    <row r="230" spans="2:39">
      <c r="B230" s="200"/>
      <c r="C230" s="201"/>
      <c r="D230" s="201"/>
      <c r="E230" s="201"/>
      <c r="G230" s="193"/>
      <c r="AD230" s="202"/>
      <c r="AE230" s="203"/>
      <c r="AF230" s="203"/>
      <c r="AG230" s="203"/>
      <c r="AH230" s="203"/>
      <c r="AK230" s="203"/>
      <c r="AL230" s="203"/>
      <c r="AM230" s="204"/>
    </row>
    <row r="231" spans="2:39">
      <c r="B231" s="200"/>
      <c r="C231" s="201"/>
      <c r="D231" s="201"/>
      <c r="E231" s="201"/>
      <c r="G231" s="193"/>
      <c r="AD231" s="202"/>
      <c r="AE231" s="203"/>
      <c r="AF231" s="203"/>
      <c r="AG231" s="203"/>
      <c r="AH231" s="203"/>
      <c r="AK231" s="203"/>
      <c r="AL231" s="203"/>
      <c r="AM231" s="204"/>
    </row>
    <row r="232" spans="2:39">
      <c r="B232" s="200"/>
      <c r="C232" s="201"/>
      <c r="D232" s="201"/>
      <c r="E232" s="201"/>
      <c r="G232" s="193"/>
      <c r="AD232" s="202"/>
      <c r="AE232" s="203"/>
      <c r="AF232" s="203"/>
      <c r="AG232" s="203"/>
      <c r="AH232" s="203"/>
      <c r="AK232" s="203"/>
      <c r="AL232" s="203"/>
      <c r="AM232" s="204"/>
    </row>
    <row r="233" spans="2:39">
      <c r="B233" s="200"/>
      <c r="C233" s="201"/>
      <c r="D233" s="201"/>
      <c r="E233" s="201"/>
      <c r="G233" s="193"/>
      <c r="AD233" s="202"/>
      <c r="AE233" s="203"/>
      <c r="AF233" s="203"/>
      <c r="AG233" s="203"/>
      <c r="AH233" s="203"/>
      <c r="AK233" s="203"/>
      <c r="AL233" s="203"/>
      <c r="AM233" s="204"/>
    </row>
    <row r="234" spans="2:39">
      <c r="B234" s="200"/>
      <c r="C234" s="201"/>
      <c r="D234" s="201"/>
      <c r="E234" s="201"/>
      <c r="G234" s="193"/>
      <c r="AD234" s="202"/>
      <c r="AE234" s="203"/>
      <c r="AF234" s="203"/>
      <c r="AG234" s="203"/>
      <c r="AH234" s="203"/>
      <c r="AK234" s="203"/>
      <c r="AL234" s="203"/>
      <c r="AM234" s="204"/>
    </row>
    <row r="235" spans="2:39">
      <c r="B235" s="200"/>
      <c r="C235" s="201"/>
      <c r="D235" s="201"/>
      <c r="E235" s="201"/>
      <c r="G235" s="193"/>
      <c r="AD235" s="202"/>
      <c r="AE235" s="203"/>
      <c r="AF235" s="203"/>
      <c r="AG235" s="203"/>
      <c r="AH235" s="203"/>
      <c r="AK235" s="203"/>
      <c r="AL235" s="203"/>
      <c r="AM235" s="204"/>
    </row>
    <row r="236" spans="2:39">
      <c r="B236" s="200"/>
      <c r="C236" s="201"/>
      <c r="D236" s="201"/>
      <c r="E236" s="201"/>
      <c r="G236" s="193"/>
      <c r="AD236" s="202"/>
      <c r="AE236" s="203"/>
      <c r="AF236" s="203"/>
      <c r="AG236" s="203"/>
      <c r="AH236" s="203"/>
      <c r="AK236" s="203"/>
      <c r="AL236" s="203"/>
      <c r="AM236" s="204"/>
    </row>
    <row r="237" spans="2:39">
      <c r="B237" s="200"/>
      <c r="C237" s="201"/>
      <c r="D237" s="201"/>
      <c r="E237" s="201"/>
      <c r="G237" s="193"/>
      <c r="AD237" s="202"/>
      <c r="AE237" s="203"/>
      <c r="AF237" s="203"/>
      <c r="AG237" s="203"/>
      <c r="AH237" s="203"/>
      <c r="AK237" s="203"/>
      <c r="AL237" s="203"/>
      <c r="AM237" s="204"/>
    </row>
    <row r="238" spans="2:39">
      <c r="B238" s="200"/>
      <c r="C238" s="201"/>
      <c r="D238" s="201"/>
      <c r="E238" s="201"/>
      <c r="G238" s="193"/>
      <c r="AD238" s="202"/>
      <c r="AE238" s="203"/>
      <c r="AF238" s="203"/>
      <c r="AG238" s="203"/>
      <c r="AH238" s="203"/>
      <c r="AK238" s="203"/>
      <c r="AL238" s="203"/>
      <c r="AM238" s="204"/>
    </row>
    <row r="239" spans="2:39">
      <c r="B239" s="200"/>
      <c r="C239" s="201"/>
      <c r="D239" s="201"/>
      <c r="E239" s="201"/>
      <c r="G239" s="193"/>
      <c r="AD239" s="202"/>
      <c r="AE239" s="203"/>
      <c r="AF239" s="203"/>
      <c r="AG239" s="203"/>
      <c r="AH239" s="203"/>
      <c r="AK239" s="203"/>
      <c r="AL239" s="203"/>
      <c r="AM239" s="204"/>
    </row>
    <row r="240" spans="2:39">
      <c r="B240" s="200"/>
      <c r="C240" s="201"/>
      <c r="D240" s="201"/>
      <c r="E240" s="201"/>
      <c r="G240" s="193"/>
      <c r="AD240" s="202"/>
      <c r="AE240" s="203"/>
      <c r="AF240" s="203"/>
      <c r="AG240" s="203"/>
      <c r="AH240" s="203"/>
      <c r="AK240" s="203"/>
      <c r="AL240" s="203"/>
      <c r="AM240" s="204"/>
    </row>
    <row r="241" spans="2:39">
      <c r="B241" s="200"/>
      <c r="C241" s="201"/>
      <c r="D241" s="201"/>
      <c r="E241" s="201"/>
      <c r="G241" s="193"/>
      <c r="AD241" s="202"/>
      <c r="AE241" s="203"/>
      <c r="AF241" s="203"/>
      <c r="AG241" s="203"/>
      <c r="AH241" s="203"/>
      <c r="AK241" s="203"/>
      <c r="AL241" s="203"/>
      <c r="AM241" s="204"/>
    </row>
    <row r="242" spans="2:39">
      <c r="B242" s="200"/>
      <c r="C242" s="201"/>
      <c r="D242" s="201"/>
      <c r="E242" s="201"/>
      <c r="G242" s="193"/>
      <c r="AD242" s="202"/>
      <c r="AE242" s="203"/>
      <c r="AF242" s="203"/>
      <c r="AG242" s="203"/>
      <c r="AH242" s="203"/>
      <c r="AK242" s="203"/>
      <c r="AL242" s="203"/>
      <c r="AM242" s="204"/>
    </row>
    <row r="243" spans="2:39">
      <c r="B243" s="200"/>
      <c r="C243" s="201"/>
      <c r="D243" s="201"/>
      <c r="E243" s="201"/>
      <c r="G243" s="193"/>
      <c r="AD243" s="202"/>
      <c r="AE243" s="203"/>
      <c r="AF243" s="203"/>
      <c r="AG243" s="203"/>
      <c r="AH243" s="203"/>
      <c r="AK243" s="203"/>
      <c r="AL243" s="203"/>
      <c r="AM243" s="204"/>
    </row>
    <row r="244" spans="2:39">
      <c r="B244" s="200"/>
      <c r="C244" s="201"/>
      <c r="D244" s="201"/>
      <c r="E244" s="201"/>
      <c r="G244" s="193"/>
      <c r="AD244" s="202"/>
      <c r="AE244" s="203"/>
      <c r="AF244" s="203"/>
      <c r="AG244" s="203"/>
      <c r="AH244" s="203"/>
      <c r="AK244" s="203"/>
      <c r="AL244" s="203"/>
      <c r="AM244" s="204"/>
    </row>
    <row r="245" spans="2:39">
      <c r="B245" s="200"/>
      <c r="C245" s="201"/>
      <c r="D245" s="201"/>
      <c r="E245" s="201"/>
      <c r="G245" s="193"/>
      <c r="AD245" s="202"/>
      <c r="AE245" s="203"/>
      <c r="AF245" s="203"/>
      <c r="AG245" s="203"/>
      <c r="AH245" s="203"/>
      <c r="AK245" s="203"/>
      <c r="AL245" s="203"/>
      <c r="AM245" s="204"/>
    </row>
    <row r="246" spans="2:39">
      <c r="B246" s="200"/>
      <c r="C246" s="201"/>
      <c r="D246" s="201"/>
      <c r="E246" s="201"/>
      <c r="G246" s="193"/>
      <c r="AD246" s="202"/>
      <c r="AE246" s="203"/>
      <c r="AF246" s="203"/>
      <c r="AG246" s="203"/>
      <c r="AH246" s="203"/>
      <c r="AK246" s="203"/>
      <c r="AL246" s="203"/>
      <c r="AM246" s="204"/>
    </row>
    <row r="247" spans="2:39">
      <c r="B247" s="200"/>
      <c r="C247" s="201"/>
      <c r="D247" s="201"/>
      <c r="E247" s="201"/>
      <c r="G247" s="193"/>
      <c r="AD247" s="202"/>
      <c r="AE247" s="203"/>
      <c r="AF247" s="203"/>
      <c r="AG247" s="203"/>
      <c r="AH247" s="203"/>
      <c r="AK247" s="203"/>
      <c r="AL247" s="203"/>
      <c r="AM247" s="204"/>
    </row>
    <row r="248" spans="2:39">
      <c r="B248" s="200"/>
      <c r="C248" s="201"/>
      <c r="D248" s="201"/>
      <c r="E248" s="201"/>
      <c r="G248" s="193"/>
      <c r="AD248" s="202"/>
      <c r="AE248" s="203"/>
      <c r="AF248" s="203"/>
      <c r="AG248" s="203"/>
      <c r="AH248" s="203"/>
      <c r="AK248" s="203"/>
      <c r="AL248" s="203"/>
      <c r="AM248" s="204"/>
    </row>
    <row r="249" spans="2:39">
      <c r="B249" s="200"/>
      <c r="C249" s="201"/>
      <c r="D249" s="201"/>
      <c r="E249" s="201"/>
      <c r="G249" s="193"/>
      <c r="AD249" s="202"/>
      <c r="AE249" s="203"/>
      <c r="AF249" s="203"/>
      <c r="AG249" s="203"/>
      <c r="AH249" s="203"/>
      <c r="AK249" s="203"/>
      <c r="AL249" s="203"/>
      <c r="AM249" s="204"/>
    </row>
    <row r="250" spans="2:39">
      <c r="B250" s="200"/>
      <c r="C250" s="201"/>
      <c r="D250" s="201"/>
      <c r="E250" s="201"/>
      <c r="G250" s="193"/>
      <c r="AD250" s="202"/>
      <c r="AE250" s="203"/>
      <c r="AF250" s="203"/>
      <c r="AG250" s="203"/>
      <c r="AH250" s="203"/>
      <c r="AK250" s="203"/>
      <c r="AL250" s="203"/>
      <c r="AM250" s="204"/>
    </row>
    <row r="251" spans="2:39">
      <c r="B251" s="200"/>
      <c r="C251" s="201"/>
      <c r="D251" s="201"/>
      <c r="E251" s="201"/>
      <c r="G251" s="193"/>
      <c r="AD251" s="202"/>
      <c r="AE251" s="203"/>
      <c r="AF251" s="203"/>
      <c r="AG251" s="203"/>
      <c r="AH251" s="203"/>
      <c r="AK251" s="203"/>
      <c r="AL251" s="203"/>
      <c r="AM251" s="204"/>
    </row>
    <row r="252" spans="2:39">
      <c r="B252" s="200"/>
      <c r="C252" s="201"/>
      <c r="D252" s="201"/>
      <c r="E252" s="201"/>
      <c r="G252" s="193"/>
      <c r="AD252" s="202"/>
      <c r="AE252" s="203"/>
      <c r="AF252" s="203"/>
      <c r="AG252" s="203"/>
      <c r="AH252" s="203"/>
      <c r="AK252" s="203"/>
      <c r="AL252" s="203"/>
      <c r="AM252" s="204"/>
    </row>
    <row r="253" spans="2:39">
      <c r="B253" s="200"/>
      <c r="C253" s="201"/>
      <c r="D253" s="201"/>
      <c r="E253" s="201"/>
      <c r="G253" s="193"/>
      <c r="AD253" s="202"/>
      <c r="AE253" s="203"/>
      <c r="AF253" s="203"/>
      <c r="AG253" s="203"/>
      <c r="AH253" s="203"/>
      <c r="AK253" s="203"/>
      <c r="AL253" s="203"/>
      <c r="AM253" s="204"/>
    </row>
    <row r="254" spans="2:39">
      <c r="B254" s="200"/>
      <c r="C254" s="201"/>
      <c r="D254" s="201"/>
      <c r="E254" s="201"/>
      <c r="G254" s="193"/>
      <c r="AD254" s="202"/>
      <c r="AE254" s="203"/>
      <c r="AF254" s="203"/>
      <c r="AG254" s="203"/>
      <c r="AH254" s="203"/>
      <c r="AK254" s="203"/>
      <c r="AL254" s="203"/>
      <c r="AM254" s="204"/>
    </row>
    <row r="255" spans="2:39">
      <c r="B255" s="200"/>
      <c r="C255" s="201"/>
      <c r="D255" s="201"/>
      <c r="E255" s="201"/>
      <c r="G255" s="193"/>
      <c r="AD255" s="202"/>
      <c r="AE255" s="203"/>
      <c r="AF255" s="203"/>
      <c r="AG255" s="203"/>
      <c r="AH255" s="203"/>
      <c r="AK255" s="203"/>
      <c r="AL255" s="203"/>
      <c r="AM255" s="204"/>
    </row>
    <row r="256" spans="2:39">
      <c r="B256" s="200"/>
      <c r="C256" s="201"/>
      <c r="D256" s="201"/>
      <c r="E256" s="201"/>
      <c r="G256" s="193"/>
      <c r="AD256" s="202"/>
      <c r="AE256" s="203"/>
      <c r="AF256" s="203"/>
      <c r="AG256" s="203"/>
      <c r="AH256" s="203"/>
      <c r="AK256" s="203"/>
      <c r="AL256" s="203"/>
      <c r="AM256" s="204"/>
    </row>
    <row r="257" spans="2:39">
      <c r="B257" s="200"/>
      <c r="C257" s="201"/>
      <c r="D257" s="201"/>
      <c r="E257" s="201"/>
      <c r="G257" s="193"/>
      <c r="AD257" s="202"/>
      <c r="AE257" s="203"/>
      <c r="AF257" s="203"/>
      <c r="AG257" s="203"/>
      <c r="AH257" s="203"/>
      <c r="AK257" s="203"/>
      <c r="AL257" s="203"/>
      <c r="AM257" s="204"/>
    </row>
    <row r="258" spans="2:39">
      <c r="B258" s="200"/>
      <c r="C258" s="201"/>
      <c r="D258" s="201"/>
      <c r="E258" s="201"/>
      <c r="G258" s="193"/>
      <c r="AD258" s="202"/>
      <c r="AE258" s="203"/>
      <c r="AF258" s="203"/>
      <c r="AG258" s="203"/>
      <c r="AH258" s="203"/>
      <c r="AK258" s="203"/>
      <c r="AL258" s="203"/>
      <c r="AM258" s="204"/>
    </row>
    <row r="259" spans="2:39">
      <c r="B259" s="200"/>
      <c r="C259" s="201"/>
      <c r="D259" s="201"/>
      <c r="E259" s="201"/>
      <c r="G259" s="193"/>
      <c r="AD259" s="202"/>
      <c r="AE259" s="203"/>
      <c r="AF259" s="203"/>
      <c r="AG259" s="203"/>
      <c r="AH259" s="203"/>
      <c r="AK259" s="203"/>
      <c r="AL259" s="203"/>
      <c r="AM259" s="204"/>
    </row>
    <row r="260" spans="2:39">
      <c r="B260" s="200"/>
      <c r="C260" s="201"/>
      <c r="D260" s="201"/>
      <c r="E260" s="201"/>
      <c r="G260" s="193"/>
      <c r="AD260" s="202"/>
      <c r="AE260" s="203"/>
      <c r="AF260" s="203"/>
      <c r="AG260" s="203"/>
      <c r="AH260" s="203"/>
      <c r="AK260" s="203"/>
      <c r="AL260" s="203"/>
      <c r="AM260" s="204"/>
    </row>
    <row r="261" spans="2:39">
      <c r="B261" s="200"/>
      <c r="C261" s="201"/>
      <c r="D261" s="201"/>
      <c r="E261" s="201"/>
      <c r="G261" s="193"/>
      <c r="AD261" s="202"/>
      <c r="AE261" s="203"/>
      <c r="AF261" s="203"/>
      <c r="AG261" s="203"/>
      <c r="AH261" s="203"/>
      <c r="AK261" s="203"/>
      <c r="AL261" s="203"/>
      <c r="AM261" s="204"/>
    </row>
    <row r="262" spans="2:39">
      <c r="B262" s="200"/>
      <c r="C262" s="201"/>
      <c r="D262" s="201"/>
      <c r="E262" s="201"/>
      <c r="G262" s="193"/>
      <c r="AD262" s="202"/>
      <c r="AE262" s="203"/>
      <c r="AF262" s="203"/>
      <c r="AG262" s="203"/>
      <c r="AH262" s="203"/>
      <c r="AK262" s="203"/>
      <c r="AL262" s="203"/>
      <c r="AM262" s="204"/>
    </row>
    <row r="263" spans="2:39">
      <c r="B263" s="200"/>
      <c r="C263" s="201"/>
      <c r="D263" s="201"/>
      <c r="E263" s="201"/>
      <c r="G263" s="193"/>
      <c r="AD263" s="202"/>
      <c r="AE263" s="203"/>
      <c r="AF263" s="203"/>
      <c r="AG263" s="203"/>
      <c r="AH263" s="203"/>
      <c r="AK263" s="203"/>
      <c r="AL263" s="203"/>
      <c r="AM263" s="204"/>
    </row>
    <row r="264" spans="2:39">
      <c r="B264" s="200"/>
      <c r="C264" s="201"/>
      <c r="D264" s="201"/>
      <c r="E264" s="201"/>
      <c r="G264" s="193"/>
      <c r="AD264" s="202"/>
      <c r="AE264" s="203"/>
      <c r="AF264" s="203"/>
      <c r="AG264" s="203"/>
      <c r="AH264" s="203"/>
      <c r="AK264" s="203"/>
      <c r="AL264" s="203"/>
      <c r="AM264" s="204"/>
    </row>
    <row r="265" spans="2:39">
      <c r="B265" s="200"/>
      <c r="C265" s="201"/>
      <c r="D265" s="201"/>
      <c r="E265" s="201"/>
      <c r="G265" s="193"/>
      <c r="AD265" s="202"/>
      <c r="AE265" s="203"/>
      <c r="AF265" s="203"/>
      <c r="AG265" s="203"/>
      <c r="AH265" s="203"/>
      <c r="AK265" s="203"/>
      <c r="AL265" s="203"/>
      <c r="AM265" s="204"/>
    </row>
    <row r="266" spans="2:39">
      <c r="B266" s="200"/>
      <c r="C266" s="201"/>
      <c r="D266" s="201"/>
      <c r="E266" s="201"/>
      <c r="G266" s="193"/>
      <c r="AD266" s="202"/>
      <c r="AE266" s="203"/>
      <c r="AF266" s="203"/>
      <c r="AG266" s="203"/>
      <c r="AH266" s="203"/>
      <c r="AK266" s="203"/>
      <c r="AL266" s="203"/>
      <c r="AM266" s="204"/>
    </row>
    <row r="267" spans="2:39">
      <c r="B267" s="200"/>
      <c r="C267" s="201"/>
      <c r="D267" s="201"/>
      <c r="E267" s="201"/>
      <c r="G267" s="193"/>
      <c r="AD267" s="202"/>
      <c r="AE267" s="203"/>
      <c r="AF267" s="203"/>
      <c r="AG267" s="203"/>
      <c r="AH267" s="203"/>
      <c r="AK267" s="203"/>
      <c r="AL267" s="203"/>
      <c r="AM267" s="204"/>
    </row>
    <row r="268" spans="2:39">
      <c r="B268" s="200"/>
      <c r="C268" s="201"/>
      <c r="D268" s="201"/>
      <c r="E268" s="201"/>
      <c r="G268" s="193"/>
      <c r="AD268" s="202"/>
      <c r="AE268" s="203"/>
      <c r="AF268" s="203"/>
      <c r="AG268" s="203"/>
      <c r="AH268" s="203"/>
      <c r="AK268" s="203"/>
      <c r="AL268" s="203"/>
      <c r="AM268" s="204"/>
    </row>
    <row r="269" spans="2:39">
      <c r="B269" s="200"/>
      <c r="C269" s="201"/>
      <c r="D269" s="201"/>
      <c r="E269" s="201"/>
      <c r="G269" s="193"/>
      <c r="AD269" s="202"/>
      <c r="AE269" s="203"/>
      <c r="AF269" s="203"/>
      <c r="AG269" s="203"/>
      <c r="AH269" s="203"/>
      <c r="AK269" s="203"/>
      <c r="AL269" s="203"/>
      <c r="AM269" s="204"/>
    </row>
    <row r="270" spans="2:39">
      <c r="B270" s="200"/>
      <c r="C270" s="201"/>
      <c r="D270" s="201"/>
      <c r="E270" s="201"/>
      <c r="G270" s="193"/>
      <c r="AD270" s="202"/>
      <c r="AE270" s="203"/>
      <c r="AF270" s="203"/>
      <c r="AG270" s="203"/>
      <c r="AH270" s="203"/>
      <c r="AK270" s="203"/>
      <c r="AL270" s="203"/>
      <c r="AM270" s="204"/>
    </row>
    <row r="271" spans="2:39">
      <c r="B271" s="200"/>
      <c r="C271" s="201"/>
      <c r="D271" s="201"/>
      <c r="E271" s="201"/>
      <c r="G271" s="193"/>
      <c r="AD271" s="202"/>
      <c r="AE271" s="203"/>
      <c r="AF271" s="203"/>
      <c r="AG271" s="203"/>
      <c r="AH271" s="203"/>
      <c r="AK271" s="203"/>
      <c r="AL271" s="203"/>
      <c r="AM271" s="204"/>
    </row>
    <row r="272" spans="2:39">
      <c r="B272" s="200"/>
      <c r="C272" s="201"/>
      <c r="D272" s="201"/>
      <c r="E272" s="201"/>
      <c r="G272" s="193"/>
      <c r="AD272" s="202"/>
      <c r="AE272" s="203"/>
      <c r="AF272" s="203"/>
      <c r="AG272" s="203"/>
      <c r="AH272" s="203"/>
      <c r="AK272" s="203"/>
      <c r="AL272" s="203"/>
      <c r="AM272" s="204"/>
    </row>
    <row r="273" spans="2:39">
      <c r="B273" s="200"/>
      <c r="C273" s="201"/>
      <c r="D273" s="201"/>
      <c r="E273" s="201"/>
      <c r="G273" s="193"/>
      <c r="AD273" s="202"/>
      <c r="AE273" s="203"/>
      <c r="AF273" s="203"/>
      <c r="AG273" s="203"/>
      <c r="AH273" s="203"/>
      <c r="AK273" s="203"/>
      <c r="AL273" s="203"/>
      <c r="AM273" s="204"/>
    </row>
    <row r="274" spans="2:39">
      <c r="B274" s="200"/>
      <c r="C274" s="201"/>
      <c r="D274" s="201"/>
      <c r="E274" s="201"/>
      <c r="G274" s="193"/>
      <c r="AD274" s="202"/>
      <c r="AE274" s="203"/>
      <c r="AF274" s="203"/>
      <c r="AG274" s="203"/>
      <c r="AH274" s="203"/>
      <c r="AK274" s="203"/>
      <c r="AL274" s="203"/>
      <c r="AM274" s="204"/>
    </row>
    <row r="275" spans="2:39">
      <c r="B275" s="200"/>
      <c r="C275" s="201"/>
      <c r="D275" s="201"/>
      <c r="E275" s="201"/>
      <c r="G275" s="193"/>
      <c r="AD275" s="202"/>
      <c r="AE275" s="203"/>
      <c r="AF275" s="203"/>
      <c r="AG275" s="203"/>
      <c r="AH275" s="203"/>
      <c r="AK275" s="203"/>
      <c r="AL275" s="203"/>
      <c r="AM275" s="204"/>
    </row>
    <row r="276" spans="2:39">
      <c r="B276" s="200"/>
      <c r="C276" s="201"/>
      <c r="D276" s="201"/>
      <c r="E276" s="201"/>
      <c r="G276" s="193"/>
      <c r="AD276" s="202"/>
      <c r="AE276" s="203"/>
      <c r="AF276" s="203"/>
      <c r="AG276" s="203"/>
      <c r="AH276" s="203"/>
      <c r="AK276" s="203"/>
      <c r="AL276" s="203"/>
      <c r="AM276" s="204"/>
    </row>
    <row r="277" spans="2:39">
      <c r="B277" s="200"/>
      <c r="C277" s="201"/>
      <c r="D277" s="201"/>
      <c r="E277" s="201"/>
      <c r="G277" s="193"/>
      <c r="AD277" s="202"/>
      <c r="AE277" s="203"/>
      <c r="AF277" s="203"/>
      <c r="AG277" s="203"/>
      <c r="AH277" s="203"/>
      <c r="AK277" s="203"/>
      <c r="AL277" s="203"/>
      <c r="AM277" s="204"/>
    </row>
    <row r="278" spans="2:39">
      <c r="B278" s="200"/>
      <c r="C278" s="201"/>
      <c r="D278" s="201"/>
      <c r="E278" s="201"/>
      <c r="G278" s="193"/>
      <c r="AD278" s="202"/>
      <c r="AE278" s="203"/>
      <c r="AF278" s="203"/>
      <c r="AG278" s="203"/>
      <c r="AH278" s="203"/>
      <c r="AK278" s="203"/>
      <c r="AL278" s="203"/>
      <c r="AM278" s="204"/>
    </row>
    <row r="279" spans="2:39">
      <c r="B279" s="200"/>
      <c r="C279" s="201"/>
      <c r="D279" s="201"/>
      <c r="E279" s="201"/>
      <c r="G279" s="193"/>
      <c r="AD279" s="202"/>
      <c r="AE279" s="203"/>
      <c r="AF279" s="203"/>
      <c r="AG279" s="203"/>
      <c r="AH279" s="203"/>
      <c r="AK279" s="203"/>
      <c r="AL279" s="203"/>
      <c r="AM279" s="204"/>
    </row>
    <row r="280" spans="2:39">
      <c r="B280" s="200"/>
      <c r="C280" s="201"/>
      <c r="D280" s="201"/>
      <c r="E280" s="201"/>
      <c r="G280" s="193"/>
      <c r="AD280" s="202"/>
      <c r="AE280" s="203"/>
      <c r="AF280" s="203"/>
      <c r="AG280" s="203"/>
      <c r="AH280" s="203"/>
      <c r="AK280" s="203"/>
      <c r="AL280" s="203"/>
      <c r="AM280" s="204"/>
    </row>
    <row r="281" spans="2:39">
      <c r="B281" s="200"/>
      <c r="C281" s="201"/>
      <c r="D281" s="201"/>
      <c r="E281" s="201"/>
      <c r="G281" s="193"/>
      <c r="AD281" s="202"/>
      <c r="AE281" s="203"/>
      <c r="AF281" s="203"/>
      <c r="AG281" s="203"/>
      <c r="AH281" s="203"/>
      <c r="AK281" s="203"/>
      <c r="AL281" s="203"/>
      <c r="AM281" s="204"/>
    </row>
    <row r="282" spans="2:39">
      <c r="B282" s="200"/>
      <c r="C282" s="201"/>
      <c r="D282" s="201"/>
      <c r="E282" s="201"/>
      <c r="G282" s="193"/>
      <c r="AD282" s="202"/>
      <c r="AE282" s="203"/>
      <c r="AF282" s="203"/>
      <c r="AG282" s="203"/>
      <c r="AH282" s="203"/>
      <c r="AK282" s="203"/>
      <c r="AL282" s="203"/>
      <c r="AM282" s="204"/>
    </row>
    <row r="283" spans="2:39">
      <c r="B283" s="200"/>
      <c r="C283" s="201"/>
      <c r="D283" s="201"/>
      <c r="E283" s="201"/>
      <c r="G283" s="193"/>
      <c r="AD283" s="202"/>
      <c r="AE283" s="203"/>
      <c r="AF283" s="203"/>
      <c r="AG283" s="203"/>
      <c r="AH283" s="203"/>
      <c r="AK283" s="203"/>
      <c r="AL283" s="203"/>
      <c r="AM283" s="204"/>
    </row>
    <row r="284" spans="2:39">
      <c r="B284" s="200"/>
      <c r="C284" s="201"/>
      <c r="D284" s="201"/>
      <c r="E284" s="201"/>
      <c r="G284" s="193"/>
      <c r="AD284" s="202"/>
      <c r="AE284" s="203"/>
      <c r="AF284" s="203"/>
      <c r="AG284" s="203"/>
      <c r="AH284" s="203"/>
      <c r="AK284" s="203"/>
      <c r="AL284" s="203"/>
      <c r="AM284" s="204"/>
    </row>
    <row r="285" spans="2:39">
      <c r="B285" s="200"/>
      <c r="C285" s="201"/>
      <c r="D285" s="201"/>
      <c r="E285" s="201"/>
      <c r="G285" s="193"/>
      <c r="AD285" s="202"/>
      <c r="AE285" s="203"/>
      <c r="AF285" s="203"/>
      <c r="AG285" s="203"/>
      <c r="AH285" s="203"/>
      <c r="AK285" s="203"/>
      <c r="AL285" s="203"/>
      <c r="AM285" s="204"/>
    </row>
    <row r="286" spans="2:39">
      <c r="B286" s="200"/>
      <c r="C286" s="201"/>
      <c r="D286" s="201"/>
      <c r="E286" s="201"/>
      <c r="G286" s="193"/>
      <c r="AD286" s="202"/>
      <c r="AE286" s="203"/>
      <c r="AF286" s="203"/>
      <c r="AG286" s="203"/>
      <c r="AH286" s="203"/>
      <c r="AK286" s="203"/>
      <c r="AL286" s="203"/>
      <c r="AM286" s="204"/>
    </row>
    <row r="287" spans="2:39">
      <c r="B287" s="200"/>
      <c r="C287" s="201"/>
      <c r="D287" s="201"/>
      <c r="E287" s="201"/>
      <c r="G287" s="193"/>
      <c r="AD287" s="202"/>
      <c r="AE287" s="203"/>
      <c r="AF287" s="203"/>
      <c r="AG287" s="203"/>
      <c r="AH287" s="203"/>
      <c r="AK287" s="203"/>
      <c r="AL287" s="203"/>
      <c r="AM287" s="204"/>
    </row>
    <row r="288" spans="2:39">
      <c r="B288" s="200"/>
      <c r="C288" s="201"/>
      <c r="D288" s="201"/>
      <c r="E288" s="201"/>
      <c r="G288" s="193"/>
      <c r="AD288" s="202"/>
      <c r="AE288" s="203"/>
      <c r="AF288" s="203"/>
      <c r="AG288" s="203"/>
      <c r="AH288" s="203"/>
      <c r="AK288" s="203"/>
      <c r="AL288" s="203"/>
      <c r="AM288" s="204"/>
    </row>
    <row r="289" spans="2:39">
      <c r="B289" s="200"/>
      <c r="C289" s="201"/>
      <c r="D289" s="201"/>
      <c r="E289" s="201"/>
      <c r="G289" s="193"/>
      <c r="AD289" s="202"/>
      <c r="AE289" s="203"/>
      <c r="AF289" s="203"/>
      <c r="AG289" s="203"/>
      <c r="AH289" s="203"/>
      <c r="AK289" s="203"/>
      <c r="AL289" s="203"/>
      <c r="AM289" s="204"/>
    </row>
    <row r="290" spans="2:39">
      <c r="B290" s="200"/>
      <c r="C290" s="201"/>
      <c r="D290" s="201"/>
      <c r="E290" s="201"/>
      <c r="G290" s="193"/>
      <c r="AD290" s="202"/>
      <c r="AE290" s="203"/>
      <c r="AF290" s="203"/>
      <c r="AG290" s="203"/>
      <c r="AH290" s="203"/>
      <c r="AK290" s="203"/>
      <c r="AL290" s="203"/>
      <c r="AM290" s="204"/>
    </row>
    <row r="291" spans="2:39">
      <c r="B291" s="200"/>
      <c r="C291" s="201"/>
      <c r="D291" s="201"/>
      <c r="E291" s="201"/>
      <c r="G291" s="193"/>
      <c r="AD291" s="202"/>
      <c r="AE291" s="203"/>
      <c r="AF291" s="203"/>
      <c r="AG291" s="203"/>
      <c r="AH291" s="203"/>
      <c r="AK291" s="203"/>
      <c r="AL291" s="203"/>
      <c r="AM291" s="204"/>
    </row>
    <row r="292" spans="2:39">
      <c r="B292" s="200"/>
      <c r="C292" s="201"/>
      <c r="D292" s="201"/>
      <c r="E292" s="201"/>
      <c r="G292" s="193"/>
      <c r="AD292" s="202"/>
      <c r="AE292" s="203"/>
      <c r="AF292" s="203"/>
      <c r="AG292" s="203"/>
      <c r="AH292" s="203"/>
      <c r="AK292" s="203"/>
      <c r="AL292" s="203"/>
      <c r="AM292" s="204"/>
    </row>
    <row r="293" spans="2:39">
      <c r="B293" s="200"/>
      <c r="C293" s="201"/>
      <c r="D293" s="201"/>
      <c r="E293" s="201"/>
      <c r="G293" s="193"/>
      <c r="AD293" s="202"/>
      <c r="AE293" s="203"/>
      <c r="AF293" s="203"/>
      <c r="AG293" s="203"/>
      <c r="AH293" s="203"/>
      <c r="AK293" s="203"/>
      <c r="AL293" s="203"/>
      <c r="AM293" s="204"/>
    </row>
    <row r="294" spans="2:39">
      <c r="B294" s="200"/>
      <c r="C294" s="201"/>
      <c r="D294" s="201"/>
      <c r="E294" s="201"/>
      <c r="G294" s="193"/>
      <c r="AD294" s="202"/>
      <c r="AE294" s="203"/>
      <c r="AF294" s="203"/>
      <c r="AG294" s="203"/>
      <c r="AH294" s="203"/>
      <c r="AK294" s="203"/>
      <c r="AL294" s="203"/>
      <c r="AM294" s="204"/>
    </row>
    <row r="295" spans="2:39">
      <c r="B295" s="200"/>
      <c r="C295" s="201"/>
      <c r="D295" s="201"/>
      <c r="E295" s="201"/>
      <c r="G295" s="193"/>
      <c r="AD295" s="202"/>
      <c r="AE295" s="203"/>
      <c r="AF295" s="203"/>
      <c r="AG295" s="203"/>
      <c r="AH295" s="203"/>
      <c r="AK295" s="203"/>
      <c r="AL295" s="203"/>
      <c r="AM295" s="204"/>
    </row>
    <row r="296" spans="2:39">
      <c r="B296" s="200"/>
      <c r="C296" s="201"/>
      <c r="D296" s="201"/>
      <c r="E296" s="201"/>
      <c r="G296" s="193"/>
      <c r="AD296" s="202"/>
      <c r="AE296" s="203"/>
      <c r="AF296" s="203"/>
      <c r="AG296" s="203"/>
      <c r="AH296" s="203"/>
      <c r="AK296" s="203"/>
      <c r="AL296" s="203"/>
      <c r="AM296" s="204"/>
    </row>
    <row r="297" spans="2:39">
      <c r="B297" s="200"/>
      <c r="C297" s="201"/>
      <c r="D297" s="201"/>
      <c r="E297" s="201"/>
      <c r="G297" s="193"/>
      <c r="AD297" s="202"/>
      <c r="AE297" s="203"/>
      <c r="AF297" s="203"/>
      <c r="AG297" s="203"/>
      <c r="AH297" s="203"/>
      <c r="AK297" s="203"/>
      <c r="AL297" s="203"/>
      <c r="AM297" s="204"/>
    </row>
    <row r="298" spans="2:39">
      <c r="B298" s="200"/>
      <c r="C298" s="201"/>
      <c r="D298" s="201"/>
      <c r="E298" s="201"/>
      <c r="G298" s="193"/>
      <c r="AD298" s="202"/>
      <c r="AE298" s="203"/>
      <c r="AF298" s="203"/>
      <c r="AG298" s="203"/>
      <c r="AH298" s="203"/>
      <c r="AK298" s="203"/>
      <c r="AL298" s="203"/>
      <c r="AM298" s="204"/>
    </row>
    <row r="299" spans="2:39">
      <c r="B299" s="200"/>
      <c r="C299" s="201"/>
      <c r="D299" s="201"/>
      <c r="E299" s="201"/>
      <c r="G299" s="193"/>
      <c r="AD299" s="202"/>
      <c r="AE299" s="203"/>
      <c r="AF299" s="203"/>
      <c r="AG299" s="203"/>
      <c r="AH299" s="203"/>
      <c r="AK299" s="203"/>
      <c r="AL299" s="203"/>
      <c r="AM299" s="204"/>
    </row>
    <row r="300" spans="2:39">
      <c r="B300" s="200"/>
      <c r="C300" s="201"/>
      <c r="D300" s="201"/>
      <c r="E300" s="201"/>
      <c r="G300" s="193"/>
      <c r="AD300" s="202"/>
      <c r="AE300" s="203"/>
      <c r="AF300" s="203"/>
      <c r="AG300" s="203"/>
      <c r="AH300" s="203"/>
      <c r="AK300" s="203"/>
      <c r="AL300" s="203"/>
      <c r="AM300" s="204"/>
    </row>
    <row r="301" spans="2:39">
      <c r="B301" s="200"/>
      <c r="C301" s="201"/>
      <c r="D301" s="201"/>
      <c r="E301" s="201"/>
      <c r="G301" s="193"/>
      <c r="AD301" s="202"/>
      <c r="AE301" s="203"/>
      <c r="AF301" s="203"/>
      <c r="AG301" s="203"/>
      <c r="AH301" s="203"/>
      <c r="AK301" s="203"/>
      <c r="AL301" s="203"/>
      <c r="AM301" s="204"/>
    </row>
    <row r="302" spans="2:39">
      <c r="B302" s="200"/>
      <c r="C302" s="201"/>
      <c r="D302" s="201"/>
      <c r="E302" s="201"/>
      <c r="G302" s="193"/>
      <c r="AD302" s="202"/>
      <c r="AE302" s="203"/>
      <c r="AF302" s="203"/>
      <c r="AG302" s="203"/>
      <c r="AH302" s="203"/>
      <c r="AK302" s="203"/>
      <c r="AL302" s="203"/>
      <c r="AM302" s="204"/>
    </row>
    <row r="303" spans="2:39">
      <c r="B303" s="200"/>
      <c r="C303" s="201"/>
      <c r="D303" s="201"/>
      <c r="E303" s="201"/>
      <c r="G303" s="193"/>
      <c r="AD303" s="202"/>
      <c r="AE303" s="203"/>
      <c r="AF303" s="203"/>
      <c r="AG303" s="203"/>
      <c r="AH303" s="203"/>
      <c r="AK303" s="203"/>
      <c r="AL303" s="203"/>
      <c r="AM303" s="204"/>
    </row>
    <row r="304" spans="2:39">
      <c r="B304" s="200"/>
      <c r="C304" s="201"/>
      <c r="D304" s="201"/>
      <c r="E304" s="201"/>
      <c r="G304" s="193"/>
      <c r="AD304" s="202"/>
      <c r="AE304" s="203"/>
      <c r="AF304" s="203"/>
      <c r="AG304" s="203"/>
      <c r="AH304" s="203"/>
      <c r="AK304" s="203"/>
      <c r="AL304" s="203"/>
      <c r="AM304" s="204"/>
    </row>
    <row r="305" spans="2:39">
      <c r="B305" s="200"/>
      <c r="C305" s="201"/>
      <c r="D305" s="201"/>
      <c r="E305" s="201"/>
      <c r="G305" s="193"/>
      <c r="AD305" s="202"/>
      <c r="AE305" s="203"/>
      <c r="AF305" s="203"/>
      <c r="AG305" s="203"/>
      <c r="AH305" s="203"/>
      <c r="AK305" s="203"/>
      <c r="AL305" s="203"/>
      <c r="AM305" s="204"/>
    </row>
    <row r="306" spans="2:39">
      <c r="B306" s="200"/>
      <c r="C306" s="201"/>
      <c r="D306" s="201"/>
      <c r="E306" s="201"/>
      <c r="G306" s="193"/>
      <c r="AD306" s="202"/>
      <c r="AE306" s="203"/>
      <c r="AF306" s="203"/>
      <c r="AG306" s="203"/>
      <c r="AH306" s="203"/>
      <c r="AK306" s="203"/>
      <c r="AL306" s="203"/>
      <c r="AM306" s="204"/>
    </row>
    <row r="307" spans="2:39">
      <c r="B307" s="200"/>
      <c r="C307" s="201"/>
      <c r="D307" s="201"/>
      <c r="E307" s="201"/>
      <c r="G307" s="193"/>
      <c r="AD307" s="202"/>
      <c r="AE307" s="203"/>
      <c r="AF307" s="203"/>
      <c r="AG307" s="203"/>
      <c r="AH307" s="203"/>
      <c r="AK307" s="203"/>
      <c r="AL307" s="203"/>
      <c r="AM307" s="204"/>
    </row>
    <row r="308" spans="2:39">
      <c r="B308" s="200"/>
      <c r="C308" s="201"/>
      <c r="D308" s="201"/>
      <c r="E308" s="201"/>
      <c r="G308" s="193"/>
      <c r="AD308" s="202"/>
      <c r="AE308" s="203"/>
      <c r="AF308" s="203"/>
      <c r="AG308" s="203"/>
      <c r="AH308" s="203"/>
      <c r="AK308" s="203"/>
      <c r="AL308" s="203"/>
      <c r="AM308" s="204"/>
    </row>
    <row r="309" spans="2:39">
      <c r="B309" s="200"/>
      <c r="C309" s="201"/>
      <c r="D309" s="201"/>
      <c r="E309" s="201"/>
      <c r="G309" s="193"/>
      <c r="AD309" s="202"/>
      <c r="AE309" s="203"/>
      <c r="AF309" s="203"/>
      <c r="AG309" s="203"/>
      <c r="AH309" s="203"/>
      <c r="AK309" s="203"/>
      <c r="AL309" s="203"/>
      <c r="AM309" s="204"/>
    </row>
    <row r="310" spans="2:39">
      <c r="B310" s="200"/>
      <c r="C310" s="201"/>
      <c r="D310" s="201"/>
      <c r="E310" s="201"/>
      <c r="G310" s="193"/>
      <c r="AD310" s="202"/>
      <c r="AE310" s="203"/>
      <c r="AF310" s="203"/>
      <c r="AG310" s="203"/>
      <c r="AH310" s="203"/>
      <c r="AK310" s="203"/>
      <c r="AL310" s="203"/>
      <c r="AM310" s="204"/>
    </row>
    <row r="311" spans="2:39">
      <c r="B311" s="200"/>
      <c r="C311" s="201"/>
      <c r="D311" s="201"/>
      <c r="E311" s="201"/>
      <c r="G311" s="193"/>
      <c r="AD311" s="202"/>
      <c r="AE311" s="203"/>
      <c r="AF311" s="203"/>
      <c r="AG311" s="203"/>
      <c r="AH311" s="203"/>
      <c r="AK311" s="203"/>
      <c r="AL311" s="203"/>
      <c r="AM311" s="204"/>
    </row>
    <row r="312" spans="2:39">
      <c r="B312" s="200"/>
      <c r="C312" s="201"/>
      <c r="D312" s="201"/>
      <c r="E312" s="201"/>
      <c r="G312" s="193"/>
      <c r="AD312" s="202"/>
      <c r="AE312" s="203"/>
      <c r="AF312" s="203"/>
      <c r="AG312" s="203"/>
      <c r="AH312" s="203"/>
      <c r="AK312" s="203"/>
      <c r="AL312" s="203"/>
      <c r="AM312" s="204"/>
    </row>
    <row r="313" spans="2:39">
      <c r="B313" s="200"/>
      <c r="C313" s="201"/>
      <c r="D313" s="201"/>
      <c r="E313" s="201"/>
      <c r="G313" s="193"/>
      <c r="AD313" s="202"/>
      <c r="AE313" s="203"/>
      <c r="AF313" s="203"/>
      <c r="AG313" s="203"/>
      <c r="AH313" s="203"/>
      <c r="AK313" s="203"/>
      <c r="AL313" s="203"/>
      <c r="AM313" s="204"/>
    </row>
    <row r="314" spans="2:39">
      <c r="B314" s="200"/>
      <c r="C314" s="201"/>
      <c r="D314" s="201"/>
      <c r="E314" s="201"/>
      <c r="G314" s="193"/>
      <c r="AD314" s="202"/>
      <c r="AE314" s="203"/>
      <c r="AF314" s="203"/>
      <c r="AG314" s="203"/>
      <c r="AH314" s="203"/>
      <c r="AK314" s="203"/>
      <c r="AL314" s="203"/>
      <c r="AM314" s="204"/>
    </row>
    <row r="315" spans="2:39">
      <c r="B315" s="200"/>
      <c r="C315" s="201"/>
      <c r="D315" s="201"/>
      <c r="E315" s="201"/>
      <c r="G315" s="193"/>
      <c r="AD315" s="202"/>
      <c r="AE315" s="203"/>
      <c r="AF315" s="203"/>
      <c r="AG315" s="203"/>
      <c r="AH315" s="203"/>
      <c r="AK315" s="203"/>
      <c r="AL315" s="203"/>
      <c r="AM315" s="204"/>
    </row>
    <row r="316" spans="2:39">
      <c r="B316" s="200"/>
      <c r="C316" s="201"/>
      <c r="D316" s="201"/>
      <c r="E316" s="201"/>
      <c r="G316" s="193"/>
      <c r="AD316" s="202"/>
      <c r="AE316" s="203"/>
      <c r="AF316" s="203"/>
      <c r="AG316" s="203"/>
      <c r="AH316" s="203"/>
      <c r="AK316" s="203"/>
      <c r="AL316" s="203"/>
      <c r="AM316" s="204"/>
    </row>
    <row r="317" spans="2:39">
      <c r="B317" s="200"/>
      <c r="C317" s="201"/>
      <c r="D317" s="201"/>
      <c r="E317" s="201"/>
      <c r="G317" s="193"/>
      <c r="AD317" s="202"/>
      <c r="AE317" s="203"/>
      <c r="AF317" s="203"/>
      <c r="AG317" s="203"/>
      <c r="AH317" s="203"/>
      <c r="AK317" s="203"/>
      <c r="AL317" s="203"/>
      <c r="AM317" s="204"/>
    </row>
    <row r="318" spans="2:39">
      <c r="B318" s="200"/>
      <c r="C318" s="201"/>
      <c r="D318" s="201"/>
      <c r="E318" s="201"/>
      <c r="G318" s="193"/>
      <c r="AD318" s="202"/>
      <c r="AE318" s="203"/>
      <c r="AF318" s="203"/>
      <c r="AG318" s="203"/>
      <c r="AH318" s="203"/>
      <c r="AK318" s="203"/>
      <c r="AL318" s="203"/>
      <c r="AM318" s="204"/>
    </row>
    <row r="319" spans="2:39">
      <c r="B319" s="200"/>
      <c r="C319" s="201"/>
      <c r="D319" s="201"/>
      <c r="E319" s="201"/>
      <c r="G319" s="193"/>
      <c r="AD319" s="202"/>
      <c r="AE319" s="203"/>
      <c r="AF319" s="203"/>
      <c r="AG319" s="203"/>
      <c r="AH319" s="203"/>
      <c r="AK319" s="203"/>
      <c r="AL319" s="203"/>
      <c r="AM319" s="204"/>
    </row>
    <row r="320" spans="2:39">
      <c r="B320" s="200"/>
      <c r="C320" s="201"/>
      <c r="D320" s="201"/>
      <c r="E320" s="201"/>
      <c r="G320" s="193"/>
      <c r="AD320" s="202"/>
      <c r="AE320" s="203"/>
      <c r="AF320" s="203"/>
      <c r="AG320" s="203"/>
      <c r="AH320" s="203"/>
      <c r="AK320" s="203"/>
      <c r="AL320" s="203"/>
      <c r="AM320" s="204"/>
    </row>
    <row r="321" spans="2:39">
      <c r="B321" s="200"/>
      <c r="C321" s="201"/>
      <c r="D321" s="201"/>
      <c r="E321" s="201"/>
      <c r="G321" s="193"/>
      <c r="AD321" s="202"/>
      <c r="AE321" s="203"/>
      <c r="AF321" s="203"/>
      <c r="AG321" s="203"/>
      <c r="AH321" s="203"/>
      <c r="AK321" s="203"/>
      <c r="AL321" s="203"/>
      <c r="AM321" s="204"/>
    </row>
    <row r="322" spans="2:39">
      <c r="B322" s="200"/>
      <c r="C322" s="201"/>
      <c r="D322" s="201"/>
      <c r="E322" s="201"/>
      <c r="G322" s="193"/>
      <c r="AD322" s="202"/>
      <c r="AE322" s="203"/>
      <c r="AF322" s="203"/>
      <c r="AG322" s="203"/>
      <c r="AH322" s="203"/>
      <c r="AK322" s="203"/>
      <c r="AL322" s="203"/>
      <c r="AM322" s="204"/>
    </row>
    <row r="323" spans="2:39">
      <c r="B323" s="200"/>
      <c r="C323" s="201"/>
      <c r="D323" s="201"/>
      <c r="E323" s="201"/>
      <c r="G323" s="193"/>
      <c r="AD323" s="202"/>
      <c r="AE323" s="203"/>
      <c r="AF323" s="203"/>
      <c r="AG323" s="203"/>
      <c r="AH323" s="203"/>
      <c r="AK323" s="203"/>
      <c r="AL323" s="203"/>
      <c r="AM323" s="204"/>
    </row>
    <row r="324" spans="2:39">
      <c r="B324" s="200"/>
      <c r="C324" s="201"/>
      <c r="D324" s="201"/>
      <c r="E324" s="201"/>
      <c r="G324" s="193"/>
      <c r="AD324" s="202"/>
      <c r="AE324" s="203"/>
      <c r="AF324" s="203"/>
      <c r="AG324" s="203"/>
      <c r="AH324" s="203"/>
      <c r="AK324" s="203"/>
      <c r="AL324" s="203"/>
      <c r="AM324" s="204"/>
    </row>
    <row r="325" spans="2:39">
      <c r="B325" s="200"/>
      <c r="C325" s="201"/>
      <c r="D325" s="201"/>
      <c r="E325" s="201"/>
      <c r="G325" s="193"/>
      <c r="AD325" s="202"/>
      <c r="AE325" s="203"/>
      <c r="AF325" s="203"/>
      <c r="AG325" s="203"/>
      <c r="AH325" s="203"/>
      <c r="AK325" s="203"/>
      <c r="AL325" s="203"/>
      <c r="AM325" s="204"/>
    </row>
    <row r="326" spans="2:39">
      <c r="B326" s="200"/>
      <c r="C326" s="201"/>
      <c r="D326" s="201"/>
      <c r="E326" s="201"/>
      <c r="G326" s="193"/>
      <c r="AD326" s="202"/>
      <c r="AE326" s="203"/>
      <c r="AF326" s="203"/>
      <c r="AG326" s="203"/>
      <c r="AH326" s="203"/>
      <c r="AK326" s="203"/>
      <c r="AL326" s="203"/>
      <c r="AM326" s="204"/>
    </row>
    <row r="327" spans="2:39">
      <c r="B327" s="200"/>
      <c r="C327" s="201"/>
      <c r="D327" s="201"/>
      <c r="E327" s="201"/>
      <c r="G327" s="193"/>
      <c r="AD327" s="202"/>
      <c r="AE327" s="203"/>
      <c r="AF327" s="203"/>
      <c r="AG327" s="203"/>
      <c r="AH327" s="203"/>
      <c r="AK327" s="203"/>
      <c r="AL327" s="203"/>
      <c r="AM327" s="204"/>
    </row>
    <row r="328" spans="2:39">
      <c r="B328" s="200"/>
      <c r="C328" s="201"/>
      <c r="D328" s="201"/>
      <c r="E328" s="201"/>
      <c r="G328" s="193"/>
      <c r="AD328" s="202"/>
      <c r="AE328" s="203"/>
      <c r="AF328" s="203"/>
      <c r="AG328" s="203"/>
      <c r="AH328" s="203"/>
      <c r="AK328" s="203"/>
      <c r="AL328" s="203"/>
      <c r="AM328" s="204"/>
    </row>
    <row r="329" spans="2:39">
      <c r="B329" s="200"/>
      <c r="C329" s="201"/>
      <c r="D329" s="201"/>
      <c r="E329" s="201"/>
      <c r="G329" s="193"/>
      <c r="AD329" s="202"/>
      <c r="AE329" s="203"/>
      <c r="AF329" s="203"/>
      <c r="AG329" s="203"/>
      <c r="AH329" s="203"/>
      <c r="AK329" s="203"/>
      <c r="AL329" s="203"/>
      <c r="AM329" s="204"/>
    </row>
    <row r="330" spans="2:39">
      <c r="B330" s="200"/>
      <c r="C330" s="201"/>
      <c r="D330" s="201"/>
      <c r="E330" s="201"/>
      <c r="G330" s="193"/>
      <c r="AD330" s="202"/>
      <c r="AE330" s="203"/>
      <c r="AF330" s="203"/>
      <c r="AG330" s="203"/>
      <c r="AH330" s="203"/>
      <c r="AK330" s="203"/>
      <c r="AL330" s="203"/>
      <c r="AM330" s="204"/>
    </row>
    <row r="331" spans="2:39">
      <c r="B331" s="200"/>
      <c r="C331" s="201"/>
      <c r="D331" s="201"/>
      <c r="E331" s="201"/>
      <c r="G331" s="193"/>
      <c r="AD331" s="202"/>
      <c r="AE331" s="203"/>
      <c r="AF331" s="203"/>
      <c r="AG331" s="203"/>
      <c r="AH331" s="203"/>
      <c r="AK331" s="203"/>
      <c r="AL331" s="203"/>
      <c r="AM331" s="204"/>
    </row>
    <row r="332" spans="2:39">
      <c r="B332" s="200"/>
      <c r="C332" s="201"/>
      <c r="D332" s="201"/>
      <c r="E332" s="201"/>
      <c r="G332" s="193"/>
      <c r="AD332" s="202"/>
      <c r="AE332" s="203"/>
      <c r="AF332" s="203"/>
      <c r="AG332" s="203"/>
      <c r="AH332" s="203"/>
      <c r="AK332" s="203"/>
      <c r="AL332" s="203"/>
      <c r="AM332" s="204"/>
    </row>
    <row r="333" spans="2:39">
      <c r="B333" s="200"/>
      <c r="C333" s="201"/>
      <c r="D333" s="201"/>
      <c r="E333" s="201"/>
      <c r="G333" s="193"/>
      <c r="AD333" s="202"/>
      <c r="AE333" s="203"/>
      <c r="AF333" s="203"/>
      <c r="AG333" s="203"/>
      <c r="AH333" s="203"/>
      <c r="AK333" s="203"/>
      <c r="AL333" s="203"/>
      <c r="AM333" s="204"/>
    </row>
    <row r="334" spans="2:39">
      <c r="B334" s="200"/>
      <c r="C334" s="201"/>
      <c r="D334" s="201"/>
      <c r="E334" s="201"/>
      <c r="G334" s="193"/>
      <c r="AD334" s="202"/>
      <c r="AE334" s="203"/>
      <c r="AF334" s="203"/>
      <c r="AG334" s="203"/>
      <c r="AH334" s="203"/>
      <c r="AK334" s="203"/>
      <c r="AL334" s="203"/>
      <c r="AM334" s="204"/>
    </row>
    <row r="335" spans="2:39">
      <c r="B335" s="200"/>
      <c r="C335" s="201"/>
      <c r="D335" s="201"/>
      <c r="E335" s="201"/>
      <c r="G335" s="193"/>
      <c r="AD335" s="202"/>
      <c r="AE335" s="203"/>
      <c r="AF335" s="203"/>
      <c r="AG335" s="203"/>
      <c r="AH335" s="203"/>
      <c r="AK335" s="203"/>
      <c r="AL335" s="203"/>
      <c r="AM335" s="204"/>
    </row>
    <row r="336" spans="2:39">
      <c r="B336" s="200"/>
      <c r="C336" s="201"/>
      <c r="D336" s="201"/>
      <c r="E336" s="201"/>
      <c r="G336" s="193"/>
      <c r="AD336" s="202"/>
      <c r="AE336" s="203"/>
      <c r="AF336" s="203"/>
      <c r="AG336" s="203"/>
      <c r="AH336" s="203"/>
      <c r="AK336" s="203"/>
      <c r="AL336" s="203"/>
      <c r="AM336" s="204"/>
    </row>
    <row r="337" spans="2:39">
      <c r="B337" s="200"/>
      <c r="C337" s="201"/>
      <c r="D337" s="201"/>
      <c r="E337" s="201"/>
      <c r="G337" s="193"/>
      <c r="AD337" s="202"/>
      <c r="AE337" s="203"/>
      <c r="AF337" s="203"/>
      <c r="AG337" s="203"/>
      <c r="AH337" s="203"/>
      <c r="AK337" s="203"/>
      <c r="AL337" s="203"/>
      <c r="AM337" s="204"/>
    </row>
    <row r="338" spans="2:39">
      <c r="B338" s="200"/>
      <c r="C338" s="201"/>
      <c r="D338" s="201"/>
      <c r="E338" s="201"/>
      <c r="G338" s="193"/>
      <c r="AD338" s="202"/>
      <c r="AE338" s="203"/>
      <c r="AF338" s="203"/>
      <c r="AG338" s="203"/>
      <c r="AH338" s="203"/>
      <c r="AK338" s="203"/>
      <c r="AL338" s="203"/>
      <c r="AM338" s="204"/>
    </row>
    <row r="339" spans="2:39">
      <c r="B339" s="200"/>
      <c r="C339" s="201"/>
      <c r="D339" s="201"/>
      <c r="E339" s="201"/>
      <c r="G339" s="193"/>
      <c r="AD339" s="202"/>
      <c r="AE339" s="203"/>
      <c r="AF339" s="203"/>
      <c r="AG339" s="203"/>
      <c r="AH339" s="203"/>
      <c r="AK339" s="203"/>
      <c r="AL339" s="203"/>
      <c r="AM339" s="204"/>
    </row>
    <row r="340" spans="2:39">
      <c r="B340" s="200"/>
      <c r="C340" s="201"/>
      <c r="D340" s="201"/>
      <c r="E340" s="201"/>
      <c r="G340" s="193"/>
      <c r="AD340" s="202"/>
      <c r="AE340" s="203"/>
      <c r="AF340" s="203"/>
      <c r="AG340" s="203"/>
      <c r="AH340" s="203"/>
      <c r="AK340" s="203"/>
      <c r="AL340" s="203"/>
      <c r="AM340" s="204"/>
    </row>
    <row r="341" spans="2:39">
      <c r="B341" s="200"/>
      <c r="C341" s="201"/>
      <c r="D341" s="201"/>
      <c r="E341" s="201"/>
      <c r="G341" s="193"/>
      <c r="AD341" s="202"/>
      <c r="AE341" s="203"/>
      <c r="AF341" s="203"/>
      <c r="AG341" s="203"/>
      <c r="AH341" s="203"/>
      <c r="AK341" s="203"/>
      <c r="AL341" s="203"/>
      <c r="AM341" s="204"/>
    </row>
    <row r="342" spans="2:39">
      <c r="B342" s="200"/>
      <c r="C342" s="201"/>
      <c r="D342" s="201"/>
      <c r="E342" s="201"/>
      <c r="G342" s="193"/>
      <c r="AD342" s="202"/>
      <c r="AE342" s="203"/>
      <c r="AF342" s="203"/>
      <c r="AG342" s="203"/>
      <c r="AH342" s="203"/>
      <c r="AK342" s="203"/>
      <c r="AL342" s="203"/>
      <c r="AM342" s="204"/>
    </row>
    <row r="343" spans="2:39">
      <c r="B343" s="200"/>
      <c r="C343" s="201"/>
      <c r="D343" s="201"/>
      <c r="E343" s="201"/>
      <c r="G343" s="193"/>
      <c r="AD343" s="202"/>
      <c r="AE343" s="203"/>
      <c r="AF343" s="203"/>
      <c r="AG343" s="203"/>
      <c r="AH343" s="203"/>
      <c r="AK343" s="203"/>
      <c r="AL343" s="203"/>
      <c r="AM343" s="204"/>
    </row>
    <row r="344" spans="2:39">
      <c r="B344" s="200"/>
      <c r="C344" s="201"/>
      <c r="D344" s="201"/>
      <c r="E344" s="201"/>
      <c r="G344" s="193"/>
      <c r="AD344" s="202"/>
      <c r="AE344" s="203"/>
      <c r="AF344" s="203"/>
      <c r="AG344" s="203"/>
      <c r="AH344" s="203"/>
      <c r="AK344" s="203"/>
      <c r="AL344" s="203"/>
      <c r="AM344" s="204"/>
    </row>
    <row r="345" spans="2:39">
      <c r="B345" s="200"/>
      <c r="C345" s="201"/>
      <c r="D345" s="201"/>
      <c r="E345" s="201"/>
      <c r="G345" s="193"/>
      <c r="AD345" s="202"/>
      <c r="AE345" s="203"/>
      <c r="AF345" s="203"/>
      <c r="AG345" s="203"/>
      <c r="AH345" s="203"/>
      <c r="AK345" s="203"/>
      <c r="AL345" s="203"/>
      <c r="AM345" s="204"/>
    </row>
    <row r="346" spans="2:39">
      <c r="B346" s="200"/>
      <c r="C346" s="201"/>
      <c r="D346" s="201"/>
      <c r="E346" s="201"/>
      <c r="G346" s="193"/>
      <c r="AD346" s="202"/>
      <c r="AE346" s="203"/>
      <c r="AF346" s="203"/>
      <c r="AG346" s="203"/>
      <c r="AH346" s="203"/>
      <c r="AK346" s="203"/>
      <c r="AL346" s="203"/>
      <c r="AM346" s="204"/>
    </row>
    <row r="347" spans="2:39">
      <c r="B347" s="200"/>
      <c r="C347" s="201"/>
      <c r="D347" s="201"/>
      <c r="E347" s="201"/>
      <c r="G347" s="193"/>
      <c r="AD347" s="202"/>
      <c r="AE347" s="203"/>
      <c r="AF347" s="203"/>
      <c r="AG347" s="203"/>
      <c r="AH347" s="203"/>
      <c r="AK347" s="203"/>
      <c r="AL347" s="203"/>
      <c r="AM347" s="204"/>
    </row>
    <row r="348" spans="2:39">
      <c r="B348" s="200"/>
      <c r="C348" s="201"/>
      <c r="D348" s="201"/>
      <c r="E348" s="201"/>
      <c r="G348" s="193"/>
      <c r="AD348" s="202"/>
      <c r="AE348" s="203"/>
      <c r="AF348" s="203"/>
      <c r="AG348" s="203"/>
      <c r="AH348" s="203"/>
      <c r="AK348" s="203"/>
      <c r="AL348" s="203"/>
      <c r="AM348" s="204"/>
    </row>
    <row r="349" spans="2:39">
      <c r="B349" s="200"/>
      <c r="C349" s="201"/>
      <c r="D349" s="201"/>
      <c r="E349" s="201"/>
      <c r="G349" s="193"/>
      <c r="AD349" s="202"/>
      <c r="AE349" s="203"/>
      <c r="AF349" s="203"/>
      <c r="AG349" s="203"/>
      <c r="AH349" s="203"/>
      <c r="AK349" s="203"/>
      <c r="AL349" s="203"/>
      <c r="AM349" s="204"/>
    </row>
    <row r="350" spans="2:39">
      <c r="B350" s="200"/>
      <c r="C350" s="201"/>
      <c r="D350" s="201"/>
      <c r="E350" s="201"/>
      <c r="G350" s="193"/>
      <c r="AD350" s="202"/>
      <c r="AE350" s="203"/>
      <c r="AF350" s="203"/>
      <c r="AG350" s="203"/>
      <c r="AH350" s="203"/>
      <c r="AK350" s="203"/>
      <c r="AL350" s="203"/>
      <c r="AM350" s="204"/>
    </row>
    <row r="351" spans="2:39">
      <c r="B351" s="200"/>
      <c r="C351" s="201"/>
      <c r="D351" s="201"/>
      <c r="E351" s="201"/>
      <c r="G351" s="193"/>
      <c r="AD351" s="202"/>
      <c r="AE351" s="203"/>
      <c r="AF351" s="203"/>
      <c r="AG351" s="203"/>
      <c r="AH351" s="203"/>
      <c r="AK351" s="203"/>
      <c r="AL351" s="203"/>
      <c r="AM351" s="204"/>
    </row>
    <row r="352" spans="2:39">
      <c r="B352" s="200"/>
      <c r="C352" s="201"/>
      <c r="D352" s="201"/>
      <c r="E352" s="201"/>
      <c r="G352" s="193"/>
      <c r="AD352" s="202"/>
      <c r="AE352" s="203"/>
      <c r="AF352" s="203"/>
      <c r="AG352" s="203"/>
      <c r="AH352" s="203"/>
      <c r="AK352" s="203"/>
      <c r="AL352" s="203"/>
      <c r="AM352" s="204"/>
    </row>
    <row r="353" spans="2:39">
      <c r="B353" s="200"/>
      <c r="C353" s="201"/>
      <c r="D353" s="201"/>
      <c r="E353" s="201"/>
      <c r="G353" s="193"/>
      <c r="AD353" s="202"/>
      <c r="AE353" s="203"/>
      <c r="AF353" s="203"/>
      <c r="AG353" s="203"/>
      <c r="AH353" s="203"/>
      <c r="AK353" s="203"/>
      <c r="AL353" s="203"/>
      <c r="AM353" s="204"/>
    </row>
    <row r="354" spans="2:39">
      <c r="B354" s="200"/>
      <c r="C354" s="201"/>
      <c r="D354" s="201"/>
      <c r="E354" s="201"/>
      <c r="G354" s="193"/>
      <c r="AD354" s="202"/>
      <c r="AE354" s="203"/>
      <c r="AF354" s="203"/>
      <c r="AG354" s="203"/>
      <c r="AH354" s="203"/>
      <c r="AK354" s="203"/>
      <c r="AL354" s="203"/>
      <c r="AM354" s="204"/>
    </row>
    <row r="355" spans="2:39">
      <c r="B355" s="200"/>
      <c r="C355" s="201"/>
      <c r="D355" s="201"/>
      <c r="E355" s="201"/>
      <c r="G355" s="193"/>
      <c r="AD355" s="202"/>
      <c r="AE355" s="203"/>
      <c r="AF355" s="203"/>
      <c r="AG355" s="203"/>
      <c r="AH355" s="203"/>
      <c r="AK355" s="203"/>
      <c r="AL355" s="203"/>
      <c r="AM355" s="204"/>
    </row>
    <row r="356" spans="2:39">
      <c r="B356" s="200"/>
      <c r="C356" s="201"/>
      <c r="D356" s="201"/>
      <c r="E356" s="201"/>
      <c r="G356" s="193"/>
      <c r="AD356" s="202"/>
      <c r="AE356" s="203"/>
      <c r="AF356" s="203"/>
      <c r="AG356" s="203"/>
      <c r="AH356" s="203"/>
      <c r="AK356" s="203"/>
      <c r="AL356" s="203"/>
      <c r="AM356" s="204"/>
    </row>
    <row r="357" spans="2:39">
      <c r="B357" s="200"/>
      <c r="C357" s="201"/>
      <c r="D357" s="201"/>
      <c r="E357" s="201"/>
      <c r="G357" s="193"/>
      <c r="AD357" s="202"/>
      <c r="AE357" s="203"/>
      <c r="AF357" s="203"/>
      <c r="AG357" s="203"/>
      <c r="AH357" s="203"/>
      <c r="AK357" s="203"/>
      <c r="AL357" s="203"/>
      <c r="AM357" s="204"/>
    </row>
    <row r="358" spans="2:39">
      <c r="B358" s="200"/>
      <c r="C358" s="201"/>
      <c r="D358" s="201"/>
      <c r="E358" s="201"/>
      <c r="G358" s="193"/>
      <c r="AD358" s="202"/>
      <c r="AE358" s="203"/>
      <c r="AF358" s="203"/>
      <c r="AG358" s="203"/>
      <c r="AH358" s="203"/>
      <c r="AK358" s="203"/>
      <c r="AL358" s="203"/>
      <c r="AM358" s="204"/>
    </row>
    <row r="359" spans="2:39">
      <c r="B359" s="200"/>
      <c r="C359" s="201"/>
      <c r="D359" s="201"/>
      <c r="E359" s="201"/>
      <c r="G359" s="193"/>
      <c r="AD359" s="202"/>
      <c r="AE359" s="203"/>
      <c r="AF359" s="203"/>
      <c r="AG359" s="203"/>
      <c r="AH359" s="203"/>
      <c r="AK359" s="203"/>
      <c r="AL359" s="203"/>
      <c r="AM359" s="204"/>
    </row>
    <row r="360" spans="2:39">
      <c r="B360" s="200"/>
      <c r="C360" s="201"/>
      <c r="D360" s="201"/>
      <c r="E360" s="201"/>
      <c r="G360" s="193"/>
      <c r="AD360" s="202"/>
      <c r="AE360" s="203"/>
      <c r="AF360" s="203"/>
      <c r="AG360" s="203"/>
      <c r="AH360" s="203"/>
      <c r="AK360" s="203"/>
      <c r="AL360" s="203"/>
      <c r="AM360" s="204"/>
    </row>
    <row r="361" spans="2:39">
      <c r="B361" s="200"/>
      <c r="C361" s="201"/>
      <c r="D361" s="201"/>
      <c r="E361" s="201"/>
      <c r="G361" s="193"/>
      <c r="AD361" s="202"/>
      <c r="AE361" s="203"/>
      <c r="AF361" s="203"/>
      <c r="AG361" s="203"/>
      <c r="AH361" s="203"/>
      <c r="AK361" s="203"/>
      <c r="AL361" s="203"/>
      <c r="AM361" s="204"/>
    </row>
    <row r="362" spans="2:39">
      <c r="B362" s="200"/>
      <c r="C362" s="201"/>
      <c r="D362" s="201"/>
      <c r="E362" s="201"/>
      <c r="G362" s="193"/>
      <c r="AD362" s="202"/>
      <c r="AE362" s="203"/>
      <c r="AF362" s="203"/>
      <c r="AG362" s="203"/>
      <c r="AH362" s="203"/>
      <c r="AK362" s="203"/>
      <c r="AL362" s="203"/>
      <c r="AM362" s="204"/>
    </row>
    <row r="363" spans="2:39">
      <c r="B363" s="200"/>
      <c r="C363" s="201"/>
      <c r="D363" s="201"/>
      <c r="E363" s="201"/>
      <c r="G363" s="193"/>
      <c r="AD363" s="202"/>
      <c r="AE363" s="203"/>
      <c r="AF363" s="203"/>
      <c r="AG363" s="203"/>
      <c r="AH363" s="203"/>
      <c r="AK363" s="203"/>
      <c r="AL363" s="203"/>
      <c r="AM363" s="204"/>
    </row>
    <row r="364" spans="2:39">
      <c r="B364" s="200"/>
      <c r="C364" s="201"/>
      <c r="D364" s="201"/>
      <c r="E364" s="201"/>
      <c r="G364" s="193"/>
      <c r="AD364" s="202"/>
      <c r="AE364" s="203"/>
      <c r="AF364" s="203"/>
      <c r="AG364" s="203"/>
      <c r="AH364" s="203"/>
      <c r="AK364" s="203"/>
      <c r="AL364" s="203"/>
      <c r="AM364" s="204"/>
    </row>
    <row r="365" spans="2:39">
      <c r="B365" s="200"/>
      <c r="C365" s="201"/>
      <c r="D365" s="201"/>
      <c r="E365" s="201"/>
      <c r="G365" s="193"/>
      <c r="AD365" s="202"/>
      <c r="AE365" s="203"/>
      <c r="AF365" s="203"/>
      <c r="AG365" s="203"/>
      <c r="AH365" s="203"/>
      <c r="AK365" s="203"/>
      <c r="AL365" s="203"/>
      <c r="AM365" s="204"/>
    </row>
    <row r="366" spans="2:39">
      <c r="B366" s="200"/>
      <c r="C366" s="201"/>
      <c r="D366" s="201"/>
      <c r="E366" s="201"/>
      <c r="G366" s="193"/>
      <c r="AD366" s="202"/>
      <c r="AE366" s="203"/>
      <c r="AF366" s="203"/>
      <c r="AG366" s="203"/>
      <c r="AH366" s="203"/>
      <c r="AK366" s="203"/>
      <c r="AL366" s="203"/>
      <c r="AM366" s="204"/>
    </row>
    <row r="367" spans="2:39">
      <c r="B367" s="200"/>
      <c r="C367" s="201"/>
      <c r="D367" s="201"/>
      <c r="E367" s="201"/>
      <c r="G367" s="193"/>
      <c r="AD367" s="202"/>
      <c r="AE367" s="203"/>
      <c r="AF367" s="203"/>
      <c r="AG367" s="203"/>
      <c r="AH367" s="203"/>
      <c r="AK367" s="203"/>
      <c r="AL367" s="203"/>
      <c r="AM367" s="204"/>
    </row>
    <row r="368" spans="2:39">
      <c r="B368" s="200"/>
      <c r="C368" s="201"/>
      <c r="D368" s="201"/>
      <c r="E368" s="201"/>
      <c r="G368" s="193"/>
      <c r="AD368" s="202"/>
      <c r="AE368" s="203"/>
      <c r="AF368" s="203"/>
      <c r="AG368" s="203"/>
      <c r="AH368" s="203"/>
      <c r="AK368" s="203"/>
      <c r="AL368" s="203"/>
      <c r="AM368" s="204"/>
    </row>
    <row r="369" spans="2:39">
      <c r="B369" s="200"/>
      <c r="C369" s="201"/>
      <c r="D369" s="201"/>
      <c r="E369" s="201"/>
      <c r="G369" s="193"/>
      <c r="AD369" s="202"/>
      <c r="AE369" s="203"/>
      <c r="AF369" s="203"/>
      <c r="AG369" s="203"/>
      <c r="AH369" s="203"/>
      <c r="AK369" s="203"/>
      <c r="AL369" s="203"/>
      <c r="AM369" s="204"/>
    </row>
    <row r="370" spans="2:39">
      <c r="B370" s="200"/>
      <c r="C370" s="201"/>
      <c r="D370" s="201"/>
      <c r="E370" s="201"/>
      <c r="G370" s="193"/>
      <c r="AD370" s="202"/>
      <c r="AE370" s="203"/>
      <c r="AF370" s="203"/>
      <c r="AG370" s="203"/>
      <c r="AH370" s="203"/>
      <c r="AK370" s="203"/>
      <c r="AL370" s="203"/>
      <c r="AM370" s="204"/>
    </row>
    <row r="371" spans="2:39">
      <c r="B371" s="200"/>
      <c r="C371" s="201"/>
      <c r="D371" s="201"/>
      <c r="E371" s="201"/>
      <c r="G371" s="193"/>
      <c r="AD371" s="202"/>
      <c r="AE371" s="203"/>
      <c r="AF371" s="203"/>
      <c r="AG371" s="203"/>
      <c r="AH371" s="203"/>
      <c r="AK371" s="203"/>
      <c r="AL371" s="203"/>
      <c r="AM371" s="204"/>
    </row>
    <row r="372" spans="2:39">
      <c r="B372" s="200"/>
      <c r="C372" s="201"/>
      <c r="D372" s="201"/>
      <c r="E372" s="201"/>
      <c r="G372" s="193"/>
      <c r="AD372" s="202"/>
      <c r="AE372" s="203"/>
      <c r="AF372" s="203"/>
      <c r="AG372" s="203"/>
      <c r="AH372" s="203"/>
      <c r="AK372" s="203"/>
      <c r="AL372" s="203"/>
      <c r="AM372" s="204"/>
    </row>
    <row r="373" spans="2:39">
      <c r="B373" s="200"/>
      <c r="C373" s="201"/>
      <c r="D373" s="201"/>
      <c r="E373" s="201"/>
      <c r="G373" s="193"/>
      <c r="AD373" s="202"/>
      <c r="AE373" s="203"/>
      <c r="AF373" s="203"/>
      <c r="AG373" s="203"/>
      <c r="AH373" s="203"/>
      <c r="AK373" s="203"/>
      <c r="AL373" s="203"/>
      <c r="AM373" s="204"/>
    </row>
    <row r="374" spans="2:39">
      <c r="B374" s="200"/>
      <c r="C374" s="201"/>
      <c r="D374" s="201"/>
      <c r="E374" s="201"/>
      <c r="G374" s="193"/>
      <c r="AD374" s="202"/>
      <c r="AE374" s="203"/>
      <c r="AF374" s="203"/>
      <c r="AG374" s="203"/>
      <c r="AH374" s="203"/>
      <c r="AK374" s="203"/>
      <c r="AL374" s="203"/>
      <c r="AM374" s="204"/>
    </row>
    <row r="375" spans="2:39">
      <c r="B375" s="200"/>
      <c r="C375" s="201"/>
      <c r="D375" s="201"/>
      <c r="E375" s="201"/>
      <c r="G375" s="193"/>
      <c r="AD375" s="202"/>
      <c r="AE375" s="203"/>
      <c r="AF375" s="203"/>
      <c r="AG375" s="203"/>
      <c r="AH375" s="203"/>
      <c r="AK375" s="203"/>
      <c r="AL375" s="203"/>
      <c r="AM375" s="204"/>
    </row>
    <row r="376" spans="2:39">
      <c r="B376" s="200"/>
      <c r="C376" s="201"/>
      <c r="D376" s="201"/>
      <c r="E376" s="201"/>
      <c r="G376" s="193"/>
      <c r="AD376" s="202"/>
      <c r="AE376" s="203"/>
      <c r="AF376" s="203"/>
      <c r="AG376" s="203"/>
      <c r="AH376" s="203"/>
      <c r="AK376" s="203"/>
      <c r="AL376" s="203"/>
      <c r="AM376" s="204"/>
    </row>
    <row r="377" spans="2:39">
      <c r="B377" s="200"/>
      <c r="C377" s="201"/>
      <c r="D377" s="201"/>
      <c r="E377" s="201"/>
      <c r="G377" s="193"/>
      <c r="AD377" s="202"/>
      <c r="AE377" s="203"/>
      <c r="AF377" s="203"/>
      <c r="AG377" s="203"/>
      <c r="AH377" s="203"/>
      <c r="AK377" s="203"/>
      <c r="AL377" s="203"/>
      <c r="AM377" s="204"/>
    </row>
    <row r="378" spans="2:39">
      <c r="B378" s="200"/>
      <c r="C378" s="201"/>
      <c r="D378" s="201"/>
      <c r="E378" s="201"/>
      <c r="G378" s="193"/>
      <c r="AD378" s="202"/>
      <c r="AE378" s="203"/>
      <c r="AF378" s="203"/>
      <c r="AG378" s="203"/>
      <c r="AH378" s="203"/>
      <c r="AK378" s="203"/>
      <c r="AL378" s="203"/>
      <c r="AM378" s="204"/>
    </row>
    <row r="379" spans="2:39">
      <c r="B379" s="200"/>
      <c r="C379" s="201"/>
      <c r="D379" s="201"/>
      <c r="E379" s="201"/>
      <c r="G379" s="193"/>
      <c r="AD379" s="202"/>
      <c r="AE379" s="203"/>
      <c r="AF379" s="203"/>
      <c r="AG379" s="203"/>
      <c r="AH379" s="203"/>
      <c r="AK379" s="203"/>
      <c r="AL379" s="203"/>
      <c r="AM379" s="204"/>
    </row>
    <row r="380" spans="2:39">
      <c r="B380" s="200"/>
      <c r="C380" s="201"/>
      <c r="D380" s="201"/>
      <c r="E380" s="201"/>
      <c r="G380" s="193"/>
      <c r="AD380" s="202"/>
      <c r="AE380" s="203"/>
      <c r="AF380" s="203"/>
      <c r="AG380" s="203"/>
      <c r="AH380" s="203"/>
      <c r="AK380" s="203"/>
      <c r="AL380" s="203"/>
      <c r="AM380" s="204"/>
    </row>
    <row r="381" spans="2:39">
      <c r="B381" s="200"/>
      <c r="C381" s="201"/>
      <c r="D381" s="201"/>
      <c r="E381" s="201"/>
      <c r="G381" s="193"/>
      <c r="AD381" s="202"/>
      <c r="AE381" s="203"/>
      <c r="AF381" s="203"/>
      <c r="AG381" s="203"/>
      <c r="AH381" s="203"/>
      <c r="AK381" s="203"/>
      <c r="AL381" s="203"/>
      <c r="AM381" s="204"/>
    </row>
    <row r="382" spans="2:39">
      <c r="B382" s="200"/>
      <c r="C382" s="201"/>
      <c r="D382" s="201"/>
      <c r="E382" s="201"/>
      <c r="G382" s="193"/>
      <c r="AD382" s="202"/>
      <c r="AE382" s="203"/>
      <c r="AF382" s="203"/>
      <c r="AG382" s="203"/>
      <c r="AH382" s="203"/>
      <c r="AK382" s="203"/>
      <c r="AL382" s="203"/>
      <c r="AM382" s="204"/>
    </row>
    <row r="383" spans="2:39">
      <c r="B383" s="200"/>
      <c r="C383" s="201"/>
      <c r="D383" s="201"/>
      <c r="E383" s="201"/>
      <c r="G383" s="193"/>
      <c r="AD383" s="202"/>
      <c r="AE383" s="203"/>
      <c r="AF383" s="203"/>
      <c r="AG383" s="203"/>
      <c r="AH383" s="203"/>
      <c r="AK383" s="203"/>
      <c r="AL383" s="203"/>
      <c r="AM383" s="204"/>
    </row>
    <row r="384" spans="2:39">
      <c r="B384" s="200"/>
      <c r="C384" s="201"/>
      <c r="D384" s="201"/>
      <c r="E384" s="201"/>
      <c r="G384" s="193"/>
      <c r="AD384" s="202"/>
      <c r="AE384" s="203"/>
      <c r="AF384" s="203"/>
      <c r="AG384" s="203"/>
      <c r="AH384" s="203"/>
      <c r="AK384" s="203"/>
      <c r="AL384" s="203"/>
      <c r="AM384" s="204"/>
    </row>
    <row r="385" spans="2:39">
      <c r="B385" s="200"/>
      <c r="C385" s="201"/>
      <c r="D385" s="201"/>
      <c r="E385" s="201"/>
      <c r="G385" s="193"/>
      <c r="AD385" s="202"/>
      <c r="AE385" s="203"/>
      <c r="AF385" s="203"/>
      <c r="AG385" s="203"/>
      <c r="AH385" s="203"/>
      <c r="AK385" s="203"/>
      <c r="AL385" s="203"/>
      <c r="AM385" s="204"/>
    </row>
    <row r="386" spans="2:39">
      <c r="B386" s="200"/>
      <c r="C386" s="201"/>
      <c r="D386" s="201"/>
      <c r="E386" s="201"/>
      <c r="G386" s="193"/>
      <c r="AD386" s="202"/>
      <c r="AE386" s="203"/>
      <c r="AF386" s="203"/>
      <c r="AG386" s="203"/>
      <c r="AH386" s="203"/>
      <c r="AK386" s="203"/>
      <c r="AL386" s="203"/>
      <c r="AM386" s="204"/>
    </row>
    <row r="387" spans="2:39">
      <c r="B387" s="200"/>
      <c r="C387" s="201"/>
      <c r="D387" s="201"/>
      <c r="E387" s="201"/>
      <c r="G387" s="193"/>
      <c r="AD387" s="202"/>
      <c r="AE387" s="203"/>
      <c r="AF387" s="203"/>
      <c r="AG387" s="203"/>
      <c r="AH387" s="203"/>
      <c r="AK387" s="203"/>
      <c r="AL387" s="203"/>
      <c r="AM387" s="204"/>
    </row>
    <row r="388" spans="2:39">
      <c r="B388" s="200"/>
      <c r="C388" s="201"/>
      <c r="D388" s="201"/>
      <c r="E388" s="201"/>
      <c r="G388" s="193"/>
      <c r="AD388" s="202"/>
      <c r="AE388" s="203"/>
      <c r="AF388" s="203"/>
      <c r="AG388" s="203"/>
      <c r="AH388" s="203"/>
      <c r="AK388" s="203"/>
      <c r="AL388" s="203"/>
      <c r="AM388" s="204"/>
    </row>
    <row r="389" spans="2:39">
      <c r="B389" s="200"/>
      <c r="C389" s="201"/>
      <c r="D389" s="201"/>
      <c r="E389" s="201"/>
      <c r="G389" s="193"/>
      <c r="AD389" s="202"/>
      <c r="AE389" s="203"/>
      <c r="AF389" s="203"/>
      <c r="AG389" s="203"/>
      <c r="AH389" s="203"/>
      <c r="AK389" s="203"/>
      <c r="AL389" s="203"/>
      <c r="AM389" s="204"/>
    </row>
    <row r="390" spans="2:39">
      <c r="B390" s="200"/>
      <c r="C390" s="201"/>
      <c r="D390" s="201"/>
      <c r="E390" s="201"/>
      <c r="G390" s="193"/>
      <c r="AD390" s="202"/>
      <c r="AE390" s="203"/>
      <c r="AF390" s="203"/>
      <c r="AG390" s="203"/>
      <c r="AH390" s="203"/>
      <c r="AK390" s="203"/>
      <c r="AL390" s="203"/>
      <c r="AM390" s="204"/>
    </row>
    <row r="391" spans="2:39">
      <c r="B391" s="200"/>
      <c r="C391" s="201"/>
      <c r="D391" s="201"/>
      <c r="E391" s="201"/>
      <c r="G391" s="193"/>
      <c r="AD391" s="202"/>
      <c r="AE391" s="203"/>
      <c r="AF391" s="203"/>
      <c r="AG391" s="203"/>
      <c r="AH391" s="203"/>
      <c r="AK391" s="203"/>
      <c r="AL391" s="203"/>
      <c r="AM391" s="204"/>
    </row>
    <row r="392" spans="2:39">
      <c r="B392" s="200"/>
      <c r="C392" s="201"/>
      <c r="D392" s="201"/>
      <c r="E392" s="201"/>
      <c r="G392" s="193"/>
      <c r="AD392" s="202"/>
      <c r="AE392" s="203"/>
      <c r="AF392" s="203"/>
      <c r="AG392" s="203"/>
      <c r="AH392" s="203"/>
      <c r="AK392" s="203"/>
      <c r="AL392" s="203"/>
      <c r="AM392" s="204"/>
    </row>
    <row r="393" spans="2:39">
      <c r="B393" s="200"/>
      <c r="C393" s="201"/>
      <c r="D393" s="201"/>
      <c r="E393" s="201"/>
      <c r="G393" s="193"/>
      <c r="AD393" s="202"/>
      <c r="AE393" s="203"/>
      <c r="AF393" s="203"/>
      <c r="AG393" s="203"/>
      <c r="AH393" s="203"/>
      <c r="AK393" s="203"/>
      <c r="AL393" s="203"/>
      <c r="AM393" s="204"/>
    </row>
    <row r="394" spans="2:39">
      <c r="B394" s="200"/>
      <c r="C394" s="201"/>
      <c r="D394" s="201"/>
      <c r="E394" s="201"/>
      <c r="G394" s="193"/>
      <c r="AD394" s="202"/>
      <c r="AE394" s="203"/>
      <c r="AF394" s="203"/>
      <c r="AG394" s="203"/>
      <c r="AH394" s="203"/>
      <c r="AK394" s="203"/>
      <c r="AL394" s="203"/>
      <c r="AM394" s="204"/>
    </row>
    <row r="395" spans="2:39">
      <c r="B395" s="200"/>
      <c r="C395" s="201"/>
      <c r="D395" s="201"/>
      <c r="E395" s="201"/>
      <c r="G395" s="193"/>
      <c r="AD395" s="202"/>
      <c r="AE395" s="203"/>
      <c r="AF395" s="203"/>
      <c r="AG395" s="203"/>
      <c r="AH395" s="203"/>
      <c r="AK395" s="203"/>
      <c r="AL395" s="203"/>
      <c r="AM395" s="204"/>
    </row>
    <row r="396" spans="2:39">
      <c r="B396" s="200"/>
      <c r="C396" s="201"/>
      <c r="D396" s="201"/>
      <c r="E396" s="201"/>
      <c r="G396" s="193"/>
      <c r="AD396" s="202"/>
      <c r="AE396" s="203"/>
      <c r="AF396" s="203"/>
      <c r="AG396" s="203"/>
      <c r="AH396" s="203"/>
      <c r="AK396" s="203"/>
      <c r="AL396" s="203"/>
      <c r="AM396" s="204"/>
    </row>
    <row r="397" spans="2:39">
      <c r="B397" s="200"/>
      <c r="C397" s="201"/>
      <c r="D397" s="201"/>
      <c r="E397" s="201"/>
      <c r="G397" s="193"/>
      <c r="AD397" s="202"/>
      <c r="AE397" s="203"/>
      <c r="AF397" s="203"/>
      <c r="AG397" s="203"/>
      <c r="AH397" s="203"/>
      <c r="AK397" s="203"/>
      <c r="AL397" s="203"/>
      <c r="AM397" s="204"/>
    </row>
    <row r="398" spans="2:39">
      <c r="B398" s="200"/>
      <c r="C398" s="201"/>
      <c r="D398" s="201"/>
      <c r="E398" s="201"/>
      <c r="G398" s="193"/>
      <c r="AD398" s="202"/>
      <c r="AE398" s="203"/>
      <c r="AF398" s="203"/>
      <c r="AG398" s="203"/>
      <c r="AH398" s="203"/>
      <c r="AK398" s="203"/>
      <c r="AL398" s="203"/>
      <c r="AM398" s="204"/>
    </row>
    <row r="399" spans="2:39">
      <c r="B399" s="200"/>
      <c r="C399" s="201"/>
      <c r="D399" s="201"/>
      <c r="E399" s="201"/>
      <c r="G399" s="193"/>
      <c r="AD399" s="202"/>
      <c r="AE399" s="203"/>
      <c r="AF399" s="203"/>
      <c r="AG399" s="203"/>
      <c r="AH399" s="203"/>
      <c r="AK399" s="203"/>
      <c r="AL399" s="203"/>
      <c r="AM399" s="204"/>
    </row>
    <row r="400" spans="2:39">
      <c r="B400" s="200"/>
      <c r="C400" s="201"/>
      <c r="D400" s="201"/>
      <c r="E400" s="201"/>
      <c r="G400" s="193"/>
      <c r="AD400" s="202"/>
      <c r="AE400" s="203"/>
      <c r="AF400" s="203"/>
      <c r="AG400" s="203"/>
      <c r="AH400" s="203"/>
      <c r="AK400" s="203"/>
      <c r="AL400" s="203"/>
      <c r="AM400" s="204"/>
    </row>
    <row r="401" spans="2:39">
      <c r="B401" s="200"/>
      <c r="C401" s="201"/>
      <c r="D401" s="201"/>
      <c r="E401" s="201"/>
      <c r="G401" s="193"/>
      <c r="AD401" s="202"/>
      <c r="AE401" s="203"/>
      <c r="AF401" s="203"/>
      <c r="AG401" s="203"/>
      <c r="AH401" s="203"/>
      <c r="AK401" s="203"/>
      <c r="AL401" s="203"/>
      <c r="AM401" s="204"/>
    </row>
    <row r="402" spans="2:39">
      <c r="B402" s="200"/>
      <c r="C402" s="201"/>
      <c r="D402" s="201"/>
      <c r="E402" s="201"/>
      <c r="G402" s="193"/>
      <c r="AD402" s="202"/>
      <c r="AE402" s="203"/>
      <c r="AF402" s="203"/>
      <c r="AG402" s="203"/>
      <c r="AH402" s="203"/>
      <c r="AK402" s="203"/>
      <c r="AL402" s="203"/>
      <c r="AM402" s="204"/>
    </row>
    <row r="403" spans="2:39">
      <c r="B403" s="200"/>
      <c r="C403" s="201"/>
      <c r="D403" s="201"/>
      <c r="E403" s="201"/>
      <c r="G403" s="193"/>
      <c r="AD403" s="202"/>
      <c r="AE403" s="203"/>
      <c r="AF403" s="203"/>
      <c r="AG403" s="203"/>
      <c r="AH403" s="203"/>
      <c r="AK403" s="203"/>
      <c r="AL403" s="203"/>
      <c r="AM403" s="204"/>
    </row>
    <row r="404" spans="2:39">
      <c r="B404" s="200"/>
      <c r="C404" s="201"/>
      <c r="D404" s="201"/>
      <c r="E404" s="201"/>
      <c r="G404" s="193"/>
      <c r="AD404" s="202"/>
      <c r="AE404" s="203"/>
      <c r="AF404" s="203"/>
      <c r="AG404" s="203"/>
      <c r="AH404" s="203"/>
      <c r="AK404" s="203"/>
      <c r="AL404" s="203"/>
      <c r="AM404" s="204"/>
    </row>
    <row r="405" spans="2:39">
      <c r="B405" s="200"/>
      <c r="C405" s="201"/>
      <c r="D405" s="201"/>
      <c r="E405" s="201"/>
      <c r="G405" s="193"/>
      <c r="AD405" s="202"/>
      <c r="AE405" s="203"/>
      <c r="AF405" s="203"/>
      <c r="AG405" s="203"/>
      <c r="AH405" s="203"/>
      <c r="AK405" s="203"/>
      <c r="AL405" s="203"/>
      <c r="AM405" s="204"/>
    </row>
    <row r="406" spans="2:39">
      <c r="B406" s="200"/>
      <c r="C406" s="201"/>
      <c r="D406" s="201"/>
      <c r="E406" s="201"/>
      <c r="G406" s="193"/>
      <c r="AD406" s="202"/>
      <c r="AE406" s="203"/>
      <c r="AF406" s="203"/>
      <c r="AG406" s="203"/>
      <c r="AH406" s="203"/>
      <c r="AK406" s="203"/>
      <c r="AL406" s="203"/>
      <c r="AM406" s="204"/>
    </row>
    <row r="407" spans="2:39">
      <c r="B407" s="200"/>
      <c r="C407" s="201"/>
      <c r="D407" s="201"/>
      <c r="E407" s="201"/>
      <c r="G407" s="193"/>
      <c r="AD407" s="202"/>
      <c r="AE407" s="203"/>
      <c r="AF407" s="203"/>
      <c r="AG407" s="203"/>
      <c r="AH407" s="203"/>
      <c r="AK407" s="203"/>
      <c r="AL407" s="203"/>
      <c r="AM407" s="204"/>
    </row>
    <row r="408" spans="2:39">
      <c r="B408" s="200"/>
      <c r="C408" s="201"/>
      <c r="D408" s="201"/>
      <c r="E408" s="201"/>
      <c r="G408" s="193"/>
      <c r="AD408" s="202"/>
      <c r="AE408" s="203"/>
      <c r="AF408" s="203"/>
      <c r="AG408" s="203"/>
      <c r="AH408" s="203"/>
      <c r="AK408" s="203"/>
      <c r="AL408" s="203"/>
      <c r="AM408" s="204"/>
    </row>
    <row r="409" spans="2:39">
      <c r="B409" s="200"/>
      <c r="C409" s="201"/>
      <c r="D409" s="201"/>
      <c r="E409" s="201"/>
      <c r="G409" s="193"/>
      <c r="AD409" s="202"/>
      <c r="AE409" s="203"/>
      <c r="AF409" s="203"/>
      <c r="AG409" s="203"/>
      <c r="AH409" s="203"/>
      <c r="AK409" s="203"/>
      <c r="AL409" s="203"/>
      <c r="AM409" s="204"/>
    </row>
    <row r="410" spans="2:39">
      <c r="B410" s="200"/>
      <c r="C410" s="201"/>
      <c r="D410" s="201"/>
      <c r="E410" s="201"/>
      <c r="G410" s="193"/>
      <c r="AD410" s="202"/>
      <c r="AE410" s="203"/>
      <c r="AF410" s="203"/>
      <c r="AG410" s="203"/>
      <c r="AH410" s="203"/>
      <c r="AK410" s="203"/>
      <c r="AL410" s="203"/>
      <c r="AM410" s="204"/>
    </row>
    <row r="411" spans="2:39">
      <c r="B411" s="200"/>
      <c r="C411" s="201"/>
      <c r="D411" s="201"/>
      <c r="E411" s="201"/>
      <c r="G411" s="193"/>
      <c r="AD411" s="202"/>
      <c r="AE411" s="203"/>
      <c r="AF411" s="203"/>
      <c r="AG411" s="203"/>
      <c r="AH411" s="203"/>
      <c r="AK411" s="203"/>
      <c r="AL411" s="203"/>
      <c r="AM411" s="204"/>
    </row>
    <row r="412" spans="2:39">
      <c r="B412" s="200"/>
      <c r="C412" s="201"/>
      <c r="D412" s="201"/>
      <c r="E412" s="201"/>
      <c r="G412" s="193"/>
      <c r="AD412" s="202"/>
      <c r="AE412" s="203"/>
      <c r="AF412" s="203"/>
      <c r="AG412" s="203"/>
      <c r="AH412" s="203"/>
      <c r="AK412" s="203"/>
      <c r="AL412" s="203"/>
      <c r="AM412" s="204"/>
    </row>
    <row r="413" spans="2:39">
      <c r="B413" s="200"/>
      <c r="C413" s="201"/>
      <c r="D413" s="201"/>
      <c r="E413" s="201"/>
      <c r="G413" s="193"/>
      <c r="AD413" s="202"/>
      <c r="AE413" s="203"/>
      <c r="AF413" s="203"/>
      <c r="AG413" s="203"/>
      <c r="AH413" s="203"/>
      <c r="AK413" s="203"/>
      <c r="AL413" s="203"/>
      <c r="AM413" s="204"/>
    </row>
    <row r="414" spans="2:39">
      <c r="B414" s="200"/>
      <c r="C414" s="201"/>
      <c r="D414" s="201"/>
      <c r="E414" s="201"/>
      <c r="G414" s="193"/>
      <c r="AD414" s="202"/>
      <c r="AE414" s="203"/>
      <c r="AF414" s="203"/>
      <c r="AG414" s="203"/>
      <c r="AH414" s="203"/>
      <c r="AK414" s="203"/>
      <c r="AL414" s="203"/>
      <c r="AM414" s="204"/>
    </row>
    <row r="415" spans="2:39">
      <c r="B415" s="200"/>
      <c r="C415" s="201"/>
      <c r="D415" s="201"/>
      <c r="E415" s="201"/>
      <c r="G415" s="193"/>
      <c r="AD415" s="202"/>
      <c r="AE415" s="203"/>
      <c r="AF415" s="203"/>
      <c r="AG415" s="203"/>
      <c r="AH415" s="203"/>
      <c r="AK415" s="203"/>
      <c r="AL415" s="203"/>
      <c r="AM415" s="204"/>
    </row>
    <row r="416" spans="2:39">
      <c r="B416" s="200"/>
      <c r="C416" s="201"/>
      <c r="D416" s="201"/>
      <c r="E416" s="201"/>
      <c r="G416" s="193"/>
      <c r="AD416" s="202"/>
      <c r="AE416" s="203"/>
      <c r="AF416" s="203"/>
      <c r="AG416" s="203"/>
      <c r="AH416" s="203"/>
      <c r="AK416" s="203"/>
      <c r="AL416" s="203"/>
      <c r="AM416" s="204"/>
    </row>
    <row r="417" spans="2:39">
      <c r="B417" s="200"/>
      <c r="C417" s="201"/>
      <c r="D417" s="201"/>
      <c r="E417" s="201"/>
      <c r="G417" s="193"/>
      <c r="AD417" s="202"/>
      <c r="AE417" s="203"/>
      <c r="AF417" s="203"/>
      <c r="AG417" s="203"/>
      <c r="AH417" s="203"/>
      <c r="AK417" s="203"/>
      <c r="AL417" s="203"/>
      <c r="AM417" s="204"/>
    </row>
    <row r="418" spans="2:39">
      <c r="B418" s="200"/>
      <c r="C418" s="201"/>
      <c r="D418" s="201"/>
      <c r="E418" s="201"/>
      <c r="G418" s="193"/>
      <c r="AD418" s="202"/>
      <c r="AE418" s="203"/>
      <c r="AF418" s="203"/>
      <c r="AG418" s="203"/>
      <c r="AH418" s="203"/>
      <c r="AK418" s="203"/>
      <c r="AL418" s="203"/>
      <c r="AM418" s="204"/>
    </row>
    <row r="419" spans="2:39">
      <c r="B419" s="200"/>
      <c r="C419" s="201"/>
      <c r="D419" s="201"/>
      <c r="E419" s="201"/>
      <c r="G419" s="193"/>
      <c r="AD419" s="202"/>
      <c r="AE419" s="203"/>
      <c r="AF419" s="203"/>
      <c r="AG419" s="203"/>
      <c r="AH419" s="203"/>
      <c r="AK419" s="203"/>
      <c r="AL419" s="203"/>
      <c r="AM419" s="204"/>
    </row>
    <row r="420" spans="2:39">
      <c r="B420" s="200"/>
      <c r="C420" s="201"/>
      <c r="D420" s="201"/>
      <c r="E420" s="201"/>
      <c r="G420" s="193"/>
      <c r="AD420" s="202"/>
      <c r="AE420" s="203"/>
      <c r="AF420" s="203"/>
      <c r="AG420" s="203"/>
      <c r="AH420" s="203"/>
      <c r="AK420" s="203"/>
      <c r="AL420" s="203"/>
      <c r="AM420" s="204"/>
    </row>
    <row r="421" spans="2:39">
      <c r="B421" s="200"/>
      <c r="C421" s="201"/>
      <c r="D421" s="201"/>
      <c r="E421" s="201"/>
      <c r="G421" s="193"/>
      <c r="AD421" s="202"/>
      <c r="AE421" s="203"/>
      <c r="AF421" s="203"/>
      <c r="AG421" s="203"/>
      <c r="AH421" s="203"/>
      <c r="AK421" s="203"/>
      <c r="AL421" s="203"/>
      <c r="AM421" s="204"/>
    </row>
    <row r="422" spans="2:39">
      <c r="B422" s="200"/>
      <c r="C422" s="201"/>
      <c r="D422" s="201"/>
      <c r="E422" s="201"/>
      <c r="G422" s="193"/>
      <c r="AD422" s="202"/>
      <c r="AE422" s="203"/>
      <c r="AF422" s="203"/>
      <c r="AG422" s="203"/>
      <c r="AH422" s="203"/>
      <c r="AK422" s="203"/>
      <c r="AL422" s="203"/>
      <c r="AM422" s="204"/>
    </row>
    <row r="423" spans="2:39">
      <c r="B423" s="200"/>
      <c r="C423" s="201"/>
      <c r="D423" s="201"/>
      <c r="E423" s="201"/>
      <c r="G423" s="193"/>
      <c r="AD423" s="202"/>
      <c r="AE423" s="203"/>
      <c r="AF423" s="203"/>
      <c r="AG423" s="203"/>
      <c r="AH423" s="203"/>
      <c r="AK423" s="203"/>
      <c r="AL423" s="203"/>
      <c r="AM423" s="204"/>
    </row>
    <row r="424" spans="2:39">
      <c r="B424" s="200"/>
      <c r="C424" s="201"/>
      <c r="D424" s="201"/>
      <c r="E424" s="201"/>
      <c r="G424" s="193"/>
      <c r="AD424" s="202"/>
      <c r="AE424" s="203"/>
      <c r="AF424" s="203"/>
      <c r="AG424" s="203"/>
      <c r="AH424" s="203"/>
      <c r="AK424" s="203"/>
      <c r="AL424" s="203"/>
      <c r="AM424" s="204"/>
    </row>
    <row r="425" spans="2:39">
      <c r="B425" s="200"/>
      <c r="C425" s="201"/>
      <c r="D425" s="201"/>
      <c r="E425" s="201"/>
      <c r="G425" s="193"/>
      <c r="AD425" s="202"/>
      <c r="AE425" s="203"/>
      <c r="AF425" s="203"/>
      <c r="AG425" s="203"/>
      <c r="AH425" s="203"/>
      <c r="AK425" s="203"/>
      <c r="AL425" s="203"/>
      <c r="AM425" s="204"/>
    </row>
    <row r="426" spans="2:39">
      <c r="B426" s="200"/>
      <c r="C426" s="201"/>
      <c r="D426" s="201"/>
      <c r="E426" s="201"/>
      <c r="G426" s="193"/>
      <c r="AD426" s="202"/>
      <c r="AE426" s="203"/>
      <c r="AF426" s="203"/>
      <c r="AG426" s="203"/>
      <c r="AH426" s="203"/>
      <c r="AK426" s="203"/>
      <c r="AL426" s="203"/>
      <c r="AM426" s="204"/>
    </row>
    <row r="427" spans="2:39">
      <c r="B427" s="200"/>
      <c r="C427" s="201"/>
      <c r="D427" s="201"/>
      <c r="E427" s="201"/>
      <c r="G427" s="193"/>
      <c r="AD427" s="202"/>
      <c r="AE427" s="203"/>
      <c r="AF427" s="203"/>
      <c r="AG427" s="203"/>
      <c r="AH427" s="203"/>
      <c r="AK427" s="203"/>
      <c r="AL427" s="203"/>
      <c r="AM427" s="204"/>
    </row>
    <row r="428" spans="2:39">
      <c r="B428" s="200"/>
      <c r="C428" s="201"/>
      <c r="D428" s="201"/>
      <c r="E428" s="201"/>
      <c r="G428" s="193"/>
      <c r="AD428" s="202"/>
      <c r="AE428" s="203"/>
      <c r="AF428" s="203"/>
      <c r="AG428" s="203"/>
      <c r="AH428" s="203"/>
      <c r="AK428" s="203"/>
      <c r="AL428" s="203"/>
      <c r="AM428" s="204"/>
    </row>
    <row r="429" spans="2:39">
      <c r="B429" s="200"/>
      <c r="C429" s="201"/>
      <c r="D429" s="201"/>
      <c r="E429" s="201"/>
      <c r="G429" s="193"/>
      <c r="AD429" s="202"/>
      <c r="AE429" s="203"/>
      <c r="AF429" s="203"/>
      <c r="AG429" s="203"/>
      <c r="AH429" s="203"/>
      <c r="AK429" s="203"/>
      <c r="AL429" s="203"/>
      <c r="AM429" s="204"/>
    </row>
    <row r="430" spans="2:39">
      <c r="B430" s="200"/>
      <c r="C430" s="201"/>
      <c r="D430" s="201"/>
      <c r="E430" s="201"/>
      <c r="G430" s="193"/>
      <c r="AD430" s="202"/>
      <c r="AE430" s="203"/>
      <c r="AF430" s="203"/>
      <c r="AG430" s="203"/>
      <c r="AH430" s="203"/>
      <c r="AK430" s="203"/>
      <c r="AL430" s="203"/>
      <c r="AM430" s="204"/>
    </row>
    <row r="431" spans="2:39">
      <c r="B431" s="200"/>
      <c r="C431" s="201"/>
      <c r="D431" s="201"/>
      <c r="E431" s="201"/>
      <c r="G431" s="193"/>
      <c r="AD431" s="202"/>
      <c r="AE431" s="203"/>
      <c r="AF431" s="203"/>
      <c r="AG431" s="203"/>
      <c r="AH431" s="203"/>
      <c r="AK431" s="203"/>
      <c r="AL431" s="203"/>
      <c r="AM431" s="204"/>
    </row>
    <row r="432" spans="2:39">
      <c r="B432" s="200"/>
      <c r="C432" s="201"/>
      <c r="D432" s="201"/>
      <c r="E432" s="201"/>
      <c r="G432" s="193"/>
      <c r="AD432" s="202"/>
      <c r="AE432" s="203"/>
      <c r="AF432" s="203"/>
      <c r="AG432" s="203"/>
      <c r="AH432" s="203"/>
      <c r="AK432" s="203"/>
      <c r="AL432" s="203"/>
      <c r="AM432" s="204"/>
    </row>
    <row r="433" spans="2:39">
      <c r="B433" s="200"/>
      <c r="C433" s="201"/>
      <c r="D433" s="201"/>
      <c r="E433" s="201"/>
      <c r="G433" s="193"/>
      <c r="AD433" s="202"/>
      <c r="AE433" s="203"/>
      <c r="AF433" s="203"/>
      <c r="AG433" s="203"/>
      <c r="AH433" s="203"/>
      <c r="AK433" s="203"/>
      <c r="AL433" s="203"/>
      <c r="AM433" s="204"/>
    </row>
    <row r="434" spans="2:39">
      <c r="B434" s="200"/>
      <c r="C434" s="201"/>
      <c r="D434" s="201"/>
      <c r="E434" s="201"/>
      <c r="G434" s="193"/>
      <c r="AD434" s="202"/>
      <c r="AE434" s="203"/>
      <c r="AF434" s="203"/>
      <c r="AG434" s="203"/>
      <c r="AH434" s="203"/>
      <c r="AK434" s="203"/>
      <c r="AL434" s="203"/>
      <c r="AM434" s="204"/>
    </row>
    <row r="435" spans="2:39">
      <c r="B435" s="200"/>
      <c r="C435" s="201"/>
      <c r="D435" s="201"/>
      <c r="E435" s="201"/>
      <c r="G435" s="193"/>
      <c r="AD435" s="202"/>
      <c r="AE435" s="203"/>
      <c r="AF435" s="203"/>
      <c r="AG435" s="203"/>
      <c r="AH435" s="203"/>
      <c r="AK435" s="203"/>
      <c r="AL435" s="203"/>
      <c r="AM435" s="204"/>
    </row>
    <row r="436" spans="2:39">
      <c r="B436" s="200"/>
      <c r="C436" s="201"/>
      <c r="D436" s="201"/>
      <c r="E436" s="201"/>
      <c r="G436" s="193"/>
      <c r="AD436" s="202"/>
      <c r="AE436" s="203"/>
      <c r="AF436" s="203"/>
      <c r="AG436" s="203"/>
      <c r="AH436" s="203"/>
      <c r="AK436" s="203"/>
      <c r="AL436" s="203"/>
      <c r="AM436" s="204"/>
    </row>
    <row r="437" spans="2:39">
      <c r="B437" s="200"/>
      <c r="C437" s="201"/>
      <c r="D437" s="201"/>
      <c r="E437" s="201"/>
      <c r="G437" s="193"/>
      <c r="AD437" s="202"/>
      <c r="AE437" s="203"/>
      <c r="AF437" s="203"/>
      <c r="AG437" s="203"/>
      <c r="AH437" s="203"/>
      <c r="AK437" s="203"/>
      <c r="AL437" s="203"/>
      <c r="AM437" s="204"/>
    </row>
    <row r="438" spans="2:39">
      <c r="B438" s="200"/>
      <c r="C438" s="201"/>
      <c r="D438" s="201"/>
      <c r="E438" s="201"/>
      <c r="G438" s="193"/>
      <c r="AD438" s="202"/>
      <c r="AE438" s="203"/>
      <c r="AF438" s="203"/>
      <c r="AG438" s="203"/>
      <c r="AH438" s="203"/>
      <c r="AK438" s="203"/>
      <c r="AL438" s="203"/>
      <c r="AM438" s="204"/>
    </row>
    <row r="439" spans="2:39">
      <c r="B439" s="200"/>
      <c r="C439" s="201"/>
      <c r="D439" s="201"/>
      <c r="E439" s="201"/>
      <c r="G439" s="193"/>
      <c r="AD439" s="202"/>
      <c r="AE439" s="203"/>
      <c r="AF439" s="203"/>
      <c r="AG439" s="203"/>
      <c r="AH439" s="203"/>
      <c r="AK439" s="203"/>
      <c r="AL439" s="203"/>
      <c r="AM439" s="204"/>
    </row>
    <row r="440" spans="2:39">
      <c r="B440" s="200"/>
      <c r="C440" s="201"/>
      <c r="D440" s="201"/>
      <c r="E440" s="201"/>
      <c r="G440" s="193"/>
      <c r="AD440" s="202"/>
      <c r="AE440" s="203"/>
      <c r="AF440" s="203"/>
      <c r="AG440" s="203"/>
      <c r="AH440" s="203"/>
      <c r="AK440" s="203"/>
      <c r="AL440" s="203"/>
      <c r="AM440" s="204"/>
    </row>
    <row r="441" spans="2:39">
      <c r="B441" s="200"/>
      <c r="C441" s="201"/>
      <c r="D441" s="201"/>
      <c r="E441" s="201"/>
      <c r="G441" s="193"/>
      <c r="AD441" s="202"/>
      <c r="AE441" s="203"/>
      <c r="AF441" s="203"/>
      <c r="AG441" s="203"/>
      <c r="AH441" s="203"/>
      <c r="AK441" s="203"/>
      <c r="AL441" s="203"/>
      <c r="AM441" s="204"/>
    </row>
    <row r="442" spans="2:39">
      <c r="B442" s="200"/>
      <c r="C442" s="201"/>
      <c r="D442" s="201"/>
      <c r="E442" s="201"/>
      <c r="G442" s="193"/>
      <c r="AD442" s="202"/>
      <c r="AE442" s="203"/>
      <c r="AF442" s="203"/>
      <c r="AG442" s="203"/>
      <c r="AH442" s="203"/>
      <c r="AK442" s="203"/>
      <c r="AL442" s="203"/>
      <c r="AM442" s="204"/>
    </row>
    <row r="443" spans="2:39">
      <c r="B443" s="200"/>
      <c r="C443" s="201"/>
      <c r="D443" s="201"/>
      <c r="E443" s="201"/>
      <c r="G443" s="193"/>
      <c r="AD443" s="202"/>
      <c r="AE443" s="203"/>
      <c r="AF443" s="203"/>
      <c r="AG443" s="203"/>
      <c r="AH443" s="203"/>
      <c r="AK443" s="203"/>
      <c r="AL443" s="203"/>
      <c r="AM443" s="204"/>
    </row>
    <row r="444" spans="2:39">
      <c r="B444" s="200"/>
      <c r="C444" s="201"/>
      <c r="D444" s="201"/>
      <c r="E444" s="201"/>
      <c r="G444" s="193"/>
      <c r="AD444" s="202"/>
      <c r="AE444" s="203"/>
      <c r="AF444" s="203"/>
      <c r="AG444" s="203"/>
      <c r="AH444" s="203"/>
      <c r="AK444" s="203"/>
      <c r="AL444" s="203"/>
      <c r="AM444" s="204"/>
    </row>
    <row r="445" spans="2:39">
      <c r="B445" s="200"/>
      <c r="C445" s="201"/>
      <c r="D445" s="201"/>
      <c r="E445" s="201"/>
      <c r="G445" s="193"/>
      <c r="AD445" s="202"/>
      <c r="AE445" s="203"/>
      <c r="AF445" s="203"/>
      <c r="AG445" s="203"/>
      <c r="AH445" s="203"/>
      <c r="AK445" s="203"/>
      <c r="AL445" s="203"/>
      <c r="AM445" s="204"/>
    </row>
    <row r="446" spans="2:39">
      <c r="B446" s="200"/>
      <c r="C446" s="201"/>
      <c r="D446" s="201"/>
      <c r="E446" s="201"/>
      <c r="G446" s="193"/>
      <c r="AD446" s="202"/>
      <c r="AE446" s="203"/>
      <c r="AF446" s="203"/>
      <c r="AG446" s="203"/>
      <c r="AH446" s="203"/>
      <c r="AK446" s="203"/>
      <c r="AL446" s="203"/>
      <c r="AM446" s="204"/>
    </row>
    <row r="447" spans="2:39">
      <c r="B447" s="200"/>
      <c r="C447" s="201"/>
      <c r="D447" s="201"/>
      <c r="E447" s="201"/>
      <c r="G447" s="193"/>
      <c r="AD447" s="202"/>
      <c r="AE447" s="203"/>
      <c r="AF447" s="203"/>
      <c r="AG447" s="203"/>
      <c r="AH447" s="203"/>
      <c r="AK447" s="203"/>
      <c r="AL447" s="203"/>
      <c r="AM447" s="204"/>
    </row>
    <row r="448" spans="2:39">
      <c r="B448" s="200"/>
      <c r="C448" s="201"/>
      <c r="D448" s="201"/>
      <c r="E448" s="201"/>
      <c r="G448" s="193"/>
      <c r="AD448" s="202"/>
      <c r="AE448" s="203"/>
      <c r="AF448" s="203"/>
      <c r="AG448" s="203"/>
      <c r="AH448" s="203"/>
      <c r="AK448" s="203"/>
      <c r="AL448" s="203"/>
      <c r="AM448" s="204"/>
    </row>
    <row r="449" spans="2:39">
      <c r="B449" s="200"/>
      <c r="C449" s="201"/>
      <c r="D449" s="201"/>
      <c r="E449" s="201"/>
      <c r="G449" s="193"/>
      <c r="AD449" s="202"/>
      <c r="AE449" s="203"/>
      <c r="AF449" s="203"/>
      <c r="AG449" s="203"/>
      <c r="AH449" s="203"/>
      <c r="AK449" s="203"/>
      <c r="AL449" s="203"/>
      <c r="AM449" s="204"/>
    </row>
    <row r="450" spans="2:39">
      <c r="B450" s="200"/>
      <c r="C450" s="201"/>
      <c r="D450" s="201"/>
      <c r="E450" s="201"/>
      <c r="G450" s="193"/>
      <c r="AD450" s="202"/>
      <c r="AE450" s="203"/>
      <c r="AF450" s="203"/>
      <c r="AG450" s="203"/>
      <c r="AH450" s="203"/>
      <c r="AK450" s="203"/>
      <c r="AL450" s="203"/>
      <c r="AM450" s="204"/>
    </row>
    <row r="451" spans="2:39">
      <c r="B451" s="200"/>
      <c r="C451" s="201"/>
      <c r="D451" s="201"/>
      <c r="E451" s="201"/>
      <c r="G451" s="193"/>
      <c r="AD451" s="202"/>
      <c r="AE451" s="203"/>
      <c r="AF451" s="203"/>
      <c r="AG451" s="203"/>
      <c r="AH451" s="203"/>
      <c r="AK451" s="203"/>
      <c r="AL451" s="203"/>
      <c r="AM451" s="204"/>
    </row>
    <row r="452" spans="2:39">
      <c r="B452" s="200"/>
      <c r="C452" s="201"/>
      <c r="D452" s="201"/>
      <c r="E452" s="201"/>
      <c r="G452" s="193"/>
      <c r="AD452" s="202"/>
      <c r="AE452" s="203"/>
      <c r="AF452" s="203"/>
      <c r="AG452" s="203"/>
      <c r="AH452" s="203"/>
      <c r="AK452" s="203"/>
      <c r="AL452" s="203"/>
      <c r="AM452" s="204"/>
    </row>
    <row r="453" spans="2:39">
      <c r="B453" s="200"/>
      <c r="C453" s="201"/>
      <c r="D453" s="201"/>
      <c r="E453" s="201"/>
      <c r="G453" s="193"/>
      <c r="AD453" s="202"/>
      <c r="AE453" s="203"/>
      <c r="AF453" s="203"/>
      <c r="AG453" s="203"/>
      <c r="AH453" s="203"/>
      <c r="AK453" s="203"/>
      <c r="AL453" s="203"/>
      <c r="AM453" s="204"/>
    </row>
    <row r="454" spans="2:39">
      <c r="B454" s="200"/>
      <c r="C454" s="201"/>
      <c r="D454" s="201"/>
      <c r="E454" s="201"/>
      <c r="G454" s="193"/>
      <c r="AD454" s="202"/>
      <c r="AE454" s="203"/>
      <c r="AF454" s="203"/>
      <c r="AG454" s="203"/>
      <c r="AH454" s="203"/>
      <c r="AK454" s="203"/>
      <c r="AL454" s="203"/>
      <c r="AM454" s="204"/>
    </row>
    <row r="455" spans="2:39">
      <c r="B455" s="200"/>
      <c r="C455" s="201"/>
      <c r="D455" s="201"/>
      <c r="E455" s="201"/>
      <c r="G455" s="193"/>
      <c r="AD455" s="202"/>
      <c r="AE455" s="203"/>
      <c r="AF455" s="203"/>
      <c r="AG455" s="203"/>
      <c r="AH455" s="203"/>
      <c r="AK455" s="203"/>
      <c r="AL455" s="203"/>
      <c r="AM455" s="204"/>
    </row>
    <row r="456" spans="2:39">
      <c r="B456" s="200"/>
      <c r="C456" s="201"/>
      <c r="D456" s="201"/>
      <c r="E456" s="201"/>
      <c r="G456" s="193"/>
      <c r="AD456" s="202"/>
      <c r="AE456" s="203"/>
      <c r="AF456" s="203"/>
      <c r="AG456" s="203"/>
      <c r="AH456" s="203"/>
      <c r="AK456" s="203"/>
      <c r="AL456" s="203"/>
      <c r="AM456" s="204"/>
    </row>
    <row r="457" spans="2:39">
      <c r="B457" s="200"/>
      <c r="C457" s="201"/>
      <c r="D457" s="201"/>
      <c r="E457" s="201"/>
      <c r="G457" s="193"/>
      <c r="AD457" s="202"/>
      <c r="AE457" s="203"/>
      <c r="AF457" s="203"/>
      <c r="AG457" s="203"/>
      <c r="AH457" s="203"/>
      <c r="AK457" s="203"/>
      <c r="AL457" s="203"/>
      <c r="AM457" s="204"/>
    </row>
    <row r="458" spans="2:39">
      <c r="B458" s="200"/>
      <c r="C458" s="201"/>
      <c r="D458" s="201"/>
      <c r="E458" s="201"/>
      <c r="G458" s="193"/>
      <c r="AD458" s="202"/>
      <c r="AE458" s="203"/>
      <c r="AF458" s="203"/>
      <c r="AG458" s="203"/>
      <c r="AH458" s="203"/>
      <c r="AK458" s="203"/>
      <c r="AL458" s="203"/>
      <c r="AM458" s="204"/>
    </row>
    <row r="459" spans="2:39">
      <c r="B459" s="200"/>
      <c r="C459" s="201"/>
      <c r="D459" s="201"/>
      <c r="E459" s="201"/>
      <c r="G459" s="193"/>
      <c r="AD459" s="202"/>
      <c r="AE459" s="203"/>
      <c r="AF459" s="203"/>
      <c r="AG459" s="203"/>
      <c r="AH459" s="203"/>
      <c r="AK459" s="203"/>
      <c r="AL459" s="203"/>
      <c r="AM459" s="204"/>
    </row>
    <row r="460" spans="2:39">
      <c r="B460" s="200"/>
      <c r="C460" s="201"/>
      <c r="D460" s="201"/>
      <c r="E460" s="201"/>
      <c r="G460" s="193"/>
      <c r="AD460" s="202"/>
      <c r="AE460" s="203"/>
      <c r="AF460" s="203"/>
      <c r="AG460" s="203"/>
      <c r="AH460" s="203"/>
      <c r="AK460" s="203"/>
      <c r="AL460" s="203"/>
      <c r="AM460" s="204"/>
    </row>
    <row r="461" spans="2:39">
      <c r="B461" s="200"/>
      <c r="C461" s="201"/>
      <c r="D461" s="201"/>
      <c r="E461" s="201"/>
      <c r="G461" s="193"/>
      <c r="AD461" s="202"/>
      <c r="AE461" s="203"/>
      <c r="AF461" s="203"/>
      <c r="AG461" s="203"/>
      <c r="AH461" s="203"/>
      <c r="AK461" s="203"/>
      <c r="AL461" s="203"/>
      <c r="AM461" s="204"/>
    </row>
    <row r="462" spans="2:39">
      <c r="B462" s="200"/>
      <c r="C462" s="201"/>
      <c r="D462" s="201"/>
      <c r="E462" s="201"/>
      <c r="G462" s="193"/>
      <c r="AD462" s="202"/>
      <c r="AE462" s="203"/>
      <c r="AF462" s="203"/>
      <c r="AG462" s="203"/>
      <c r="AH462" s="203"/>
      <c r="AK462" s="203"/>
      <c r="AL462" s="203"/>
      <c r="AM462" s="204"/>
    </row>
    <row r="463" spans="2:39">
      <c r="B463" s="200"/>
      <c r="C463" s="201"/>
      <c r="D463" s="201"/>
      <c r="E463" s="201"/>
      <c r="G463" s="193"/>
      <c r="AD463" s="202"/>
      <c r="AE463" s="203"/>
      <c r="AF463" s="203"/>
      <c r="AG463" s="203"/>
      <c r="AH463" s="203"/>
      <c r="AK463" s="203"/>
      <c r="AL463" s="203"/>
      <c r="AM463" s="204"/>
    </row>
    <row r="464" spans="2:39">
      <c r="B464" s="200"/>
      <c r="C464" s="201"/>
      <c r="D464" s="201"/>
      <c r="E464" s="201"/>
      <c r="G464" s="193"/>
      <c r="AD464" s="202"/>
      <c r="AE464" s="203"/>
      <c r="AF464" s="203"/>
      <c r="AG464" s="203"/>
      <c r="AH464" s="203"/>
      <c r="AK464" s="203"/>
      <c r="AL464" s="203"/>
      <c r="AM464" s="204"/>
    </row>
    <row r="465" spans="2:39">
      <c r="B465" s="200"/>
      <c r="C465" s="201"/>
      <c r="D465" s="201"/>
      <c r="E465" s="201"/>
      <c r="G465" s="193"/>
      <c r="AD465" s="202"/>
      <c r="AE465" s="203"/>
      <c r="AF465" s="203"/>
      <c r="AG465" s="203"/>
      <c r="AH465" s="203"/>
      <c r="AK465" s="203"/>
      <c r="AL465" s="203"/>
      <c r="AM465" s="204"/>
    </row>
    <row r="466" spans="2:39">
      <c r="B466" s="200"/>
      <c r="C466" s="201"/>
      <c r="D466" s="201"/>
      <c r="E466" s="201"/>
      <c r="G466" s="193"/>
      <c r="AD466" s="202"/>
      <c r="AE466" s="203"/>
      <c r="AF466" s="203"/>
      <c r="AG466" s="203"/>
      <c r="AH466" s="203"/>
      <c r="AK466" s="203"/>
      <c r="AL466" s="203"/>
      <c r="AM466" s="204"/>
    </row>
    <row r="467" spans="2:39">
      <c r="B467" s="200"/>
      <c r="C467" s="201"/>
      <c r="D467" s="201"/>
      <c r="E467" s="201"/>
      <c r="G467" s="193"/>
      <c r="AD467" s="202"/>
      <c r="AE467" s="203"/>
      <c r="AF467" s="203"/>
      <c r="AG467" s="203"/>
      <c r="AH467" s="203"/>
      <c r="AK467" s="203"/>
      <c r="AL467" s="203"/>
      <c r="AM467" s="204"/>
    </row>
    <row r="468" spans="2:39">
      <c r="B468" s="200"/>
      <c r="C468" s="201"/>
      <c r="D468" s="201"/>
      <c r="E468" s="201"/>
      <c r="G468" s="193"/>
      <c r="AD468" s="202"/>
      <c r="AE468" s="203"/>
      <c r="AF468" s="203"/>
      <c r="AG468" s="203"/>
      <c r="AH468" s="203"/>
      <c r="AK468" s="203"/>
      <c r="AL468" s="203"/>
      <c r="AM468" s="204"/>
    </row>
    <row r="469" spans="2:39">
      <c r="B469" s="200"/>
      <c r="C469" s="201"/>
      <c r="D469" s="201"/>
      <c r="E469" s="201"/>
      <c r="G469" s="193"/>
      <c r="AD469" s="202"/>
      <c r="AE469" s="203"/>
      <c r="AF469" s="203"/>
      <c r="AG469" s="203"/>
      <c r="AH469" s="203"/>
      <c r="AK469" s="203"/>
      <c r="AL469" s="203"/>
      <c r="AM469" s="204"/>
    </row>
    <row r="470" spans="2:39">
      <c r="B470" s="200"/>
      <c r="C470" s="201"/>
      <c r="D470" s="201"/>
      <c r="E470" s="201"/>
      <c r="G470" s="193"/>
      <c r="AD470" s="202"/>
      <c r="AE470" s="203"/>
      <c r="AF470" s="203"/>
      <c r="AG470" s="203"/>
      <c r="AH470" s="203"/>
      <c r="AK470" s="203"/>
      <c r="AL470" s="203"/>
      <c r="AM470" s="204"/>
    </row>
    <row r="471" spans="2:39">
      <c r="B471" s="200"/>
      <c r="C471" s="201"/>
      <c r="D471" s="201"/>
      <c r="E471" s="201"/>
      <c r="G471" s="193"/>
      <c r="AD471" s="202"/>
      <c r="AE471" s="203"/>
      <c r="AF471" s="203"/>
      <c r="AG471" s="203"/>
      <c r="AH471" s="203"/>
      <c r="AK471" s="203"/>
      <c r="AL471" s="203"/>
      <c r="AM471" s="204"/>
    </row>
    <row r="472" spans="2:39">
      <c r="B472" s="200"/>
      <c r="C472" s="201"/>
      <c r="D472" s="201"/>
      <c r="E472" s="201"/>
      <c r="G472" s="193"/>
      <c r="AD472" s="202"/>
      <c r="AE472" s="203"/>
      <c r="AF472" s="203"/>
      <c r="AG472" s="203"/>
      <c r="AH472" s="203"/>
      <c r="AK472" s="203"/>
      <c r="AL472" s="203"/>
      <c r="AM472" s="204"/>
    </row>
    <row r="473" spans="2:39">
      <c r="B473" s="200"/>
      <c r="C473" s="201"/>
      <c r="D473" s="201"/>
      <c r="E473" s="201"/>
      <c r="G473" s="193"/>
      <c r="AD473" s="202"/>
      <c r="AE473" s="203"/>
      <c r="AF473" s="203"/>
      <c r="AG473" s="203"/>
      <c r="AH473" s="203"/>
      <c r="AK473" s="203"/>
      <c r="AL473" s="203"/>
      <c r="AM473" s="204"/>
    </row>
    <row r="474" spans="2:39">
      <c r="B474" s="200"/>
      <c r="C474" s="201"/>
      <c r="D474" s="201"/>
      <c r="E474" s="201"/>
      <c r="G474" s="193"/>
      <c r="AD474" s="202"/>
      <c r="AE474" s="203"/>
      <c r="AF474" s="203"/>
      <c r="AG474" s="203"/>
      <c r="AH474" s="203"/>
      <c r="AK474" s="203"/>
      <c r="AL474" s="203"/>
      <c r="AM474" s="204"/>
    </row>
    <row r="475" spans="2:39">
      <c r="B475" s="200"/>
      <c r="C475" s="201"/>
      <c r="D475" s="201"/>
      <c r="E475" s="201"/>
      <c r="G475" s="193"/>
      <c r="AD475" s="202"/>
      <c r="AE475" s="203"/>
      <c r="AF475" s="203"/>
      <c r="AG475" s="203"/>
      <c r="AH475" s="203"/>
      <c r="AK475" s="203"/>
      <c r="AL475" s="203"/>
      <c r="AM475" s="204"/>
    </row>
    <row r="476" spans="2:39">
      <c r="B476" s="200"/>
      <c r="C476" s="201"/>
      <c r="D476" s="201"/>
      <c r="E476" s="201"/>
      <c r="G476" s="193"/>
      <c r="AD476" s="202"/>
      <c r="AE476" s="203"/>
      <c r="AF476" s="203"/>
      <c r="AG476" s="203"/>
      <c r="AH476" s="203"/>
      <c r="AK476" s="203"/>
      <c r="AL476" s="203"/>
      <c r="AM476" s="204"/>
    </row>
    <row r="477" spans="2:39">
      <c r="B477" s="200"/>
      <c r="C477" s="201"/>
      <c r="D477" s="201"/>
      <c r="E477" s="201"/>
      <c r="G477" s="193"/>
      <c r="AD477" s="202"/>
      <c r="AE477" s="203"/>
      <c r="AF477" s="203"/>
      <c r="AG477" s="203"/>
      <c r="AH477" s="203"/>
      <c r="AK477" s="203"/>
      <c r="AL477" s="203"/>
      <c r="AM477" s="204"/>
    </row>
    <row r="478" spans="2:39">
      <c r="B478" s="200"/>
      <c r="C478" s="201"/>
      <c r="D478" s="201"/>
      <c r="E478" s="201"/>
      <c r="G478" s="193"/>
      <c r="AD478" s="202"/>
      <c r="AE478" s="203"/>
      <c r="AF478" s="203"/>
      <c r="AG478" s="203"/>
      <c r="AH478" s="203"/>
      <c r="AK478" s="203"/>
      <c r="AL478" s="203"/>
      <c r="AM478" s="204"/>
    </row>
    <row r="479" spans="2:39">
      <c r="B479" s="200"/>
      <c r="C479" s="201"/>
      <c r="D479" s="201"/>
      <c r="E479" s="201"/>
      <c r="G479" s="193"/>
      <c r="AD479" s="202"/>
      <c r="AE479" s="203"/>
      <c r="AF479" s="203"/>
      <c r="AG479" s="203"/>
      <c r="AH479" s="203"/>
      <c r="AK479" s="203"/>
      <c r="AL479" s="203"/>
      <c r="AM479" s="204"/>
    </row>
    <row r="480" spans="2:39">
      <c r="B480" s="200"/>
      <c r="C480" s="201"/>
      <c r="D480" s="201"/>
      <c r="E480" s="201"/>
      <c r="G480" s="193"/>
      <c r="AD480" s="202"/>
      <c r="AE480" s="203"/>
      <c r="AF480" s="203"/>
      <c r="AG480" s="203"/>
      <c r="AH480" s="203"/>
      <c r="AK480" s="203"/>
      <c r="AL480" s="203"/>
      <c r="AM480" s="204"/>
    </row>
    <row r="481" spans="2:39">
      <c r="B481" s="200"/>
      <c r="C481" s="201"/>
      <c r="D481" s="201"/>
      <c r="E481" s="201"/>
      <c r="G481" s="193"/>
      <c r="AD481" s="202"/>
      <c r="AE481" s="203"/>
      <c r="AF481" s="203"/>
      <c r="AG481" s="203"/>
      <c r="AH481" s="203"/>
      <c r="AK481" s="203"/>
      <c r="AL481" s="203"/>
      <c r="AM481" s="204"/>
    </row>
    <row r="482" spans="2:39">
      <c r="B482" s="200"/>
      <c r="C482" s="201"/>
      <c r="D482" s="201"/>
      <c r="E482" s="201"/>
      <c r="G482" s="193"/>
      <c r="AD482" s="202"/>
      <c r="AE482" s="203"/>
      <c r="AF482" s="203"/>
      <c r="AG482" s="203"/>
      <c r="AH482" s="203"/>
      <c r="AK482" s="203"/>
      <c r="AL482" s="203"/>
      <c r="AM482" s="204"/>
    </row>
    <row r="483" spans="2:39">
      <c r="B483" s="200"/>
      <c r="C483" s="201"/>
      <c r="D483" s="201"/>
      <c r="E483" s="201"/>
      <c r="G483" s="193"/>
      <c r="AD483" s="202"/>
      <c r="AE483" s="203"/>
      <c r="AF483" s="203"/>
      <c r="AG483" s="203"/>
      <c r="AH483" s="203"/>
      <c r="AK483" s="203"/>
      <c r="AL483" s="203"/>
      <c r="AM483" s="204"/>
    </row>
    <row r="484" spans="2:39">
      <c r="B484" s="200"/>
      <c r="C484" s="201"/>
      <c r="D484" s="201"/>
      <c r="E484" s="201"/>
      <c r="G484" s="193"/>
      <c r="AD484" s="202"/>
      <c r="AE484" s="203"/>
      <c r="AF484" s="203"/>
      <c r="AG484" s="203"/>
      <c r="AH484" s="203"/>
      <c r="AK484" s="203"/>
      <c r="AL484" s="203"/>
      <c r="AM484" s="204"/>
    </row>
    <row r="485" spans="2:39">
      <c r="B485" s="200"/>
      <c r="C485" s="201"/>
      <c r="D485" s="201"/>
      <c r="E485" s="201"/>
      <c r="G485" s="193"/>
      <c r="AD485" s="202"/>
      <c r="AE485" s="203"/>
      <c r="AF485" s="203"/>
      <c r="AG485" s="203"/>
      <c r="AH485" s="203"/>
      <c r="AK485" s="203"/>
      <c r="AL485" s="203"/>
      <c r="AM485" s="204"/>
    </row>
    <row r="486" spans="2:39">
      <c r="B486" s="200"/>
      <c r="C486" s="201"/>
      <c r="D486" s="201"/>
      <c r="E486" s="201"/>
      <c r="G486" s="193"/>
      <c r="AD486" s="202"/>
      <c r="AE486" s="203"/>
      <c r="AF486" s="203"/>
      <c r="AG486" s="203"/>
      <c r="AH486" s="203"/>
      <c r="AK486" s="203"/>
      <c r="AL486" s="203"/>
      <c r="AM486" s="204"/>
    </row>
    <row r="487" spans="2:39">
      <c r="B487" s="200"/>
      <c r="C487" s="201"/>
      <c r="D487" s="201"/>
      <c r="E487" s="201"/>
      <c r="G487" s="193"/>
      <c r="AD487" s="202"/>
      <c r="AE487" s="203"/>
      <c r="AF487" s="203"/>
      <c r="AG487" s="203"/>
      <c r="AH487" s="203"/>
      <c r="AK487" s="203"/>
      <c r="AL487" s="203"/>
      <c r="AM487" s="204"/>
    </row>
    <row r="488" spans="2:39">
      <c r="B488" s="200"/>
      <c r="C488" s="201"/>
      <c r="D488" s="201"/>
      <c r="E488" s="201"/>
      <c r="G488" s="193"/>
      <c r="AD488" s="202"/>
      <c r="AE488" s="203"/>
      <c r="AF488" s="203"/>
      <c r="AG488" s="203"/>
      <c r="AH488" s="203"/>
      <c r="AK488" s="203"/>
      <c r="AL488" s="203"/>
      <c r="AM488" s="204"/>
    </row>
    <row r="489" spans="2:39">
      <c r="B489" s="200"/>
      <c r="C489" s="201"/>
      <c r="D489" s="201"/>
      <c r="E489" s="201"/>
      <c r="G489" s="193"/>
      <c r="AD489" s="202"/>
      <c r="AE489" s="203"/>
      <c r="AF489" s="203"/>
      <c r="AG489" s="203"/>
      <c r="AH489" s="203"/>
      <c r="AK489" s="203"/>
      <c r="AL489" s="203"/>
      <c r="AM489" s="204"/>
    </row>
    <row r="490" spans="2:39">
      <c r="B490" s="200"/>
      <c r="C490" s="201"/>
      <c r="D490" s="201"/>
      <c r="E490" s="201"/>
      <c r="G490" s="193"/>
      <c r="AD490" s="202"/>
      <c r="AE490" s="203"/>
      <c r="AF490" s="203"/>
      <c r="AG490" s="203"/>
      <c r="AH490" s="203"/>
      <c r="AK490" s="203"/>
      <c r="AL490" s="203"/>
      <c r="AM490" s="204"/>
    </row>
    <row r="491" spans="2:39">
      <c r="B491" s="200"/>
      <c r="C491" s="201"/>
      <c r="D491" s="201"/>
      <c r="E491" s="201"/>
      <c r="G491" s="193"/>
      <c r="AD491" s="202"/>
      <c r="AE491" s="203"/>
      <c r="AF491" s="203"/>
      <c r="AG491" s="203"/>
      <c r="AH491" s="203"/>
      <c r="AK491" s="203"/>
      <c r="AL491" s="203"/>
      <c r="AM491" s="204"/>
    </row>
    <row r="492" spans="2:39">
      <c r="B492" s="200"/>
      <c r="C492" s="201"/>
      <c r="D492" s="201"/>
      <c r="E492" s="201"/>
      <c r="G492" s="193"/>
      <c r="AD492" s="202"/>
      <c r="AE492" s="203"/>
      <c r="AF492" s="203"/>
      <c r="AG492" s="203"/>
      <c r="AH492" s="203"/>
      <c r="AK492" s="203"/>
      <c r="AL492" s="203"/>
      <c r="AM492" s="204"/>
    </row>
    <row r="493" spans="2:39">
      <c r="B493" s="200"/>
      <c r="C493" s="201"/>
      <c r="D493" s="201"/>
      <c r="E493" s="201"/>
      <c r="G493" s="193"/>
      <c r="AD493" s="202"/>
      <c r="AE493" s="203"/>
      <c r="AF493" s="203"/>
      <c r="AG493" s="203"/>
      <c r="AH493" s="203"/>
      <c r="AK493" s="203"/>
      <c r="AL493" s="203"/>
      <c r="AM493" s="204"/>
    </row>
    <row r="494" spans="2:39">
      <c r="B494" s="200"/>
      <c r="C494" s="201"/>
      <c r="D494" s="201"/>
      <c r="E494" s="201"/>
      <c r="G494" s="193"/>
      <c r="AD494" s="202"/>
      <c r="AE494" s="203"/>
      <c r="AF494" s="203"/>
      <c r="AG494" s="203"/>
      <c r="AH494" s="203"/>
      <c r="AK494" s="203"/>
      <c r="AL494" s="203"/>
      <c r="AM494" s="204"/>
    </row>
    <row r="495" spans="2:39">
      <c r="B495" s="200"/>
      <c r="C495" s="201"/>
      <c r="D495" s="201"/>
      <c r="E495" s="201"/>
      <c r="G495" s="193"/>
      <c r="AD495" s="202"/>
      <c r="AE495" s="203"/>
      <c r="AF495" s="203"/>
      <c r="AG495" s="203"/>
      <c r="AH495" s="203"/>
      <c r="AK495" s="203"/>
      <c r="AL495" s="203"/>
      <c r="AM495" s="204"/>
    </row>
    <row r="496" spans="2:39">
      <c r="B496" s="200"/>
      <c r="C496" s="201"/>
      <c r="D496" s="201"/>
      <c r="E496" s="201"/>
      <c r="G496" s="193"/>
      <c r="AD496" s="202"/>
      <c r="AE496" s="203"/>
      <c r="AF496" s="203"/>
      <c r="AG496" s="203"/>
      <c r="AH496" s="203"/>
      <c r="AK496" s="203"/>
      <c r="AL496" s="203"/>
      <c r="AM496" s="204"/>
    </row>
    <row r="497" spans="2:39">
      <c r="B497" s="200"/>
      <c r="C497" s="201"/>
      <c r="D497" s="201"/>
      <c r="E497" s="201"/>
      <c r="G497" s="193"/>
      <c r="AD497" s="202"/>
      <c r="AE497" s="203"/>
      <c r="AF497" s="203"/>
      <c r="AG497" s="203"/>
      <c r="AH497" s="203"/>
      <c r="AK497" s="203"/>
      <c r="AL497" s="203"/>
      <c r="AM497" s="204"/>
    </row>
    <row r="498" spans="2:39">
      <c r="B498" s="200"/>
      <c r="C498" s="201"/>
      <c r="D498" s="201"/>
      <c r="E498" s="201"/>
      <c r="G498" s="193"/>
      <c r="AD498" s="202"/>
      <c r="AE498" s="203"/>
      <c r="AF498" s="203"/>
      <c r="AG498" s="203"/>
      <c r="AH498" s="203"/>
      <c r="AK498" s="203"/>
      <c r="AL498" s="203"/>
      <c r="AM498" s="204"/>
    </row>
    <row r="499" spans="2:39">
      <c r="B499" s="200"/>
      <c r="C499" s="201"/>
      <c r="D499" s="201"/>
      <c r="E499" s="201"/>
      <c r="G499" s="193"/>
      <c r="AD499" s="202"/>
      <c r="AE499" s="203"/>
      <c r="AF499" s="203"/>
      <c r="AG499" s="203"/>
      <c r="AH499" s="203"/>
      <c r="AK499" s="203"/>
      <c r="AL499" s="203"/>
      <c r="AM499" s="204"/>
    </row>
    <row r="500" spans="2:39">
      <c r="B500" s="200"/>
      <c r="C500" s="201"/>
      <c r="D500" s="201"/>
      <c r="E500" s="201"/>
      <c r="G500" s="193"/>
      <c r="AD500" s="202"/>
      <c r="AE500" s="203"/>
      <c r="AF500" s="203"/>
      <c r="AG500" s="203"/>
      <c r="AH500" s="203"/>
      <c r="AK500" s="203"/>
      <c r="AL500" s="203"/>
      <c r="AM500" s="204"/>
    </row>
    <row r="501" spans="2:39">
      <c r="B501" s="200"/>
      <c r="C501" s="201"/>
      <c r="D501" s="201"/>
      <c r="E501" s="201"/>
      <c r="G501" s="193"/>
      <c r="AD501" s="202"/>
      <c r="AE501" s="203"/>
      <c r="AF501" s="203"/>
      <c r="AG501" s="203"/>
      <c r="AH501" s="203"/>
      <c r="AK501" s="203"/>
      <c r="AL501" s="203"/>
      <c r="AM501" s="204"/>
    </row>
    <row r="502" spans="2:39">
      <c r="B502" s="200"/>
      <c r="C502" s="201"/>
      <c r="D502" s="201"/>
      <c r="E502" s="201"/>
      <c r="G502" s="193"/>
      <c r="AD502" s="202"/>
      <c r="AE502" s="203"/>
      <c r="AF502" s="203"/>
      <c r="AG502" s="203"/>
      <c r="AH502" s="203"/>
      <c r="AK502" s="203"/>
      <c r="AL502" s="203"/>
      <c r="AM502" s="204"/>
    </row>
    <row r="503" spans="2:39">
      <c r="B503" s="200"/>
      <c r="C503" s="201"/>
      <c r="D503" s="201"/>
      <c r="E503" s="201"/>
      <c r="G503" s="193"/>
      <c r="AD503" s="202"/>
      <c r="AE503" s="203"/>
      <c r="AF503" s="203"/>
      <c r="AG503" s="203"/>
      <c r="AH503" s="203"/>
      <c r="AK503" s="203"/>
      <c r="AL503" s="203"/>
      <c r="AM503" s="204"/>
    </row>
    <row r="504" spans="2:39">
      <c r="B504" s="200"/>
      <c r="C504" s="201"/>
      <c r="D504" s="201"/>
      <c r="E504" s="201"/>
      <c r="G504" s="193"/>
      <c r="AD504" s="202"/>
      <c r="AE504" s="203"/>
      <c r="AF504" s="203"/>
      <c r="AG504" s="203"/>
      <c r="AH504" s="203"/>
      <c r="AK504" s="203"/>
      <c r="AL504" s="203"/>
      <c r="AM504" s="204"/>
    </row>
    <row r="505" spans="2:39">
      <c r="B505" s="200"/>
      <c r="C505" s="201"/>
      <c r="D505" s="201"/>
      <c r="E505" s="201"/>
      <c r="G505" s="193"/>
      <c r="AD505" s="202"/>
      <c r="AE505" s="203"/>
      <c r="AF505" s="203"/>
      <c r="AG505" s="203"/>
      <c r="AH505" s="203"/>
      <c r="AK505" s="203"/>
      <c r="AL505" s="203"/>
      <c r="AM505" s="204"/>
    </row>
    <row r="506" spans="2:39">
      <c r="B506" s="200"/>
      <c r="C506" s="201"/>
      <c r="D506" s="201"/>
      <c r="E506" s="201"/>
      <c r="G506" s="193"/>
      <c r="AD506" s="202"/>
      <c r="AE506" s="203"/>
      <c r="AF506" s="203"/>
      <c r="AG506" s="203"/>
      <c r="AH506" s="203"/>
      <c r="AK506" s="203"/>
      <c r="AL506" s="203"/>
      <c r="AM506" s="204"/>
    </row>
    <row r="507" spans="2:39">
      <c r="B507" s="200"/>
      <c r="C507" s="201"/>
      <c r="D507" s="201"/>
      <c r="E507" s="201"/>
      <c r="G507" s="193"/>
      <c r="AD507" s="202"/>
      <c r="AE507" s="203"/>
      <c r="AF507" s="203"/>
      <c r="AG507" s="203"/>
      <c r="AH507" s="203"/>
      <c r="AK507" s="203"/>
      <c r="AL507" s="203"/>
      <c r="AM507" s="204"/>
    </row>
    <row r="508" spans="2:39">
      <c r="B508" s="200"/>
      <c r="C508" s="201"/>
      <c r="D508" s="201"/>
      <c r="E508" s="201"/>
      <c r="G508" s="193"/>
      <c r="AD508" s="202"/>
      <c r="AE508" s="203"/>
      <c r="AF508" s="203"/>
      <c r="AG508" s="203"/>
      <c r="AH508" s="203"/>
      <c r="AK508" s="203"/>
      <c r="AL508" s="203"/>
      <c r="AM508" s="204"/>
    </row>
    <row r="509" spans="2:39">
      <c r="B509" s="200"/>
      <c r="C509" s="201"/>
      <c r="D509" s="201"/>
      <c r="E509" s="201"/>
      <c r="G509" s="193"/>
      <c r="AD509" s="202"/>
      <c r="AE509" s="203"/>
      <c r="AF509" s="203"/>
      <c r="AG509" s="203"/>
      <c r="AH509" s="203"/>
      <c r="AK509" s="203"/>
      <c r="AL509" s="203"/>
      <c r="AM509" s="204"/>
    </row>
    <row r="510" spans="2:39">
      <c r="B510" s="200"/>
      <c r="C510" s="201"/>
      <c r="D510" s="201"/>
      <c r="E510" s="201"/>
      <c r="G510" s="193"/>
      <c r="AD510" s="202"/>
      <c r="AE510" s="203"/>
      <c r="AF510" s="203"/>
      <c r="AG510" s="203"/>
      <c r="AH510" s="203"/>
      <c r="AK510" s="203"/>
      <c r="AL510" s="203"/>
      <c r="AM510" s="204"/>
    </row>
    <row r="511" spans="2:39">
      <c r="B511" s="200"/>
      <c r="C511" s="201"/>
      <c r="D511" s="201"/>
      <c r="E511" s="201"/>
      <c r="G511" s="193"/>
      <c r="AD511" s="202"/>
      <c r="AE511" s="203"/>
      <c r="AF511" s="203"/>
      <c r="AG511" s="203"/>
      <c r="AH511" s="203"/>
      <c r="AK511" s="203"/>
      <c r="AL511" s="203"/>
      <c r="AM511" s="204"/>
    </row>
    <row r="512" spans="2:39">
      <c r="B512" s="200"/>
      <c r="C512" s="201"/>
      <c r="D512" s="201"/>
      <c r="E512" s="201"/>
      <c r="G512" s="193"/>
      <c r="AD512" s="202"/>
      <c r="AE512" s="203"/>
      <c r="AF512" s="203"/>
      <c r="AG512" s="203"/>
      <c r="AH512" s="203"/>
      <c r="AK512" s="203"/>
      <c r="AL512" s="203"/>
      <c r="AM512" s="204"/>
    </row>
    <row r="513" spans="2:39">
      <c r="B513" s="200"/>
      <c r="C513" s="201"/>
      <c r="D513" s="201"/>
      <c r="E513" s="201"/>
      <c r="G513" s="193"/>
      <c r="AD513" s="202"/>
      <c r="AE513" s="203"/>
      <c r="AF513" s="203"/>
      <c r="AG513" s="203"/>
      <c r="AH513" s="203"/>
      <c r="AK513" s="203"/>
      <c r="AL513" s="203"/>
      <c r="AM513" s="204"/>
    </row>
    <row r="514" spans="2:39">
      <c r="B514" s="200"/>
      <c r="C514" s="201"/>
      <c r="D514" s="201"/>
      <c r="E514" s="201"/>
      <c r="G514" s="193"/>
      <c r="AD514" s="202"/>
      <c r="AE514" s="203"/>
      <c r="AF514" s="203"/>
      <c r="AG514" s="203"/>
      <c r="AH514" s="203"/>
      <c r="AK514" s="203"/>
      <c r="AL514" s="203"/>
      <c r="AM514" s="204"/>
    </row>
    <row r="515" spans="2:39">
      <c r="B515" s="200"/>
      <c r="C515" s="201"/>
      <c r="D515" s="201"/>
      <c r="E515" s="201"/>
      <c r="G515" s="193"/>
      <c r="AD515" s="202"/>
      <c r="AE515" s="203"/>
      <c r="AF515" s="203"/>
      <c r="AG515" s="203"/>
      <c r="AH515" s="203"/>
      <c r="AK515" s="203"/>
      <c r="AL515" s="203"/>
      <c r="AM515" s="204"/>
    </row>
    <row r="516" spans="2:39">
      <c r="B516" s="200"/>
      <c r="C516" s="201"/>
      <c r="D516" s="201"/>
      <c r="E516" s="201"/>
      <c r="G516" s="193"/>
      <c r="AD516" s="202"/>
      <c r="AE516" s="203"/>
      <c r="AF516" s="203"/>
      <c r="AG516" s="203"/>
      <c r="AH516" s="203"/>
      <c r="AK516" s="203"/>
      <c r="AL516" s="203"/>
      <c r="AM516" s="204"/>
    </row>
    <row r="517" spans="2:39">
      <c r="B517" s="200"/>
      <c r="C517" s="201"/>
      <c r="D517" s="201"/>
      <c r="E517" s="201"/>
      <c r="G517" s="193"/>
      <c r="AD517" s="202"/>
      <c r="AE517" s="203"/>
      <c r="AF517" s="203"/>
      <c r="AG517" s="203"/>
      <c r="AH517" s="203"/>
      <c r="AK517" s="203"/>
      <c r="AL517" s="203"/>
      <c r="AM517" s="204"/>
    </row>
    <row r="518" spans="2:39">
      <c r="B518" s="200"/>
      <c r="C518" s="201"/>
      <c r="D518" s="201"/>
      <c r="E518" s="201"/>
      <c r="G518" s="193"/>
      <c r="AD518" s="202"/>
      <c r="AE518" s="203"/>
      <c r="AF518" s="203"/>
      <c r="AG518" s="203"/>
      <c r="AH518" s="203"/>
      <c r="AK518" s="203"/>
      <c r="AL518" s="203"/>
      <c r="AM518" s="204"/>
    </row>
    <row r="519" spans="2:39">
      <c r="B519" s="200"/>
      <c r="C519" s="201"/>
      <c r="D519" s="201"/>
      <c r="E519" s="201"/>
      <c r="G519" s="193"/>
      <c r="AD519" s="202"/>
      <c r="AE519" s="203"/>
      <c r="AF519" s="203"/>
      <c r="AG519" s="203"/>
      <c r="AH519" s="203"/>
      <c r="AK519" s="203"/>
      <c r="AL519" s="203"/>
      <c r="AM519" s="204"/>
    </row>
    <row r="520" spans="2:39">
      <c r="B520" s="200"/>
      <c r="C520" s="201"/>
      <c r="D520" s="201"/>
      <c r="E520" s="201"/>
      <c r="G520" s="193"/>
      <c r="AD520" s="202"/>
      <c r="AE520" s="203"/>
      <c r="AF520" s="203"/>
      <c r="AG520" s="203"/>
      <c r="AH520" s="203"/>
      <c r="AK520" s="203"/>
      <c r="AL520" s="203"/>
      <c r="AM520" s="204"/>
    </row>
    <row r="521" spans="2:39">
      <c r="B521" s="200"/>
      <c r="C521" s="201"/>
      <c r="D521" s="201"/>
      <c r="E521" s="201"/>
      <c r="G521" s="193"/>
      <c r="AD521" s="202"/>
      <c r="AE521" s="203"/>
      <c r="AF521" s="203"/>
      <c r="AG521" s="203"/>
      <c r="AH521" s="203"/>
      <c r="AK521" s="203"/>
      <c r="AL521" s="203"/>
      <c r="AM521" s="204"/>
    </row>
    <row r="522" spans="2:39">
      <c r="B522" s="200"/>
      <c r="C522" s="201"/>
      <c r="D522" s="201"/>
      <c r="E522" s="201"/>
      <c r="G522" s="193"/>
      <c r="AD522" s="202"/>
      <c r="AE522" s="203"/>
      <c r="AF522" s="203"/>
      <c r="AG522" s="203"/>
      <c r="AH522" s="203"/>
      <c r="AK522" s="203"/>
      <c r="AL522" s="203"/>
      <c r="AM522" s="204"/>
    </row>
    <row r="523" spans="2:39">
      <c r="B523" s="200"/>
      <c r="C523" s="201"/>
      <c r="D523" s="201"/>
      <c r="E523" s="201"/>
      <c r="G523" s="193"/>
      <c r="AD523" s="202"/>
      <c r="AE523" s="203"/>
      <c r="AF523" s="203"/>
      <c r="AG523" s="203"/>
      <c r="AH523" s="203"/>
      <c r="AK523" s="203"/>
      <c r="AL523" s="203"/>
      <c r="AM523" s="204"/>
    </row>
    <row r="524" spans="2:39">
      <c r="B524" s="200"/>
      <c r="C524" s="201"/>
      <c r="D524" s="201"/>
      <c r="E524" s="201"/>
      <c r="G524" s="193"/>
      <c r="AD524" s="202"/>
      <c r="AE524" s="203"/>
      <c r="AF524" s="203"/>
      <c r="AG524" s="203"/>
      <c r="AH524" s="203"/>
      <c r="AK524" s="203"/>
      <c r="AL524" s="203"/>
      <c r="AM524" s="204"/>
    </row>
    <row r="525" spans="2:39">
      <c r="B525" s="200"/>
      <c r="C525" s="201"/>
      <c r="D525" s="201"/>
      <c r="E525" s="201"/>
      <c r="G525" s="193"/>
      <c r="AD525" s="202"/>
      <c r="AE525" s="203"/>
      <c r="AF525" s="203"/>
      <c r="AG525" s="203"/>
      <c r="AH525" s="203"/>
      <c r="AK525" s="203"/>
      <c r="AL525" s="203"/>
      <c r="AM525" s="204"/>
    </row>
    <row r="526" spans="2:39">
      <c r="B526" s="200"/>
      <c r="C526" s="201"/>
      <c r="D526" s="201"/>
      <c r="E526" s="201"/>
      <c r="G526" s="193"/>
      <c r="AD526" s="202"/>
      <c r="AE526" s="203"/>
      <c r="AF526" s="203"/>
      <c r="AG526" s="203"/>
      <c r="AH526" s="203"/>
      <c r="AK526" s="203"/>
      <c r="AL526" s="203"/>
      <c r="AM526" s="204"/>
    </row>
    <row r="527" spans="2:39">
      <c r="B527" s="200"/>
      <c r="C527" s="201"/>
      <c r="D527" s="201"/>
      <c r="E527" s="201"/>
      <c r="G527" s="193"/>
      <c r="AD527" s="202"/>
      <c r="AE527" s="203"/>
      <c r="AF527" s="203"/>
      <c r="AG527" s="203"/>
      <c r="AH527" s="203"/>
      <c r="AK527" s="203"/>
      <c r="AL527" s="203"/>
      <c r="AM527" s="204"/>
    </row>
    <row r="528" spans="2:39">
      <c r="B528" s="200"/>
      <c r="C528" s="201"/>
      <c r="D528" s="201"/>
      <c r="E528" s="201"/>
      <c r="G528" s="193"/>
      <c r="AD528" s="202"/>
      <c r="AE528" s="203"/>
      <c r="AF528" s="203"/>
      <c r="AG528" s="203"/>
      <c r="AH528" s="203"/>
      <c r="AK528" s="203"/>
      <c r="AL528" s="203"/>
      <c r="AM528" s="204"/>
    </row>
    <row r="529" spans="2:39">
      <c r="B529" s="200"/>
      <c r="C529" s="201"/>
      <c r="D529" s="201"/>
      <c r="E529" s="201"/>
      <c r="G529" s="193"/>
      <c r="AD529" s="202"/>
      <c r="AE529" s="203"/>
      <c r="AF529" s="203"/>
      <c r="AG529" s="203"/>
      <c r="AH529" s="203"/>
      <c r="AK529" s="203"/>
      <c r="AL529" s="203"/>
      <c r="AM529" s="204"/>
    </row>
    <row r="530" spans="2:39">
      <c r="B530" s="200"/>
      <c r="C530" s="201"/>
      <c r="D530" s="201"/>
      <c r="E530" s="201"/>
      <c r="G530" s="193"/>
      <c r="AD530" s="202"/>
      <c r="AE530" s="203"/>
      <c r="AF530" s="203"/>
      <c r="AG530" s="203"/>
      <c r="AH530" s="203"/>
      <c r="AK530" s="203"/>
      <c r="AL530" s="203"/>
      <c r="AM530" s="204"/>
    </row>
    <row r="531" spans="2:39">
      <c r="B531" s="200"/>
      <c r="C531" s="201"/>
      <c r="D531" s="201"/>
      <c r="E531" s="201"/>
      <c r="G531" s="193"/>
      <c r="AD531" s="202"/>
      <c r="AE531" s="203"/>
      <c r="AF531" s="203"/>
      <c r="AG531" s="203"/>
      <c r="AH531" s="203"/>
      <c r="AK531" s="203"/>
      <c r="AL531" s="203"/>
      <c r="AM531" s="204"/>
    </row>
    <row r="532" spans="2:39">
      <c r="B532" s="200"/>
      <c r="C532" s="201"/>
      <c r="D532" s="201"/>
      <c r="E532" s="201"/>
      <c r="G532" s="193"/>
      <c r="AD532" s="202"/>
      <c r="AE532" s="203"/>
      <c r="AF532" s="203"/>
      <c r="AG532" s="203"/>
      <c r="AH532" s="203"/>
      <c r="AK532" s="203"/>
      <c r="AL532" s="203"/>
      <c r="AM532" s="204"/>
    </row>
    <row r="533" spans="2:39">
      <c r="B533" s="200"/>
      <c r="C533" s="201"/>
      <c r="D533" s="201"/>
      <c r="E533" s="201"/>
      <c r="G533" s="193"/>
      <c r="AD533" s="202"/>
      <c r="AE533" s="203"/>
      <c r="AF533" s="203"/>
      <c r="AG533" s="203"/>
      <c r="AH533" s="203"/>
      <c r="AK533" s="203"/>
      <c r="AL533" s="203"/>
      <c r="AM533" s="204"/>
    </row>
    <row r="534" spans="2:39">
      <c r="B534" s="200"/>
      <c r="C534" s="201"/>
      <c r="D534" s="201"/>
      <c r="E534" s="201"/>
      <c r="G534" s="193"/>
      <c r="AD534" s="202"/>
      <c r="AE534" s="203"/>
      <c r="AF534" s="203"/>
      <c r="AG534" s="203"/>
      <c r="AH534" s="203"/>
      <c r="AK534" s="203"/>
      <c r="AL534" s="203"/>
      <c r="AM534" s="204"/>
    </row>
    <row r="535" spans="2:39">
      <c r="B535" s="200"/>
      <c r="C535" s="201"/>
      <c r="D535" s="201"/>
      <c r="E535" s="201"/>
      <c r="G535" s="193"/>
      <c r="AD535" s="202"/>
      <c r="AE535" s="203"/>
      <c r="AF535" s="203"/>
      <c r="AG535" s="203"/>
      <c r="AH535" s="203"/>
      <c r="AK535" s="203"/>
      <c r="AL535" s="203"/>
      <c r="AM535" s="204"/>
    </row>
    <row r="536" spans="2:39">
      <c r="B536" s="200"/>
      <c r="C536" s="201"/>
      <c r="D536" s="201"/>
      <c r="E536" s="201"/>
      <c r="G536" s="193"/>
      <c r="AD536" s="202"/>
      <c r="AE536" s="203"/>
      <c r="AF536" s="203"/>
      <c r="AG536" s="203"/>
      <c r="AH536" s="203"/>
      <c r="AK536" s="203"/>
      <c r="AL536" s="203"/>
      <c r="AM536" s="204"/>
    </row>
    <row r="537" spans="2:39">
      <c r="B537" s="200"/>
      <c r="C537" s="201"/>
      <c r="D537" s="201"/>
      <c r="E537" s="201"/>
      <c r="G537" s="193"/>
      <c r="AD537" s="202"/>
      <c r="AE537" s="203"/>
      <c r="AF537" s="203"/>
      <c r="AG537" s="203"/>
      <c r="AH537" s="203"/>
      <c r="AK537" s="203"/>
      <c r="AL537" s="203"/>
      <c r="AM537" s="204"/>
    </row>
    <row r="538" spans="2:39">
      <c r="B538" s="200"/>
      <c r="C538" s="201"/>
      <c r="D538" s="201"/>
      <c r="E538" s="201"/>
      <c r="G538" s="193"/>
      <c r="AD538" s="202"/>
      <c r="AE538" s="203"/>
      <c r="AF538" s="203"/>
      <c r="AG538" s="203"/>
      <c r="AH538" s="203"/>
      <c r="AK538" s="203"/>
      <c r="AL538" s="203"/>
      <c r="AM538" s="204"/>
    </row>
    <row r="539" spans="2:39">
      <c r="B539" s="200"/>
      <c r="C539" s="201"/>
      <c r="D539" s="201"/>
      <c r="E539" s="201"/>
      <c r="G539" s="193"/>
      <c r="AD539" s="202"/>
      <c r="AE539" s="203"/>
      <c r="AF539" s="203"/>
      <c r="AG539" s="203"/>
      <c r="AH539" s="203"/>
      <c r="AK539" s="203"/>
      <c r="AL539" s="203"/>
      <c r="AM539" s="204"/>
    </row>
    <row r="540" spans="2:39">
      <c r="B540" s="200"/>
      <c r="C540" s="201"/>
      <c r="D540" s="201"/>
      <c r="E540" s="201"/>
      <c r="G540" s="193"/>
      <c r="AD540" s="202"/>
      <c r="AE540" s="203"/>
      <c r="AF540" s="203"/>
      <c r="AG540" s="203"/>
      <c r="AH540" s="203"/>
      <c r="AK540" s="203"/>
      <c r="AL540" s="203"/>
      <c r="AM540" s="204"/>
    </row>
    <row r="541" spans="2:39">
      <c r="B541" s="200"/>
      <c r="C541" s="201"/>
      <c r="D541" s="201"/>
      <c r="E541" s="201"/>
      <c r="G541" s="193"/>
      <c r="AD541" s="202"/>
      <c r="AE541" s="203"/>
      <c r="AF541" s="203"/>
      <c r="AG541" s="203"/>
      <c r="AH541" s="203"/>
      <c r="AK541" s="203"/>
      <c r="AL541" s="203"/>
      <c r="AM541" s="204"/>
    </row>
    <row r="542" spans="2:39">
      <c r="B542" s="200"/>
      <c r="C542" s="201"/>
      <c r="D542" s="201"/>
      <c r="E542" s="201"/>
      <c r="G542" s="193"/>
      <c r="AD542" s="202"/>
      <c r="AE542" s="203"/>
      <c r="AF542" s="203"/>
      <c r="AG542" s="203"/>
      <c r="AH542" s="203"/>
      <c r="AK542" s="203"/>
      <c r="AL542" s="203"/>
      <c r="AM542" s="204"/>
    </row>
    <row r="543" spans="2:39">
      <c r="B543" s="200"/>
      <c r="C543" s="201"/>
      <c r="D543" s="201"/>
      <c r="E543" s="201"/>
      <c r="G543" s="193"/>
      <c r="AD543" s="202"/>
      <c r="AE543" s="203"/>
      <c r="AF543" s="203"/>
      <c r="AG543" s="203"/>
      <c r="AH543" s="203"/>
      <c r="AK543" s="203"/>
      <c r="AL543" s="203"/>
      <c r="AM543" s="204"/>
    </row>
    <row r="544" spans="2:39">
      <c r="B544" s="200"/>
      <c r="C544" s="201"/>
      <c r="D544" s="201"/>
      <c r="E544" s="201"/>
      <c r="G544" s="193"/>
      <c r="AD544" s="202"/>
      <c r="AE544" s="203"/>
      <c r="AF544" s="203"/>
      <c r="AG544" s="203"/>
      <c r="AH544" s="203"/>
      <c r="AK544" s="203"/>
      <c r="AL544" s="203"/>
      <c r="AM544" s="204"/>
    </row>
    <row r="545" spans="2:39">
      <c r="B545" s="200"/>
      <c r="C545" s="201"/>
      <c r="D545" s="201"/>
      <c r="E545" s="201"/>
      <c r="G545" s="193"/>
      <c r="AD545" s="202"/>
      <c r="AE545" s="203"/>
      <c r="AF545" s="203"/>
      <c r="AG545" s="203"/>
      <c r="AH545" s="203"/>
      <c r="AK545" s="203"/>
      <c r="AL545" s="203"/>
      <c r="AM545" s="204"/>
    </row>
    <row r="546" spans="2:39">
      <c r="B546" s="200"/>
      <c r="C546" s="201"/>
      <c r="D546" s="201"/>
      <c r="E546" s="201"/>
      <c r="G546" s="193"/>
      <c r="AD546" s="202"/>
      <c r="AE546" s="203"/>
      <c r="AF546" s="203"/>
      <c r="AG546" s="203"/>
      <c r="AH546" s="203"/>
      <c r="AK546" s="203"/>
      <c r="AL546" s="203"/>
      <c r="AM546" s="204"/>
    </row>
    <row r="547" spans="2:39">
      <c r="B547" s="200"/>
      <c r="C547" s="201"/>
      <c r="D547" s="201"/>
      <c r="E547" s="201"/>
      <c r="G547" s="193"/>
      <c r="AD547" s="202"/>
      <c r="AE547" s="203"/>
      <c r="AF547" s="203"/>
      <c r="AG547" s="203"/>
      <c r="AH547" s="203"/>
      <c r="AK547" s="203"/>
      <c r="AL547" s="203"/>
      <c r="AM547" s="204"/>
    </row>
    <row r="548" spans="2:39">
      <c r="B548" s="200"/>
      <c r="C548" s="201"/>
      <c r="D548" s="201"/>
      <c r="E548" s="201"/>
      <c r="G548" s="193"/>
      <c r="AD548" s="202"/>
      <c r="AE548" s="203"/>
      <c r="AF548" s="203"/>
      <c r="AG548" s="203"/>
      <c r="AH548" s="203"/>
      <c r="AK548" s="203"/>
      <c r="AL548" s="203"/>
      <c r="AM548" s="204"/>
    </row>
    <row r="549" spans="2:39">
      <c r="B549" s="200"/>
      <c r="C549" s="201"/>
      <c r="D549" s="201"/>
      <c r="E549" s="201"/>
      <c r="G549" s="193"/>
      <c r="AD549" s="202"/>
      <c r="AE549" s="203"/>
      <c r="AF549" s="203"/>
      <c r="AG549" s="203"/>
      <c r="AH549" s="203"/>
      <c r="AK549" s="203"/>
      <c r="AL549" s="203"/>
      <c r="AM549" s="204"/>
    </row>
    <row r="550" spans="2:39">
      <c r="B550" s="200"/>
      <c r="C550" s="201"/>
      <c r="D550" s="201"/>
      <c r="E550" s="201"/>
      <c r="G550" s="193"/>
      <c r="AD550" s="202"/>
      <c r="AE550" s="203"/>
      <c r="AF550" s="203"/>
      <c r="AG550" s="203"/>
      <c r="AH550" s="203"/>
      <c r="AK550" s="203"/>
      <c r="AL550" s="203"/>
      <c r="AM550" s="204"/>
    </row>
    <row r="551" spans="2:39">
      <c r="B551" s="200"/>
      <c r="C551" s="201"/>
      <c r="D551" s="201"/>
      <c r="E551" s="201"/>
      <c r="G551" s="193"/>
      <c r="AD551" s="202"/>
      <c r="AE551" s="203"/>
      <c r="AF551" s="203"/>
      <c r="AG551" s="203"/>
      <c r="AH551" s="203"/>
      <c r="AK551" s="203"/>
      <c r="AL551" s="203"/>
      <c r="AM551" s="204"/>
    </row>
    <row r="552" spans="2:39">
      <c r="B552" s="200"/>
      <c r="C552" s="201"/>
      <c r="D552" s="201"/>
      <c r="E552" s="201"/>
      <c r="G552" s="193"/>
      <c r="AD552" s="202"/>
      <c r="AE552" s="203"/>
      <c r="AF552" s="203"/>
      <c r="AG552" s="203"/>
      <c r="AH552" s="203"/>
      <c r="AK552" s="203"/>
      <c r="AL552" s="203"/>
      <c r="AM552" s="204"/>
    </row>
    <row r="553" spans="2:39">
      <c r="B553" s="200"/>
      <c r="C553" s="201"/>
      <c r="D553" s="201"/>
      <c r="E553" s="201"/>
      <c r="G553" s="193"/>
      <c r="AD553" s="202"/>
      <c r="AE553" s="203"/>
      <c r="AF553" s="203"/>
      <c r="AG553" s="203"/>
      <c r="AH553" s="203"/>
      <c r="AK553" s="203"/>
      <c r="AL553" s="203"/>
      <c r="AM553" s="204"/>
    </row>
    <row r="554" spans="2:39">
      <c r="B554" s="200"/>
      <c r="C554" s="201"/>
      <c r="D554" s="201"/>
      <c r="E554" s="201"/>
      <c r="G554" s="193"/>
      <c r="AD554" s="202"/>
      <c r="AE554" s="203"/>
      <c r="AF554" s="203"/>
      <c r="AG554" s="203"/>
      <c r="AH554" s="203"/>
      <c r="AK554" s="203"/>
      <c r="AL554" s="203"/>
      <c r="AM554" s="204"/>
    </row>
    <row r="555" spans="2:39">
      <c r="B555" s="200"/>
      <c r="C555" s="201"/>
      <c r="D555" s="201"/>
      <c r="E555" s="201"/>
      <c r="G555" s="193"/>
      <c r="AD555" s="202"/>
      <c r="AE555" s="203"/>
      <c r="AF555" s="203"/>
      <c r="AG555" s="203"/>
      <c r="AH555" s="203"/>
      <c r="AK555" s="203"/>
      <c r="AL555" s="203"/>
      <c r="AM555" s="204"/>
    </row>
    <row r="556" spans="2:39">
      <c r="B556" s="200"/>
      <c r="C556" s="201"/>
      <c r="D556" s="201"/>
      <c r="E556" s="201"/>
      <c r="G556" s="193"/>
      <c r="AD556" s="202"/>
      <c r="AE556" s="203"/>
      <c r="AF556" s="203"/>
      <c r="AG556" s="203"/>
      <c r="AH556" s="203"/>
      <c r="AK556" s="203"/>
      <c r="AL556" s="203"/>
      <c r="AM556" s="204"/>
    </row>
    <row r="557" spans="2:39">
      <c r="B557" s="200"/>
      <c r="C557" s="201"/>
      <c r="D557" s="201"/>
      <c r="E557" s="201"/>
      <c r="G557" s="193"/>
      <c r="AD557" s="202"/>
      <c r="AE557" s="203"/>
      <c r="AF557" s="203"/>
      <c r="AG557" s="203"/>
      <c r="AH557" s="203"/>
      <c r="AK557" s="203"/>
      <c r="AL557" s="203"/>
      <c r="AM557" s="204"/>
    </row>
    <row r="558" spans="2:39">
      <c r="B558" s="200"/>
      <c r="C558" s="201"/>
      <c r="D558" s="201"/>
      <c r="E558" s="201"/>
      <c r="G558" s="193"/>
      <c r="AD558" s="202"/>
      <c r="AE558" s="203"/>
      <c r="AF558" s="203"/>
      <c r="AG558" s="203"/>
      <c r="AH558" s="203"/>
      <c r="AK558" s="203"/>
      <c r="AL558" s="203"/>
      <c r="AM558" s="204"/>
    </row>
    <row r="559" spans="2:39">
      <c r="B559" s="200"/>
      <c r="C559" s="201"/>
      <c r="D559" s="201"/>
      <c r="E559" s="201"/>
      <c r="G559" s="193"/>
      <c r="AD559" s="202"/>
      <c r="AE559" s="203"/>
      <c r="AF559" s="203"/>
      <c r="AG559" s="203"/>
      <c r="AH559" s="203"/>
      <c r="AK559" s="203"/>
      <c r="AL559" s="203"/>
      <c r="AM559" s="204"/>
    </row>
    <row r="560" spans="2:39">
      <c r="B560" s="200"/>
      <c r="C560" s="201"/>
      <c r="D560" s="201"/>
      <c r="E560" s="201"/>
      <c r="G560" s="193"/>
      <c r="AD560" s="202"/>
      <c r="AE560" s="203"/>
      <c r="AF560" s="203"/>
      <c r="AG560" s="203"/>
      <c r="AH560" s="203"/>
      <c r="AK560" s="203"/>
      <c r="AL560" s="203"/>
      <c r="AM560" s="204"/>
    </row>
    <row r="561" spans="2:39">
      <c r="B561" s="200"/>
      <c r="C561" s="201"/>
      <c r="D561" s="201"/>
      <c r="E561" s="201"/>
      <c r="G561" s="193"/>
      <c r="AD561" s="202"/>
      <c r="AE561" s="203"/>
      <c r="AF561" s="203"/>
      <c r="AG561" s="203"/>
      <c r="AH561" s="203"/>
      <c r="AK561" s="203"/>
      <c r="AL561" s="203"/>
      <c r="AM561" s="204"/>
    </row>
    <row r="562" spans="2:39">
      <c r="B562" s="200"/>
      <c r="C562" s="201"/>
      <c r="D562" s="201"/>
      <c r="E562" s="201"/>
      <c r="G562" s="193"/>
      <c r="AD562" s="202"/>
      <c r="AE562" s="203"/>
      <c r="AF562" s="203"/>
      <c r="AG562" s="203"/>
      <c r="AH562" s="203"/>
      <c r="AK562" s="203"/>
      <c r="AL562" s="203"/>
      <c r="AM562" s="204"/>
    </row>
    <row r="563" spans="2:39">
      <c r="B563" s="200"/>
      <c r="C563" s="201"/>
      <c r="D563" s="201"/>
      <c r="E563" s="201"/>
      <c r="G563" s="193"/>
      <c r="AD563" s="202"/>
      <c r="AE563" s="203"/>
      <c r="AF563" s="203"/>
      <c r="AG563" s="203"/>
      <c r="AH563" s="203"/>
      <c r="AK563" s="203"/>
      <c r="AL563" s="203"/>
      <c r="AM563" s="204"/>
    </row>
    <row r="564" spans="2:39">
      <c r="B564" s="200"/>
      <c r="C564" s="201"/>
      <c r="D564" s="201"/>
      <c r="E564" s="201"/>
      <c r="G564" s="193"/>
      <c r="AD564" s="202"/>
      <c r="AE564" s="203"/>
      <c r="AF564" s="203"/>
      <c r="AG564" s="203"/>
      <c r="AH564" s="203"/>
      <c r="AK564" s="203"/>
      <c r="AL564" s="203"/>
      <c r="AM564" s="204"/>
    </row>
    <row r="565" spans="2:39">
      <c r="B565" s="200"/>
      <c r="C565" s="201"/>
      <c r="D565" s="201"/>
      <c r="E565" s="201"/>
      <c r="G565" s="193"/>
      <c r="AD565" s="202"/>
      <c r="AE565" s="203"/>
      <c r="AF565" s="203"/>
      <c r="AG565" s="203"/>
      <c r="AH565" s="203"/>
      <c r="AK565" s="203"/>
      <c r="AL565" s="203"/>
      <c r="AM565" s="204"/>
    </row>
    <row r="566" spans="2:39">
      <c r="B566" s="200"/>
      <c r="C566" s="201"/>
      <c r="D566" s="201"/>
      <c r="E566" s="201"/>
      <c r="G566" s="193"/>
      <c r="AD566" s="202"/>
      <c r="AE566" s="203"/>
      <c r="AF566" s="203"/>
      <c r="AG566" s="203"/>
      <c r="AH566" s="203"/>
      <c r="AK566" s="203"/>
      <c r="AL566" s="203"/>
      <c r="AM566" s="204"/>
    </row>
    <row r="567" spans="2:39">
      <c r="B567" s="200"/>
      <c r="C567" s="201"/>
      <c r="D567" s="201"/>
      <c r="E567" s="201"/>
      <c r="G567" s="193"/>
      <c r="AD567" s="202"/>
      <c r="AE567" s="203"/>
      <c r="AF567" s="203"/>
      <c r="AG567" s="203"/>
      <c r="AH567" s="203"/>
      <c r="AK567" s="203"/>
      <c r="AL567" s="203"/>
      <c r="AM567" s="204"/>
    </row>
    <row r="568" spans="2:39">
      <c r="B568" s="200"/>
      <c r="C568" s="201"/>
      <c r="D568" s="201"/>
      <c r="E568" s="201"/>
      <c r="G568" s="193"/>
      <c r="AD568" s="202"/>
      <c r="AE568" s="203"/>
      <c r="AF568" s="203"/>
      <c r="AG568" s="203"/>
      <c r="AH568" s="203"/>
      <c r="AK568" s="203"/>
      <c r="AL568" s="203"/>
      <c r="AM568" s="204"/>
    </row>
    <row r="569" spans="2:39">
      <c r="B569" s="200"/>
      <c r="C569" s="201"/>
      <c r="D569" s="201"/>
      <c r="E569" s="201"/>
      <c r="G569" s="193"/>
      <c r="AD569" s="202"/>
      <c r="AE569" s="203"/>
      <c r="AF569" s="203"/>
      <c r="AG569" s="203"/>
      <c r="AH569" s="203"/>
      <c r="AK569" s="203"/>
      <c r="AL569" s="203"/>
      <c r="AM569" s="204"/>
    </row>
    <row r="570" spans="2:39">
      <c r="B570" s="200"/>
      <c r="C570" s="201"/>
      <c r="D570" s="201"/>
      <c r="E570" s="201"/>
      <c r="G570" s="193"/>
      <c r="AD570" s="202"/>
      <c r="AE570" s="203"/>
      <c r="AF570" s="203"/>
      <c r="AG570" s="203"/>
      <c r="AH570" s="203"/>
      <c r="AK570" s="203"/>
      <c r="AL570" s="203"/>
      <c r="AM570" s="204"/>
    </row>
    <row r="571" spans="2:39">
      <c r="B571" s="200"/>
      <c r="C571" s="201"/>
      <c r="D571" s="201"/>
      <c r="E571" s="201"/>
      <c r="G571" s="193"/>
      <c r="AD571" s="202"/>
      <c r="AE571" s="203"/>
      <c r="AF571" s="203"/>
      <c r="AG571" s="203"/>
      <c r="AH571" s="203"/>
      <c r="AK571" s="203"/>
      <c r="AL571" s="203"/>
      <c r="AM571" s="204"/>
    </row>
    <row r="572" spans="2:39">
      <c r="B572" s="200"/>
      <c r="C572" s="201"/>
      <c r="D572" s="201"/>
      <c r="E572" s="201"/>
      <c r="G572" s="193"/>
      <c r="AD572" s="202"/>
      <c r="AE572" s="203"/>
      <c r="AF572" s="203"/>
      <c r="AG572" s="203"/>
      <c r="AH572" s="203"/>
      <c r="AK572" s="203"/>
      <c r="AL572" s="203"/>
      <c r="AM572" s="204"/>
    </row>
    <row r="573" spans="2:39">
      <c r="B573" s="200"/>
      <c r="C573" s="201"/>
      <c r="D573" s="201"/>
      <c r="E573" s="201"/>
      <c r="G573" s="193"/>
      <c r="AD573" s="202"/>
      <c r="AE573" s="203"/>
      <c r="AF573" s="203"/>
      <c r="AG573" s="203"/>
      <c r="AH573" s="203"/>
      <c r="AK573" s="203"/>
      <c r="AL573" s="203"/>
      <c r="AM573" s="204"/>
    </row>
    <row r="574" spans="2:39">
      <c r="B574" s="200"/>
      <c r="C574" s="201"/>
      <c r="D574" s="201"/>
      <c r="E574" s="201"/>
      <c r="G574" s="193"/>
      <c r="AD574" s="202"/>
      <c r="AE574" s="203"/>
      <c r="AF574" s="203"/>
      <c r="AG574" s="203"/>
      <c r="AH574" s="203"/>
      <c r="AK574" s="203"/>
      <c r="AL574" s="203"/>
      <c r="AM574" s="204"/>
    </row>
    <row r="575" spans="2:39">
      <c r="B575" s="200"/>
      <c r="C575" s="201"/>
      <c r="D575" s="201"/>
      <c r="E575" s="201"/>
      <c r="G575" s="193"/>
      <c r="AD575" s="202"/>
      <c r="AE575" s="203"/>
      <c r="AF575" s="203"/>
      <c r="AG575" s="203"/>
      <c r="AH575" s="203"/>
      <c r="AK575" s="203"/>
      <c r="AL575" s="203"/>
      <c r="AM575" s="204"/>
    </row>
    <row r="576" spans="2:39">
      <c r="B576" s="200"/>
      <c r="C576" s="201"/>
      <c r="D576" s="201"/>
      <c r="E576" s="201"/>
      <c r="G576" s="193"/>
      <c r="AD576" s="202"/>
      <c r="AE576" s="203"/>
      <c r="AF576" s="203"/>
      <c r="AG576" s="203"/>
      <c r="AH576" s="203"/>
      <c r="AK576" s="203"/>
      <c r="AL576" s="203"/>
      <c r="AM576" s="204"/>
    </row>
    <row r="577" spans="2:39">
      <c r="B577" s="200"/>
      <c r="C577" s="201"/>
      <c r="D577" s="201"/>
      <c r="E577" s="201"/>
      <c r="G577" s="193"/>
      <c r="AD577" s="202"/>
      <c r="AE577" s="203"/>
      <c r="AF577" s="203"/>
      <c r="AG577" s="203"/>
      <c r="AH577" s="203"/>
      <c r="AK577" s="203"/>
      <c r="AL577" s="203"/>
      <c r="AM577" s="204"/>
    </row>
    <row r="578" spans="2:39">
      <c r="B578" s="200"/>
      <c r="C578" s="201"/>
      <c r="D578" s="201"/>
      <c r="E578" s="201"/>
      <c r="G578" s="193"/>
      <c r="AD578" s="202"/>
      <c r="AE578" s="203"/>
      <c r="AF578" s="203"/>
      <c r="AG578" s="203"/>
      <c r="AH578" s="203"/>
      <c r="AK578" s="203"/>
      <c r="AL578" s="203"/>
      <c r="AM578" s="204"/>
    </row>
    <row r="579" spans="2:39">
      <c r="B579" s="200"/>
      <c r="C579" s="201"/>
      <c r="D579" s="201"/>
      <c r="E579" s="201"/>
      <c r="G579" s="193"/>
      <c r="AD579" s="202"/>
      <c r="AE579" s="203"/>
      <c r="AF579" s="203"/>
      <c r="AG579" s="203"/>
      <c r="AH579" s="203"/>
      <c r="AK579" s="203"/>
      <c r="AL579" s="203"/>
      <c r="AM579" s="204"/>
    </row>
    <row r="580" spans="2:39">
      <c r="B580" s="200"/>
      <c r="C580" s="201"/>
      <c r="D580" s="201"/>
      <c r="E580" s="201"/>
      <c r="G580" s="193"/>
      <c r="AD580" s="202"/>
      <c r="AE580" s="203"/>
      <c r="AF580" s="203"/>
      <c r="AG580" s="203"/>
      <c r="AH580" s="203"/>
      <c r="AK580" s="203"/>
      <c r="AL580" s="203"/>
      <c r="AM580" s="204"/>
    </row>
    <row r="581" spans="2:39">
      <c r="B581" s="200"/>
      <c r="C581" s="201"/>
      <c r="D581" s="201"/>
      <c r="E581" s="201"/>
      <c r="G581" s="193"/>
      <c r="AD581" s="202"/>
      <c r="AE581" s="203"/>
      <c r="AF581" s="203"/>
      <c r="AG581" s="203"/>
      <c r="AH581" s="203"/>
      <c r="AK581" s="203"/>
      <c r="AL581" s="203"/>
      <c r="AM581" s="204"/>
    </row>
    <row r="582" spans="2:39">
      <c r="B582" s="200"/>
      <c r="C582" s="201"/>
      <c r="D582" s="201"/>
      <c r="E582" s="201"/>
      <c r="G582" s="193"/>
      <c r="AD582" s="202"/>
      <c r="AE582" s="203"/>
      <c r="AF582" s="203"/>
      <c r="AG582" s="203"/>
      <c r="AH582" s="203"/>
      <c r="AK582" s="203"/>
      <c r="AL582" s="203"/>
      <c r="AM582" s="204"/>
    </row>
    <row r="583" spans="2:39">
      <c r="B583" s="200"/>
      <c r="C583" s="201"/>
      <c r="D583" s="201"/>
      <c r="E583" s="201"/>
      <c r="G583" s="193"/>
      <c r="AD583" s="202"/>
      <c r="AE583" s="203"/>
      <c r="AF583" s="203"/>
      <c r="AG583" s="203"/>
      <c r="AH583" s="203"/>
      <c r="AK583" s="203"/>
      <c r="AL583" s="203"/>
      <c r="AM583" s="204"/>
    </row>
    <row r="584" spans="2:39">
      <c r="B584" s="200"/>
      <c r="C584" s="201"/>
      <c r="D584" s="201"/>
      <c r="E584" s="201"/>
      <c r="G584" s="193"/>
      <c r="AD584" s="202"/>
      <c r="AE584" s="203"/>
      <c r="AF584" s="203"/>
      <c r="AG584" s="203"/>
      <c r="AH584" s="203"/>
      <c r="AK584" s="203"/>
      <c r="AL584" s="203"/>
      <c r="AM584" s="204"/>
    </row>
    <row r="585" spans="2:39">
      <c r="B585" s="200"/>
      <c r="C585" s="201"/>
      <c r="D585" s="201"/>
      <c r="E585" s="201"/>
      <c r="G585" s="193"/>
      <c r="AD585" s="202"/>
      <c r="AE585" s="203"/>
      <c r="AF585" s="203"/>
      <c r="AG585" s="203"/>
      <c r="AH585" s="203"/>
      <c r="AK585" s="203"/>
      <c r="AL585" s="203"/>
      <c r="AM585" s="204"/>
    </row>
    <row r="586" spans="2:39">
      <c r="B586" s="200"/>
      <c r="C586" s="201"/>
      <c r="D586" s="201"/>
      <c r="E586" s="201"/>
      <c r="G586" s="193"/>
      <c r="AD586" s="202"/>
      <c r="AE586" s="203"/>
      <c r="AF586" s="203"/>
      <c r="AG586" s="203"/>
      <c r="AH586" s="203"/>
      <c r="AK586" s="203"/>
      <c r="AL586" s="203"/>
      <c r="AM586" s="204"/>
    </row>
    <row r="587" spans="2:39">
      <c r="B587" s="200"/>
      <c r="C587" s="201"/>
      <c r="D587" s="201"/>
      <c r="E587" s="201"/>
      <c r="G587" s="193"/>
      <c r="AD587" s="202"/>
      <c r="AE587" s="203"/>
      <c r="AF587" s="203"/>
      <c r="AG587" s="203"/>
      <c r="AH587" s="203"/>
      <c r="AK587" s="203"/>
      <c r="AL587" s="203"/>
      <c r="AM587" s="204"/>
    </row>
    <row r="588" spans="2:39">
      <c r="B588" s="200"/>
      <c r="C588" s="201"/>
      <c r="D588" s="201"/>
      <c r="E588" s="201"/>
      <c r="G588" s="193"/>
      <c r="AD588" s="202"/>
      <c r="AE588" s="203"/>
      <c r="AF588" s="203"/>
      <c r="AG588" s="203"/>
      <c r="AH588" s="203"/>
      <c r="AK588" s="203"/>
      <c r="AL588" s="203"/>
      <c r="AM588" s="204"/>
    </row>
    <row r="589" spans="2:39">
      <c r="B589" s="200"/>
      <c r="C589" s="201"/>
      <c r="D589" s="201"/>
      <c r="E589" s="201"/>
      <c r="G589" s="193"/>
      <c r="AD589" s="202"/>
      <c r="AE589" s="203"/>
      <c r="AF589" s="203"/>
      <c r="AG589" s="203"/>
      <c r="AH589" s="203"/>
      <c r="AK589" s="203"/>
      <c r="AL589" s="203"/>
      <c r="AM589" s="204"/>
    </row>
    <row r="590" spans="2:39">
      <c r="B590" s="200"/>
      <c r="C590" s="201"/>
      <c r="D590" s="201"/>
      <c r="E590" s="201"/>
      <c r="G590" s="193"/>
      <c r="AD590" s="202"/>
      <c r="AE590" s="203"/>
      <c r="AF590" s="203"/>
      <c r="AG590" s="203"/>
      <c r="AH590" s="203"/>
      <c r="AK590" s="203"/>
      <c r="AL590" s="203"/>
      <c r="AM590" s="204"/>
    </row>
    <row r="591" spans="2:39">
      <c r="B591" s="200"/>
      <c r="C591" s="201"/>
      <c r="D591" s="201"/>
      <c r="E591" s="201"/>
      <c r="G591" s="193"/>
      <c r="AD591" s="202"/>
      <c r="AE591" s="203"/>
      <c r="AF591" s="203"/>
      <c r="AG591" s="203"/>
      <c r="AH591" s="203"/>
      <c r="AK591" s="203"/>
      <c r="AL591" s="203"/>
      <c r="AM591" s="204"/>
    </row>
    <row r="592" spans="2:39">
      <c r="B592" s="200"/>
      <c r="C592" s="201"/>
      <c r="D592" s="201"/>
      <c r="E592" s="201"/>
      <c r="G592" s="193"/>
      <c r="AD592" s="202"/>
      <c r="AE592" s="203"/>
      <c r="AF592" s="203"/>
      <c r="AG592" s="203"/>
      <c r="AH592" s="203"/>
      <c r="AK592" s="203"/>
      <c r="AL592" s="203"/>
      <c r="AM592" s="204"/>
    </row>
    <row r="593" spans="2:39">
      <c r="B593" s="200"/>
      <c r="C593" s="201"/>
      <c r="D593" s="201"/>
      <c r="E593" s="201"/>
      <c r="G593" s="193"/>
      <c r="AD593" s="202"/>
      <c r="AE593" s="203"/>
      <c r="AF593" s="203"/>
      <c r="AG593" s="203"/>
      <c r="AH593" s="203"/>
      <c r="AK593" s="203"/>
      <c r="AL593" s="203"/>
      <c r="AM593" s="204"/>
    </row>
    <row r="594" spans="2:39">
      <c r="B594" s="200"/>
      <c r="C594" s="201"/>
      <c r="D594" s="201"/>
      <c r="E594" s="201"/>
      <c r="G594" s="193"/>
      <c r="AD594" s="202"/>
      <c r="AE594" s="203"/>
      <c r="AF594" s="203"/>
      <c r="AG594" s="203"/>
      <c r="AH594" s="203"/>
      <c r="AK594" s="203"/>
      <c r="AL594" s="203"/>
      <c r="AM594" s="204"/>
    </row>
    <row r="595" spans="2:39">
      <c r="B595" s="200"/>
      <c r="C595" s="201"/>
      <c r="D595" s="201"/>
      <c r="E595" s="201"/>
      <c r="G595" s="193"/>
      <c r="AD595" s="202"/>
      <c r="AE595" s="203"/>
      <c r="AF595" s="203"/>
      <c r="AG595" s="203"/>
      <c r="AH595" s="203"/>
      <c r="AK595" s="203"/>
      <c r="AL595" s="203"/>
      <c r="AM595" s="204"/>
    </row>
    <row r="596" spans="2:39">
      <c r="B596" s="200"/>
      <c r="C596" s="201"/>
      <c r="D596" s="201"/>
      <c r="E596" s="201"/>
      <c r="G596" s="193"/>
      <c r="AD596" s="202"/>
      <c r="AE596" s="203"/>
      <c r="AF596" s="203"/>
      <c r="AG596" s="203"/>
      <c r="AH596" s="203"/>
      <c r="AK596" s="203"/>
      <c r="AL596" s="203"/>
      <c r="AM596" s="204"/>
    </row>
    <row r="597" spans="2:39">
      <c r="B597" s="200"/>
      <c r="C597" s="201"/>
      <c r="D597" s="201"/>
      <c r="E597" s="201"/>
      <c r="G597" s="193"/>
      <c r="AD597" s="202"/>
      <c r="AE597" s="203"/>
      <c r="AF597" s="203"/>
      <c r="AG597" s="203"/>
      <c r="AH597" s="203"/>
      <c r="AK597" s="203"/>
      <c r="AL597" s="203"/>
      <c r="AM597" s="204"/>
    </row>
    <row r="598" spans="2:39">
      <c r="B598" s="200"/>
      <c r="C598" s="201"/>
      <c r="D598" s="201"/>
      <c r="E598" s="201"/>
      <c r="G598" s="193"/>
      <c r="AD598" s="202"/>
      <c r="AE598" s="203"/>
      <c r="AF598" s="203"/>
      <c r="AG598" s="203"/>
      <c r="AH598" s="203"/>
      <c r="AK598" s="203"/>
      <c r="AL598" s="203"/>
      <c r="AM598" s="204"/>
    </row>
    <row r="599" spans="2:39">
      <c r="B599" s="200"/>
      <c r="C599" s="201"/>
      <c r="D599" s="201"/>
      <c r="E599" s="201"/>
      <c r="G599" s="193"/>
      <c r="AD599" s="202"/>
      <c r="AE599" s="203"/>
      <c r="AF599" s="203"/>
      <c r="AG599" s="203"/>
      <c r="AH599" s="203"/>
      <c r="AK599" s="203"/>
      <c r="AL599" s="203"/>
      <c r="AM599" s="204"/>
    </row>
    <row r="600" spans="2:39">
      <c r="B600" s="200"/>
      <c r="C600" s="201"/>
      <c r="D600" s="201"/>
      <c r="E600" s="201"/>
      <c r="G600" s="193"/>
      <c r="AD600" s="202"/>
      <c r="AE600" s="203"/>
      <c r="AF600" s="203"/>
      <c r="AG600" s="203"/>
      <c r="AH600" s="203"/>
      <c r="AK600" s="203"/>
      <c r="AL600" s="203"/>
      <c r="AM600" s="204"/>
    </row>
    <row r="601" spans="2:39">
      <c r="B601" s="200"/>
      <c r="C601" s="201"/>
      <c r="D601" s="201"/>
      <c r="E601" s="201"/>
      <c r="G601" s="193"/>
      <c r="AD601" s="202"/>
      <c r="AE601" s="203"/>
      <c r="AF601" s="203"/>
      <c r="AG601" s="203"/>
      <c r="AH601" s="203"/>
      <c r="AK601" s="203"/>
      <c r="AL601" s="203"/>
      <c r="AM601" s="204"/>
    </row>
    <row r="602" spans="2:39">
      <c r="B602" s="200"/>
      <c r="C602" s="201"/>
      <c r="D602" s="201"/>
      <c r="E602" s="201"/>
      <c r="G602" s="193"/>
      <c r="AD602" s="202"/>
      <c r="AE602" s="203"/>
      <c r="AF602" s="203"/>
      <c r="AG602" s="203"/>
      <c r="AH602" s="203"/>
      <c r="AK602" s="203"/>
      <c r="AL602" s="203"/>
      <c r="AM602" s="204"/>
    </row>
    <row r="603" spans="2:39">
      <c r="B603" s="200"/>
      <c r="C603" s="201"/>
      <c r="D603" s="201"/>
      <c r="E603" s="201"/>
      <c r="G603" s="193"/>
      <c r="AD603" s="202"/>
      <c r="AE603" s="203"/>
      <c r="AF603" s="203"/>
      <c r="AG603" s="203"/>
      <c r="AH603" s="203"/>
      <c r="AK603" s="203"/>
      <c r="AL603" s="203"/>
      <c r="AM603" s="204"/>
    </row>
    <row r="604" spans="2:39">
      <c r="B604" s="200"/>
      <c r="C604" s="201"/>
      <c r="D604" s="201"/>
      <c r="E604" s="201"/>
      <c r="G604" s="193"/>
      <c r="AD604" s="202"/>
      <c r="AE604" s="203"/>
      <c r="AF604" s="203"/>
      <c r="AG604" s="203"/>
      <c r="AH604" s="203"/>
      <c r="AK604" s="203"/>
      <c r="AL604" s="203"/>
      <c r="AM604" s="204"/>
    </row>
    <row r="605" spans="2:39">
      <c r="B605" s="200"/>
      <c r="C605" s="201"/>
      <c r="D605" s="201"/>
      <c r="E605" s="201"/>
      <c r="G605" s="193"/>
      <c r="AD605" s="202"/>
      <c r="AE605" s="203"/>
      <c r="AF605" s="203"/>
      <c r="AG605" s="203"/>
      <c r="AH605" s="203"/>
      <c r="AK605" s="203"/>
      <c r="AL605" s="203"/>
      <c r="AM605" s="204"/>
    </row>
    <row r="606" spans="2:39">
      <c r="B606" s="200"/>
      <c r="C606" s="201"/>
      <c r="D606" s="201"/>
      <c r="E606" s="201"/>
      <c r="G606" s="193"/>
      <c r="AD606" s="202"/>
      <c r="AE606" s="203"/>
      <c r="AF606" s="203"/>
      <c r="AG606" s="203"/>
      <c r="AH606" s="203"/>
      <c r="AK606" s="203"/>
      <c r="AL606" s="203"/>
      <c r="AM606" s="204"/>
    </row>
    <row r="607" spans="2:39">
      <c r="B607" s="200"/>
      <c r="C607" s="201"/>
      <c r="D607" s="201"/>
      <c r="E607" s="201"/>
      <c r="G607" s="193"/>
      <c r="AD607" s="202"/>
      <c r="AE607" s="203"/>
      <c r="AF607" s="203"/>
      <c r="AG607" s="203"/>
      <c r="AH607" s="203"/>
      <c r="AK607" s="203"/>
      <c r="AL607" s="203"/>
      <c r="AM607" s="204"/>
    </row>
    <row r="608" spans="2:39">
      <c r="B608" s="200"/>
      <c r="C608" s="201"/>
      <c r="D608" s="201"/>
      <c r="E608" s="201"/>
      <c r="G608" s="193"/>
      <c r="AD608" s="202"/>
      <c r="AE608" s="203"/>
      <c r="AF608" s="203"/>
      <c r="AG608" s="203"/>
      <c r="AH608" s="203"/>
      <c r="AK608" s="203"/>
      <c r="AL608" s="203"/>
      <c r="AM608" s="204"/>
    </row>
    <row r="609" spans="2:39">
      <c r="B609" s="200"/>
      <c r="C609" s="201"/>
      <c r="D609" s="201"/>
      <c r="E609" s="201"/>
      <c r="G609" s="193"/>
      <c r="AD609" s="202"/>
      <c r="AE609" s="203"/>
      <c r="AF609" s="203"/>
      <c r="AG609" s="203"/>
      <c r="AH609" s="203"/>
      <c r="AK609" s="203"/>
      <c r="AL609" s="203"/>
      <c r="AM609" s="204"/>
    </row>
    <row r="610" spans="2:39">
      <c r="B610" s="200"/>
      <c r="C610" s="201"/>
      <c r="D610" s="201"/>
      <c r="E610" s="201"/>
      <c r="G610" s="193"/>
      <c r="AD610" s="202"/>
      <c r="AE610" s="203"/>
      <c r="AF610" s="203"/>
      <c r="AG610" s="203"/>
      <c r="AH610" s="203"/>
      <c r="AK610" s="203"/>
      <c r="AL610" s="203"/>
      <c r="AM610" s="204"/>
    </row>
    <row r="611" spans="2:39">
      <c r="B611" s="200"/>
      <c r="C611" s="201"/>
      <c r="D611" s="201"/>
      <c r="E611" s="201"/>
      <c r="G611" s="193"/>
      <c r="AD611" s="202"/>
      <c r="AE611" s="203"/>
      <c r="AF611" s="203"/>
      <c r="AG611" s="203"/>
      <c r="AH611" s="203"/>
      <c r="AK611" s="203"/>
      <c r="AL611" s="203"/>
      <c r="AM611" s="204"/>
    </row>
    <row r="612" spans="2:39">
      <c r="B612" s="200"/>
      <c r="C612" s="201"/>
      <c r="D612" s="201"/>
      <c r="E612" s="201"/>
      <c r="G612" s="193"/>
      <c r="AD612" s="202"/>
      <c r="AE612" s="203"/>
      <c r="AF612" s="203"/>
      <c r="AG612" s="203"/>
      <c r="AH612" s="203"/>
      <c r="AK612" s="203"/>
      <c r="AL612" s="203"/>
      <c r="AM612" s="204"/>
    </row>
    <row r="613" spans="2:39">
      <c r="B613" s="200"/>
      <c r="C613" s="201"/>
      <c r="D613" s="201"/>
      <c r="E613" s="201"/>
      <c r="G613" s="193"/>
      <c r="AD613" s="202"/>
      <c r="AE613" s="203"/>
      <c r="AF613" s="203"/>
      <c r="AG613" s="203"/>
      <c r="AH613" s="203"/>
      <c r="AK613" s="203"/>
      <c r="AL613" s="203"/>
      <c r="AM613" s="204"/>
    </row>
    <row r="614" spans="2:39">
      <c r="B614" s="200"/>
      <c r="C614" s="201"/>
      <c r="D614" s="201"/>
      <c r="E614" s="201"/>
      <c r="G614" s="193"/>
      <c r="AD614" s="202"/>
      <c r="AE614" s="203"/>
      <c r="AF614" s="203"/>
      <c r="AG614" s="203"/>
      <c r="AH614" s="203"/>
      <c r="AK614" s="203"/>
      <c r="AL614" s="203"/>
      <c r="AM614" s="204"/>
    </row>
    <row r="615" spans="2:39">
      <c r="B615" s="200"/>
      <c r="C615" s="201"/>
      <c r="D615" s="201"/>
      <c r="E615" s="201"/>
      <c r="G615" s="193"/>
      <c r="AD615" s="202"/>
      <c r="AE615" s="203"/>
      <c r="AF615" s="203"/>
      <c r="AG615" s="203"/>
      <c r="AH615" s="203"/>
      <c r="AK615" s="203"/>
      <c r="AL615" s="203"/>
      <c r="AM615" s="204"/>
    </row>
    <row r="616" spans="2:39">
      <c r="B616" s="200"/>
      <c r="C616" s="201"/>
      <c r="D616" s="201"/>
      <c r="E616" s="201"/>
      <c r="G616" s="193"/>
      <c r="AD616" s="202"/>
      <c r="AE616" s="203"/>
      <c r="AF616" s="203"/>
      <c r="AG616" s="203"/>
      <c r="AH616" s="203"/>
      <c r="AK616" s="203"/>
      <c r="AL616" s="203"/>
      <c r="AM616" s="204"/>
    </row>
    <row r="617" spans="2:39">
      <c r="B617" s="200"/>
      <c r="C617" s="201"/>
      <c r="D617" s="201"/>
      <c r="E617" s="201"/>
      <c r="G617" s="193"/>
      <c r="AD617" s="202"/>
      <c r="AE617" s="203"/>
      <c r="AF617" s="203"/>
      <c r="AG617" s="203"/>
      <c r="AH617" s="203"/>
      <c r="AK617" s="203"/>
      <c r="AL617" s="203"/>
      <c r="AM617" s="204"/>
    </row>
    <row r="618" spans="2:39">
      <c r="B618" s="200"/>
      <c r="C618" s="201"/>
      <c r="D618" s="201"/>
      <c r="E618" s="201"/>
      <c r="G618" s="193"/>
      <c r="AD618" s="202"/>
      <c r="AE618" s="203"/>
      <c r="AF618" s="203"/>
      <c r="AG618" s="203"/>
      <c r="AH618" s="203"/>
      <c r="AK618" s="203"/>
      <c r="AL618" s="203"/>
      <c r="AM618" s="204"/>
    </row>
    <row r="619" spans="2:39">
      <c r="B619" s="200"/>
      <c r="C619" s="201"/>
      <c r="D619" s="201"/>
      <c r="E619" s="201"/>
      <c r="G619" s="193"/>
      <c r="AD619" s="202"/>
      <c r="AE619" s="203"/>
      <c r="AF619" s="203"/>
      <c r="AG619" s="203"/>
      <c r="AH619" s="203"/>
      <c r="AK619" s="203"/>
      <c r="AL619" s="203"/>
      <c r="AM619" s="204"/>
    </row>
    <row r="620" spans="2:39">
      <c r="B620" s="200"/>
      <c r="C620" s="201"/>
      <c r="D620" s="201"/>
      <c r="E620" s="201"/>
      <c r="G620" s="193"/>
      <c r="AD620" s="202"/>
      <c r="AE620" s="203"/>
      <c r="AF620" s="203"/>
      <c r="AG620" s="203"/>
      <c r="AH620" s="203"/>
      <c r="AK620" s="203"/>
      <c r="AL620" s="203"/>
      <c r="AM620" s="204"/>
    </row>
    <row r="621" spans="2:39">
      <c r="B621" s="200"/>
      <c r="C621" s="201"/>
      <c r="D621" s="201"/>
      <c r="E621" s="201"/>
      <c r="G621" s="193"/>
      <c r="AD621" s="202"/>
      <c r="AE621" s="203"/>
      <c r="AF621" s="203"/>
      <c r="AG621" s="203"/>
      <c r="AH621" s="203"/>
      <c r="AK621" s="203"/>
      <c r="AL621" s="203"/>
      <c r="AM621" s="204"/>
    </row>
    <row r="622" spans="2:39">
      <c r="B622" s="200"/>
      <c r="C622" s="201"/>
      <c r="D622" s="201"/>
      <c r="E622" s="201"/>
      <c r="G622" s="193"/>
      <c r="AD622" s="202"/>
      <c r="AE622" s="203"/>
      <c r="AF622" s="203"/>
      <c r="AG622" s="203"/>
      <c r="AH622" s="203"/>
      <c r="AK622" s="203"/>
      <c r="AL622" s="203"/>
      <c r="AM622" s="204"/>
    </row>
    <row r="623" spans="2:39">
      <c r="B623" s="200"/>
      <c r="C623" s="201"/>
      <c r="D623" s="201"/>
      <c r="E623" s="201"/>
      <c r="G623" s="193"/>
      <c r="AD623" s="202"/>
      <c r="AE623" s="203"/>
      <c r="AF623" s="203"/>
      <c r="AG623" s="203"/>
      <c r="AH623" s="203"/>
      <c r="AK623" s="203"/>
      <c r="AL623" s="203"/>
      <c r="AM623" s="204"/>
    </row>
    <row r="624" spans="2:39">
      <c r="B624" s="200"/>
      <c r="C624" s="201"/>
      <c r="D624" s="201"/>
      <c r="E624" s="201"/>
      <c r="G624" s="193"/>
      <c r="AD624" s="202"/>
      <c r="AE624" s="203"/>
      <c r="AF624" s="203"/>
      <c r="AG624" s="203"/>
      <c r="AH624" s="203"/>
      <c r="AK624" s="203"/>
      <c r="AL624" s="203"/>
      <c r="AM624" s="204"/>
    </row>
    <row r="625" spans="2:39">
      <c r="B625" s="200"/>
      <c r="C625" s="201"/>
      <c r="D625" s="201"/>
      <c r="E625" s="201"/>
      <c r="G625" s="193"/>
      <c r="AD625" s="202"/>
      <c r="AE625" s="203"/>
      <c r="AF625" s="203"/>
      <c r="AG625" s="203"/>
      <c r="AH625" s="203"/>
      <c r="AK625" s="203"/>
      <c r="AL625" s="203"/>
      <c r="AM625" s="204"/>
    </row>
    <row r="626" spans="2:39">
      <c r="B626" s="200"/>
      <c r="C626" s="201"/>
      <c r="D626" s="201"/>
      <c r="E626" s="201"/>
      <c r="G626" s="193"/>
      <c r="AD626" s="202"/>
      <c r="AE626" s="203"/>
      <c r="AF626" s="203"/>
      <c r="AG626" s="203"/>
      <c r="AH626" s="203"/>
      <c r="AK626" s="203"/>
      <c r="AL626" s="203"/>
      <c r="AM626" s="204"/>
    </row>
    <row r="627" spans="2:39">
      <c r="B627" s="200"/>
      <c r="C627" s="201"/>
      <c r="D627" s="201"/>
      <c r="E627" s="201"/>
      <c r="G627" s="193"/>
      <c r="AD627" s="202"/>
      <c r="AE627" s="203"/>
      <c r="AF627" s="203"/>
      <c r="AG627" s="203"/>
      <c r="AH627" s="203"/>
      <c r="AK627" s="203"/>
      <c r="AL627" s="203"/>
      <c r="AM627" s="204"/>
    </row>
    <row r="628" spans="2:39">
      <c r="B628" s="200"/>
      <c r="C628" s="201"/>
      <c r="D628" s="201"/>
      <c r="E628" s="201"/>
      <c r="G628" s="193"/>
      <c r="AD628" s="202"/>
      <c r="AE628" s="203"/>
      <c r="AF628" s="203"/>
      <c r="AG628" s="203"/>
      <c r="AH628" s="203"/>
      <c r="AK628" s="203"/>
      <c r="AL628" s="203"/>
      <c r="AM628" s="204"/>
    </row>
    <row r="629" spans="2:39">
      <c r="B629" s="200"/>
      <c r="C629" s="201"/>
      <c r="D629" s="201"/>
      <c r="E629" s="201"/>
      <c r="G629" s="193"/>
      <c r="AD629" s="202"/>
      <c r="AE629" s="203"/>
      <c r="AF629" s="203"/>
      <c r="AG629" s="203"/>
      <c r="AH629" s="203"/>
      <c r="AK629" s="203"/>
      <c r="AL629" s="203"/>
      <c r="AM629" s="204"/>
    </row>
    <row r="630" spans="2:39">
      <c r="B630" s="200"/>
      <c r="C630" s="201"/>
      <c r="D630" s="201"/>
      <c r="E630" s="201"/>
      <c r="G630" s="193"/>
      <c r="AD630" s="202"/>
      <c r="AE630" s="203"/>
      <c r="AF630" s="203"/>
      <c r="AG630" s="203"/>
      <c r="AH630" s="203"/>
      <c r="AK630" s="203"/>
      <c r="AL630" s="203"/>
      <c r="AM630" s="204"/>
    </row>
    <row r="631" spans="2:39">
      <c r="B631" s="200"/>
      <c r="C631" s="201"/>
      <c r="D631" s="201"/>
      <c r="E631" s="201"/>
      <c r="G631" s="193"/>
      <c r="AD631" s="202"/>
      <c r="AE631" s="203"/>
      <c r="AF631" s="203"/>
      <c r="AG631" s="203"/>
      <c r="AH631" s="203"/>
      <c r="AK631" s="203"/>
      <c r="AL631" s="203"/>
      <c r="AM631" s="204"/>
    </row>
    <row r="632" spans="2:39">
      <c r="B632" s="200"/>
      <c r="C632" s="201"/>
      <c r="D632" s="201"/>
      <c r="E632" s="201"/>
      <c r="G632" s="193"/>
      <c r="AD632" s="202"/>
      <c r="AE632" s="203"/>
      <c r="AF632" s="203"/>
      <c r="AG632" s="203"/>
      <c r="AH632" s="203"/>
      <c r="AK632" s="203"/>
      <c r="AL632" s="203"/>
      <c r="AM632" s="204"/>
    </row>
    <row r="633" spans="2:39">
      <c r="B633" s="200"/>
      <c r="C633" s="201"/>
      <c r="D633" s="201"/>
      <c r="E633" s="201"/>
      <c r="G633" s="193"/>
      <c r="AD633" s="202"/>
      <c r="AE633" s="203"/>
      <c r="AF633" s="203"/>
      <c r="AG633" s="203"/>
      <c r="AH633" s="203"/>
      <c r="AK633" s="203"/>
      <c r="AL633" s="203"/>
      <c r="AM633" s="204"/>
    </row>
    <row r="634" spans="2:39">
      <c r="B634" s="200"/>
      <c r="C634" s="201"/>
      <c r="D634" s="201"/>
      <c r="E634" s="201"/>
      <c r="G634" s="193"/>
      <c r="AD634" s="202"/>
      <c r="AE634" s="203"/>
      <c r="AF634" s="203"/>
      <c r="AG634" s="203"/>
      <c r="AH634" s="203"/>
      <c r="AK634" s="203"/>
      <c r="AL634" s="203"/>
      <c r="AM634" s="204"/>
    </row>
    <row r="635" spans="2:39">
      <c r="B635" s="200"/>
      <c r="C635" s="201"/>
      <c r="D635" s="201"/>
      <c r="E635" s="201"/>
      <c r="G635" s="193"/>
      <c r="AD635" s="202"/>
      <c r="AE635" s="203"/>
      <c r="AF635" s="203"/>
      <c r="AG635" s="203"/>
      <c r="AH635" s="203"/>
      <c r="AK635" s="203"/>
      <c r="AL635" s="203"/>
      <c r="AM635" s="204"/>
    </row>
    <row r="636" spans="2:39">
      <c r="B636" s="200"/>
      <c r="C636" s="201"/>
      <c r="D636" s="201"/>
      <c r="E636" s="201"/>
      <c r="G636" s="193"/>
      <c r="AD636" s="202"/>
      <c r="AE636" s="203"/>
      <c r="AF636" s="203"/>
      <c r="AG636" s="203"/>
      <c r="AH636" s="203"/>
      <c r="AK636" s="203"/>
      <c r="AL636" s="203"/>
      <c r="AM636" s="204"/>
    </row>
    <row r="637" spans="2:39">
      <c r="B637" s="200"/>
      <c r="C637" s="201"/>
      <c r="D637" s="201"/>
      <c r="E637" s="201"/>
      <c r="G637" s="193"/>
      <c r="AD637" s="202"/>
      <c r="AE637" s="203"/>
      <c r="AF637" s="203"/>
      <c r="AG637" s="203"/>
      <c r="AH637" s="203"/>
      <c r="AK637" s="203"/>
      <c r="AL637" s="203"/>
      <c r="AM637" s="204"/>
    </row>
    <row r="638" spans="2:39">
      <c r="B638" s="200"/>
      <c r="C638" s="201"/>
      <c r="D638" s="201"/>
      <c r="E638" s="201"/>
      <c r="G638" s="193"/>
      <c r="AD638" s="202"/>
      <c r="AE638" s="203"/>
      <c r="AF638" s="203"/>
      <c r="AG638" s="203"/>
      <c r="AH638" s="203"/>
      <c r="AK638" s="203"/>
      <c r="AL638" s="203"/>
      <c r="AM638" s="204"/>
    </row>
    <row r="639" spans="2:39">
      <c r="B639" s="200"/>
      <c r="C639" s="201"/>
      <c r="D639" s="201"/>
      <c r="E639" s="201"/>
      <c r="G639" s="193"/>
      <c r="AD639" s="202"/>
      <c r="AE639" s="203"/>
      <c r="AF639" s="203"/>
      <c r="AG639" s="203"/>
      <c r="AH639" s="203"/>
      <c r="AK639" s="203"/>
      <c r="AL639" s="203"/>
      <c r="AM639" s="204"/>
    </row>
    <row r="640" spans="2:39">
      <c r="B640" s="200"/>
      <c r="C640" s="201"/>
      <c r="D640" s="201"/>
      <c r="E640" s="201"/>
      <c r="G640" s="193"/>
      <c r="AD640" s="202"/>
      <c r="AE640" s="203"/>
      <c r="AF640" s="203"/>
      <c r="AG640" s="203"/>
      <c r="AH640" s="203"/>
      <c r="AK640" s="203"/>
      <c r="AL640" s="203"/>
      <c r="AM640" s="204"/>
    </row>
    <row r="641" spans="2:39">
      <c r="B641" s="200"/>
      <c r="C641" s="201"/>
      <c r="D641" s="201"/>
      <c r="E641" s="201"/>
      <c r="G641" s="193"/>
      <c r="AD641" s="202"/>
      <c r="AE641" s="203"/>
      <c r="AF641" s="203"/>
      <c r="AG641" s="203"/>
      <c r="AH641" s="203"/>
      <c r="AK641" s="203"/>
      <c r="AL641" s="203"/>
      <c r="AM641" s="204"/>
    </row>
    <row r="642" spans="2:39">
      <c r="B642" s="200"/>
      <c r="C642" s="201"/>
      <c r="D642" s="201"/>
      <c r="E642" s="201"/>
      <c r="G642" s="193"/>
      <c r="AD642" s="202"/>
      <c r="AE642" s="203"/>
      <c r="AF642" s="203"/>
      <c r="AG642" s="203"/>
      <c r="AH642" s="203"/>
      <c r="AK642" s="203"/>
      <c r="AL642" s="203"/>
      <c r="AM642" s="204"/>
    </row>
    <row r="643" spans="2:39">
      <c r="B643" s="200"/>
      <c r="C643" s="201"/>
      <c r="D643" s="201"/>
      <c r="E643" s="201"/>
      <c r="G643" s="193"/>
      <c r="AD643" s="202"/>
      <c r="AE643" s="203"/>
      <c r="AF643" s="203"/>
      <c r="AG643" s="203"/>
      <c r="AH643" s="203"/>
      <c r="AK643" s="203"/>
      <c r="AL643" s="203"/>
      <c r="AM643" s="204"/>
    </row>
    <row r="644" spans="2:39">
      <c r="B644" s="200"/>
      <c r="C644" s="201"/>
      <c r="D644" s="201"/>
      <c r="E644" s="201"/>
      <c r="G644" s="193"/>
      <c r="AD644" s="202"/>
      <c r="AE644" s="203"/>
      <c r="AF644" s="203"/>
      <c r="AG644" s="203"/>
      <c r="AH644" s="203"/>
      <c r="AK644" s="203"/>
      <c r="AL644" s="203"/>
      <c r="AM644" s="204"/>
    </row>
    <row r="645" spans="2:39">
      <c r="B645" s="200"/>
      <c r="C645" s="201"/>
      <c r="D645" s="201"/>
      <c r="E645" s="201"/>
      <c r="G645" s="193"/>
      <c r="AD645" s="202"/>
      <c r="AE645" s="203"/>
      <c r="AF645" s="203"/>
      <c r="AG645" s="203"/>
      <c r="AH645" s="203"/>
      <c r="AK645" s="203"/>
      <c r="AL645" s="203"/>
      <c r="AM645" s="204"/>
    </row>
    <row r="646" spans="2:39">
      <c r="B646" s="200"/>
      <c r="C646" s="201"/>
      <c r="D646" s="201"/>
      <c r="E646" s="201"/>
      <c r="G646" s="193"/>
      <c r="AD646" s="202"/>
      <c r="AE646" s="203"/>
      <c r="AF646" s="203"/>
      <c r="AG646" s="203"/>
      <c r="AH646" s="203"/>
      <c r="AK646" s="203"/>
      <c r="AL646" s="203"/>
      <c r="AM646" s="204"/>
    </row>
    <row r="647" spans="2:39">
      <c r="B647" s="200"/>
      <c r="C647" s="201"/>
      <c r="D647" s="201"/>
      <c r="E647" s="201"/>
      <c r="G647" s="193"/>
      <c r="AD647" s="202"/>
      <c r="AE647" s="203"/>
      <c r="AF647" s="203"/>
      <c r="AG647" s="203"/>
      <c r="AH647" s="203"/>
      <c r="AK647" s="203"/>
      <c r="AL647" s="203"/>
      <c r="AM647" s="204"/>
    </row>
    <row r="648" spans="2:39">
      <c r="B648" s="200"/>
      <c r="C648" s="201"/>
      <c r="D648" s="201"/>
      <c r="E648" s="201"/>
      <c r="G648" s="193"/>
      <c r="AD648" s="202"/>
      <c r="AE648" s="203"/>
      <c r="AF648" s="203"/>
      <c r="AG648" s="203"/>
      <c r="AH648" s="203"/>
      <c r="AK648" s="203"/>
      <c r="AL648" s="203"/>
      <c r="AM648" s="204"/>
    </row>
    <row r="649" spans="2:39">
      <c r="B649" s="200"/>
      <c r="C649" s="201"/>
      <c r="D649" s="201"/>
      <c r="E649" s="201"/>
      <c r="G649" s="193"/>
      <c r="AD649" s="202"/>
      <c r="AE649" s="203"/>
      <c r="AF649" s="203"/>
      <c r="AG649" s="203"/>
      <c r="AH649" s="203"/>
      <c r="AK649" s="203"/>
      <c r="AL649" s="203"/>
      <c r="AM649" s="204"/>
    </row>
    <row r="650" spans="2:39">
      <c r="B650" s="200"/>
      <c r="C650" s="201"/>
      <c r="D650" s="201"/>
      <c r="E650" s="201"/>
      <c r="G650" s="193"/>
      <c r="AD650" s="202"/>
      <c r="AE650" s="203"/>
      <c r="AF650" s="203"/>
      <c r="AG650" s="203"/>
      <c r="AH650" s="203"/>
      <c r="AK650" s="203"/>
      <c r="AL650" s="203"/>
      <c r="AM650" s="204"/>
    </row>
    <row r="651" spans="2:39">
      <c r="B651" s="200"/>
      <c r="C651" s="201"/>
      <c r="D651" s="201"/>
      <c r="E651" s="201"/>
      <c r="G651" s="193"/>
      <c r="AD651" s="202"/>
      <c r="AE651" s="203"/>
      <c r="AF651" s="203"/>
      <c r="AG651" s="203"/>
      <c r="AH651" s="203"/>
      <c r="AK651" s="203"/>
      <c r="AL651" s="203"/>
      <c r="AM651" s="204"/>
    </row>
    <row r="652" spans="2:39">
      <c r="B652" s="200"/>
      <c r="C652" s="201"/>
      <c r="D652" s="201"/>
      <c r="E652" s="201"/>
      <c r="G652" s="193"/>
      <c r="AD652" s="202"/>
      <c r="AE652" s="203"/>
      <c r="AF652" s="203"/>
      <c r="AG652" s="203"/>
      <c r="AH652" s="203"/>
      <c r="AK652" s="203"/>
      <c r="AL652" s="203"/>
      <c r="AM652" s="204"/>
    </row>
    <row r="653" spans="2:39">
      <c r="B653" s="200"/>
      <c r="C653" s="201"/>
      <c r="D653" s="201"/>
      <c r="E653" s="201"/>
      <c r="G653" s="193"/>
      <c r="AD653" s="202"/>
      <c r="AE653" s="203"/>
      <c r="AF653" s="203"/>
      <c r="AG653" s="203"/>
      <c r="AH653" s="203"/>
      <c r="AK653" s="203"/>
      <c r="AL653" s="203"/>
      <c r="AM653" s="204"/>
    </row>
    <row r="654" spans="2:39">
      <c r="B654" s="200"/>
      <c r="C654" s="201"/>
      <c r="D654" s="201"/>
      <c r="E654" s="201"/>
      <c r="G654" s="193"/>
      <c r="AD654" s="202"/>
      <c r="AE654" s="203"/>
      <c r="AF654" s="203"/>
      <c r="AG654" s="203"/>
      <c r="AH654" s="203"/>
      <c r="AK654" s="203"/>
      <c r="AL654" s="203"/>
      <c r="AM654" s="204"/>
    </row>
    <row r="655" spans="2:39">
      <c r="B655" s="200"/>
      <c r="C655" s="201"/>
      <c r="D655" s="201"/>
      <c r="E655" s="201"/>
      <c r="G655" s="193"/>
      <c r="AD655" s="202"/>
      <c r="AE655" s="203"/>
      <c r="AF655" s="203"/>
      <c r="AG655" s="203"/>
      <c r="AH655" s="203"/>
      <c r="AK655" s="203"/>
      <c r="AL655" s="203"/>
      <c r="AM655" s="204"/>
    </row>
    <row r="656" spans="2:39">
      <c r="B656" s="200"/>
      <c r="C656" s="201"/>
      <c r="D656" s="201"/>
      <c r="E656" s="201"/>
      <c r="G656" s="193"/>
      <c r="AD656" s="202"/>
      <c r="AE656" s="203"/>
      <c r="AF656" s="203"/>
      <c r="AG656" s="203"/>
      <c r="AH656" s="203"/>
      <c r="AK656" s="203"/>
      <c r="AL656" s="203"/>
      <c r="AM656" s="204"/>
    </row>
    <row r="657" spans="2:39">
      <c r="B657" s="200"/>
      <c r="C657" s="201"/>
      <c r="D657" s="201"/>
      <c r="E657" s="201"/>
      <c r="G657" s="193"/>
      <c r="AD657" s="202"/>
      <c r="AE657" s="203"/>
      <c r="AF657" s="203"/>
      <c r="AG657" s="203"/>
      <c r="AH657" s="203"/>
      <c r="AK657" s="203"/>
      <c r="AL657" s="203"/>
      <c r="AM657" s="204"/>
    </row>
    <row r="658" spans="2:39">
      <c r="B658" s="200"/>
      <c r="C658" s="201"/>
      <c r="D658" s="201"/>
      <c r="E658" s="201"/>
      <c r="G658" s="193"/>
      <c r="AD658" s="202"/>
      <c r="AE658" s="203"/>
      <c r="AF658" s="203"/>
      <c r="AG658" s="203"/>
      <c r="AH658" s="203"/>
      <c r="AK658" s="203"/>
      <c r="AL658" s="203"/>
      <c r="AM658" s="204"/>
    </row>
    <row r="659" spans="2:39">
      <c r="B659" s="200"/>
      <c r="C659" s="201"/>
      <c r="D659" s="201"/>
      <c r="E659" s="201"/>
      <c r="G659" s="193"/>
      <c r="AD659" s="202"/>
      <c r="AE659" s="203"/>
      <c r="AF659" s="203"/>
      <c r="AG659" s="203"/>
      <c r="AH659" s="203"/>
      <c r="AK659" s="203"/>
      <c r="AL659" s="203"/>
      <c r="AM659" s="204"/>
    </row>
    <row r="660" spans="2:39">
      <c r="B660" s="200"/>
      <c r="C660" s="201"/>
      <c r="D660" s="201"/>
      <c r="E660" s="201"/>
      <c r="G660" s="193"/>
      <c r="AD660" s="202"/>
      <c r="AE660" s="203"/>
      <c r="AF660" s="203"/>
      <c r="AG660" s="203"/>
      <c r="AH660" s="203"/>
      <c r="AK660" s="203"/>
      <c r="AL660" s="203"/>
      <c r="AM660" s="204"/>
    </row>
    <row r="661" spans="2:39">
      <c r="B661" s="200"/>
      <c r="C661" s="201"/>
      <c r="D661" s="201"/>
      <c r="E661" s="201"/>
      <c r="G661" s="193"/>
      <c r="AD661" s="202"/>
      <c r="AE661" s="203"/>
      <c r="AF661" s="203"/>
      <c r="AG661" s="203"/>
      <c r="AH661" s="203"/>
      <c r="AK661" s="203"/>
      <c r="AL661" s="203"/>
      <c r="AM661" s="204"/>
    </row>
    <row r="662" spans="2:39">
      <c r="B662" s="200"/>
      <c r="C662" s="201"/>
      <c r="D662" s="201"/>
      <c r="E662" s="201"/>
      <c r="G662" s="193"/>
      <c r="AD662" s="202"/>
      <c r="AE662" s="203"/>
      <c r="AF662" s="203"/>
      <c r="AG662" s="203"/>
      <c r="AH662" s="203"/>
      <c r="AK662" s="203"/>
      <c r="AL662" s="203"/>
      <c r="AM662" s="204"/>
    </row>
    <row r="663" spans="2:39">
      <c r="B663" s="200"/>
      <c r="C663" s="201"/>
      <c r="D663" s="201"/>
      <c r="E663" s="201"/>
      <c r="G663" s="193"/>
      <c r="AD663" s="202"/>
      <c r="AE663" s="203"/>
      <c r="AF663" s="203"/>
      <c r="AG663" s="203"/>
      <c r="AH663" s="203"/>
      <c r="AK663" s="203"/>
      <c r="AL663" s="203"/>
      <c r="AM663" s="204"/>
    </row>
    <row r="664" spans="2:39">
      <c r="B664" s="200"/>
      <c r="C664" s="201"/>
      <c r="D664" s="201"/>
      <c r="E664" s="201"/>
      <c r="G664" s="193"/>
      <c r="AD664" s="202"/>
      <c r="AE664" s="203"/>
      <c r="AF664" s="203"/>
      <c r="AG664" s="203"/>
      <c r="AH664" s="203"/>
      <c r="AK664" s="203"/>
      <c r="AL664" s="203"/>
      <c r="AM664" s="204"/>
    </row>
    <row r="665" spans="2:39">
      <c r="B665" s="200"/>
      <c r="C665" s="201"/>
      <c r="D665" s="201"/>
      <c r="E665" s="201"/>
      <c r="G665" s="193"/>
      <c r="AD665" s="202"/>
      <c r="AE665" s="203"/>
      <c r="AF665" s="203"/>
      <c r="AG665" s="203"/>
      <c r="AH665" s="203"/>
      <c r="AK665" s="203"/>
      <c r="AL665" s="203"/>
      <c r="AM665" s="204"/>
    </row>
    <row r="666" spans="2:39">
      <c r="B666" s="200"/>
      <c r="C666" s="201"/>
      <c r="D666" s="201"/>
      <c r="E666" s="201"/>
      <c r="G666" s="193"/>
      <c r="AD666" s="202"/>
      <c r="AE666" s="203"/>
      <c r="AF666" s="203"/>
      <c r="AG666" s="203"/>
      <c r="AH666" s="203"/>
      <c r="AK666" s="203"/>
      <c r="AL666" s="203"/>
      <c r="AM666" s="204"/>
    </row>
    <row r="667" spans="2:39">
      <c r="B667" s="200"/>
      <c r="C667" s="201"/>
      <c r="D667" s="201"/>
      <c r="E667" s="201"/>
      <c r="G667" s="193"/>
      <c r="AD667" s="202"/>
      <c r="AE667" s="203"/>
      <c r="AF667" s="203"/>
      <c r="AG667" s="203"/>
      <c r="AH667" s="203"/>
      <c r="AK667" s="203"/>
      <c r="AL667" s="203"/>
      <c r="AM667" s="204"/>
    </row>
    <row r="668" spans="2:39">
      <c r="B668" s="200"/>
      <c r="C668" s="201"/>
      <c r="D668" s="201"/>
      <c r="E668" s="201"/>
      <c r="G668" s="193"/>
      <c r="AD668" s="202"/>
      <c r="AE668" s="203"/>
      <c r="AF668" s="203"/>
      <c r="AG668" s="203"/>
      <c r="AH668" s="203"/>
      <c r="AK668" s="203"/>
      <c r="AL668" s="203"/>
      <c r="AM668" s="204"/>
    </row>
    <row r="669" spans="2:39">
      <c r="B669" s="200"/>
      <c r="C669" s="201"/>
      <c r="D669" s="201"/>
      <c r="E669" s="201"/>
      <c r="G669" s="193"/>
      <c r="AD669" s="202"/>
      <c r="AE669" s="203"/>
      <c r="AF669" s="203"/>
      <c r="AG669" s="203"/>
      <c r="AH669" s="203"/>
      <c r="AK669" s="203"/>
      <c r="AL669" s="203"/>
      <c r="AM669" s="204"/>
    </row>
    <row r="670" spans="2:39">
      <c r="B670" s="200"/>
      <c r="C670" s="201"/>
      <c r="D670" s="201"/>
      <c r="E670" s="201"/>
      <c r="G670" s="193"/>
      <c r="AD670" s="202"/>
      <c r="AE670" s="203"/>
      <c r="AF670" s="203"/>
      <c r="AG670" s="203"/>
      <c r="AH670" s="203"/>
      <c r="AK670" s="203"/>
      <c r="AL670" s="203"/>
      <c r="AM670" s="204"/>
    </row>
    <row r="671" spans="2:39">
      <c r="B671" s="200"/>
      <c r="C671" s="201"/>
      <c r="D671" s="201"/>
      <c r="E671" s="201"/>
      <c r="G671" s="193"/>
      <c r="AD671" s="202"/>
      <c r="AE671" s="203"/>
      <c r="AF671" s="203"/>
      <c r="AG671" s="203"/>
      <c r="AH671" s="203"/>
      <c r="AK671" s="203"/>
      <c r="AL671" s="203"/>
      <c r="AM671" s="204"/>
    </row>
    <row r="672" spans="2:39">
      <c r="B672" s="200"/>
      <c r="C672" s="201"/>
      <c r="D672" s="201"/>
      <c r="E672" s="201"/>
      <c r="G672" s="193"/>
      <c r="AD672" s="202"/>
      <c r="AE672" s="203"/>
      <c r="AF672" s="203"/>
      <c r="AG672" s="203"/>
      <c r="AH672" s="203"/>
      <c r="AK672" s="203"/>
      <c r="AL672" s="203"/>
      <c r="AM672" s="204"/>
    </row>
    <row r="673" spans="2:39">
      <c r="B673" s="200"/>
      <c r="C673" s="201"/>
      <c r="D673" s="201"/>
      <c r="E673" s="201"/>
      <c r="G673" s="193"/>
      <c r="AD673" s="202"/>
      <c r="AE673" s="203"/>
      <c r="AF673" s="203"/>
      <c r="AG673" s="203"/>
      <c r="AH673" s="203"/>
      <c r="AK673" s="203"/>
      <c r="AL673" s="203"/>
      <c r="AM673" s="204"/>
    </row>
    <row r="674" spans="2:39">
      <c r="B674" s="200"/>
      <c r="C674" s="201"/>
      <c r="D674" s="201"/>
      <c r="E674" s="201"/>
      <c r="G674" s="193"/>
      <c r="AD674" s="202"/>
      <c r="AE674" s="203"/>
      <c r="AF674" s="203"/>
      <c r="AG674" s="203"/>
      <c r="AH674" s="203"/>
      <c r="AK674" s="203"/>
      <c r="AL674" s="203"/>
      <c r="AM674" s="204"/>
    </row>
    <row r="675" spans="2:39">
      <c r="B675" s="200"/>
      <c r="C675" s="201"/>
      <c r="D675" s="201"/>
      <c r="E675" s="201"/>
      <c r="G675" s="193"/>
      <c r="AD675" s="202"/>
      <c r="AE675" s="203"/>
      <c r="AF675" s="203"/>
      <c r="AG675" s="203"/>
      <c r="AH675" s="203"/>
      <c r="AK675" s="203"/>
      <c r="AL675" s="203"/>
      <c r="AM675" s="204"/>
    </row>
    <row r="676" spans="2:39">
      <c r="B676" s="200"/>
      <c r="C676" s="201"/>
      <c r="D676" s="201"/>
      <c r="E676" s="201"/>
      <c r="G676" s="193"/>
      <c r="AD676" s="202"/>
      <c r="AE676" s="203"/>
      <c r="AF676" s="203"/>
      <c r="AG676" s="203"/>
      <c r="AH676" s="203"/>
      <c r="AK676" s="203"/>
      <c r="AL676" s="203"/>
      <c r="AM676" s="204"/>
    </row>
    <row r="677" spans="2:39">
      <c r="B677" s="200"/>
      <c r="C677" s="201"/>
      <c r="D677" s="201"/>
      <c r="E677" s="201"/>
      <c r="G677" s="193"/>
      <c r="AD677" s="202"/>
      <c r="AE677" s="203"/>
      <c r="AF677" s="203"/>
      <c r="AG677" s="203"/>
      <c r="AH677" s="203"/>
      <c r="AK677" s="203"/>
      <c r="AL677" s="203"/>
      <c r="AM677" s="204"/>
    </row>
    <row r="678" spans="2:39">
      <c r="B678" s="200"/>
      <c r="C678" s="201"/>
      <c r="D678" s="201"/>
      <c r="E678" s="201"/>
      <c r="G678" s="193"/>
      <c r="AD678" s="202"/>
      <c r="AE678" s="203"/>
      <c r="AF678" s="203"/>
      <c r="AG678" s="203"/>
      <c r="AH678" s="203"/>
      <c r="AK678" s="203"/>
      <c r="AL678" s="203"/>
      <c r="AM678" s="204"/>
    </row>
    <row r="679" spans="2:39">
      <c r="B679" s="200"/>
      <c r="C679" s="201"/>
      <c r="D679" s="201"/>
      <c r="E679" s="201"/>
      <c r="G679" s="193"/>
      <c r="AD679" s="202"/>
      <c r="AE679" s="203"/>
      <c r="AF679" s="203"/>
      <c r="AG679" s="203"/>
      <c r="AH679" s="203"/>
      <c r="AK679" s="203"/>
      <c r="AL679" s="203"/>
      <c r="AM679" s="204"/>
    </row>
    <row r="680" spans="2:39">
      <c r="B680" s="200"/>
      <c r="C680" s="201"/>
      <c r="D680" s="201"/>
      <c r="E680" s="201"/>
      <c r="G680" s="193"/>
      <c r="AD680" s="202"/>
      <c r="AE680" s="203"/>
      <c r="AF680" s="203"/>
      <c r="AG680" s="203"/>
      <c r="AH680" s="203"/>
      <c r="AK680" s="203"/>
      <c r="AL680" s="203"/>
      <c r="AM680" s="204"/>
    </row>
    <row r="681" spans="2:39">
      <c r="B681" s="200"/>
      <c r="C681" s="201"/>
      <c r="D681" s="201"/>
      <c r="E681" s="201"/>
      <c r="G681" s="193"/>
      <c r="AD681" s="202"/>
      <c r="AE681" s="203"/>
      <c r="AF681" s="203"/>
      <c r="AG681" s="203"/>
      <c r="AH681" s="203"/>
      <c r="AK681" s="203"/>
      <c r="AL681" s="203"/>
      <c r="AM681" s="204"/>
    </row>
    <row r="682" spans="2:39">
      <c r="B682" s="200"/>
      <c r="C682" s="201"/>
      <c r="D682" s="201"/>
      <c r="E682" s="201"/>
      <c r="G682" s="193"/>
      <c r="AD682" s="202"/>
      <c r="AE682" s="203"/>
      <c r="AF682" s="203"/>
      <c r="AG682" s="203"/>
      <c r="AH682" s="203"/>
      <c r="AK682" s="203"/>
      <c r="AL682" s="203"/>
      <c r="AM682" s="204"/>
    </row>
    <row r="683" spans="2:39">
      <c r="B683" s="200"/>
      <c r="C683" s="201"/>
      <c r="D683" s="201"/>
      <c r="E683" s="201"/>
      <c r="G683" s="193"/>
      <c r="AD683" s="202"/>
      <c r="AE683" s="203"/>
      <c r="AF683" s="203"/>
      <c r="AG683" s="203"/>
      <c r="AH683" s="203"/>
      <c r="AK683" s="203"/>
      <c r="AL683" s="203"/>
      <c r="AM683" s="204"/>
    </row>
    <row r="684" spans="2:39">
      <c r="B684" s="200"/>
      <c r="C684" s="201"/>
      <c r="D684" s="201"/>
      <c r="E684" s="201"/>
      <c r="G684" s="193"/>
      <c r="AD684" s="202"/>
      <c r="AE684" s="203"/>
      <c r="AF684" s="203"/>
      <c r="AG684" s="203"/>
      <c r="AH684" s="203"/>
      <c r="AK684" s="203"/>
      <c r="AL684" s="203"/>
      <c r="AM684" s="204"/>
    </row>
    <row r="685" spans="2:39">
      <c r="B685" s="200"/>
      <c r="C685" s="201"/>
      <c r="D685" s="201"/>
      <c r="E685" s="201"/>
      <c r="G685" s="193"/>
      <c r="AD685" s="202"/>
      <c r="AE685" s="203"/>
      <c r="AF685" s="203"/>
      <c r="AG685" s="203"/>
      <c r="AH685" s="203"/>
      <c r="AK685" s="203"/>
      <c r="AL685" s="203"/>
      <c r="AM685" s="204"/>
    </row>
    <row r="686" spans="2:39">
      <c r="B686" s="200"/>
      <c r="C686" s="201"/>
      <c r="D686" s="201"/>
      <c r="E686" s="201"/>
      <c r="G686" s="193"/>
      <c r="AD686" s="202"/>
      <c r="AE686" s="203"/>
      <c r="AF686" s="203"/>
      <c r="AG686" s="203"/>
      <c r="AH686" s="203"/>
      <c r="AK686" s="203"/>
      <c r="AL686" s="203"/>
      <c r="AM686" s="204"/>
    </row>
    <row r="687" spans="2:39">
      <c r="B687" s="200"/>
      <c r="C687" s="201"/>
      <c r="D687" s="201"/>
      <c r="E687" s="201"/>
      <c r="G687" s="193"/>
      <c r="AD687" s="202"/>
      <c r="AE687" s="203"/>
      <c r="AF687" s="203"/>
      <c r="AG687" s="203"/>
      <c r="AH687" s="203"/>
      <c r="AK687" s="203"/>
      <c r="AL687" s="203"/>
      <c r="AM687" s="204"/>
    </row>
    <row r="688" spans="2:39">
      <c r="B688" s="200"/>
      <c r="C688" s="201"/>
      <c r="D688" s="201"/>
      <c r="E688" s="201"/>
      <c r="G688" s="193"/>
      <c r="AD688" s="202"/>
      <c r="AE688" s="203"/>
      <c r="AF688" s="203"/>
      <c r="AG688" s="203"/>
      <c r="AH688" s="203"/>
      <c r="AK688" s="203"/>
      <c r="AL688" s="203"/>
      <c r="AM688" s="204"/>
    </row>
    <row r="689" spans="2:39">
      <c r="B689" s="200"/>
      <c r="C689" s="201"/>
      <c r="D689" s="201"/>
      <c r="E689" s="201"/>
      <c r="G689" s="193"/>
      <c r="AD689" s="202"/>
      <c r="AE689" s="203"/>
      <c r="AF689" s="203"/>
      <c r="AG689" s="203"/>
      <c r="AH689" s="203"/>
      <c r="AK689" s="203"/>
      <c r="AL689" s="203"/>
      <c r="AM689" s="204"/>
    </row>
    <row r="690" spans="2:39">
      <c r="B690" s="200"/>
      <c r="C690" s="201"/>
      <c r="D690" s="201"/>
      <c r="E690" s="201"/>
      <c r="G690" s="193"/>
      <c r="AD690" s="202"/>
      <c r="AE690" s="203"/>
      <c r="AF690" s="203"/>
      <c r="AG690" s="203"/>
      <c r="AH690" s="203"/>
      <c r="AK690" s="203"/>
      <c r="AL690" s="203"/>
      <c r="AM690" s="204"/>
    </row>
    <row r="691" spans="2:39">
      <c r="B691" s="200"/>
      <c r="C691" s="201"/>
      <c r="D691" s="201"/>
      <c r="E691" s="201"/>
      <c r="G691" s="193"/>
      <c r="AD691" s="202"/>
      <c r="AE691" s="203"/>
      <c r="AF691" s="203"/>
      <c r="AG691" s="203"/>
      <c r="AH691" s="203"/>
      <c r="AK691" s="203"/>
      <c r="AL691" s="203"/>
      <c r="AM691" s="204"/>
    </row>
    <row r="692" spans="2:39">
      <c r="B692" s="200"/>
      <c r="C692" s="201"/>
      <c r="D692" s="201"/>
      <c r="E692" s="201"/>
      <c r="G692" s="193"/>
      <c r="AD692" s="202"/>
      <c r="AE692" s="203"/>
      <c r="AF692" s="203"/>
      <c r="AG692" s="203"/>
      <c r="AH692" s="203"/>
      <c r="AK692" s="203"/>
      <c r="AL692" s="203"/>
      <c r="AM692" s="204"/>
    </row>
    <row r="693" spans="2:39">
      <c r="B693" s="200"/>
      <c r="C693" s="201"/>
      <c r="D693" s="201"/>
      <c r="E693" s="201"/>
      <c r="G693" s="193"/>
      <c r="AD693" s="202"/>
      <c r="AE693" s="203"/>
      <c r="AF693" s="203"/>
      <c r="AG693" s="203"/>
      <c r="AH693" s="203"/>
      <c r="AK693" s="203"/>
      <c r="AL693" s="203"/>
      <c r="AM693" s="204"/>
    </row>
    <row r="694" spans="2:39">
      <c r="B694" s="200"/>
      <c r="C694" s="201"/>
      <c r="D694" s="201"/>
      <c r="E694" s="201"/>
      <c r="G694" s="193"/>
      <c r="AD694" s="202"/>
      <c r="AE694" s="203"/>
      <c r="AF694" s="203"/>
      <c r="AG694" s="203"/>
      <c r="AH694" s="203"/>
      <c r="AK694" s="203"/>
      <c r="AL694" s="203"/>
      <c r="AM694" s="204"/>
    </row>
    <row r="695" spans="2:39">
      <c r="B695" s="200"/>
      <c r="C695" s="201"/>
      <c r="D695" s="201"/>
      <c r="E695" s="201"/>
      <c r="G695" s="193"/>
      <c r="AD695" s="202"/>
      <c r="AE695" s="203"/>
      <c r="AF695" s="203"/>
      <c r="AG695" s="203"/>
      <c r="AH695" s="203"/>
      <c r="AK695" s="203"/>
      <c r="AL695" s="203"/>
      <c r="AM695" s="204"/>
    </row>
    <row r="696" spans="2:39">
      <c r="B696" s="200"/>
      <c r="C696" s="201"/>
      <c r="D696" s="201"/>
      <c r="E696" s="201"/>
      <c r="G696" s="193"/>
      <c r="AD696" s="202"/>
      <c r="AE696" s="203"/>
      <c r="AF696" s="203"/>
      <c r="AG696" s="203"/>
      <c r="AH696" s="203"/>
      <c r="AK696" s="203"/>
      <c r="AL696" s="203"/>
      <c r="AM696" s="204"/>
    </row>
    <row r="697" spans="2:39">
      <c r="B697" s="200"/>
      <c r="C697" s="201"/>
      <c r="D697" s="201"/>
      <c r="E697" s="201"/>
      <c r="G697" s="193"/>
      <c r="AD697" s="202"/>
      <c r="AE697" s="203"/>
      <c r="AF697" s="203"/>
      <c r="AG697" s="203"/>
      <c r="AH697" s="203"/>
      <c r="AK697" s="203"/>
      <c r="AL697" s="203"/>
      <c r="AM697" s="204"/>
    </row>
    <row r="698" spans="2:39">
      <c r="B698" s="200"/>
      <c r="C698" s="201"/>
      <c r="D698" s="201"/>
      <c r="E698" s="201"/>
      <c r="G698" s="193"/>
      <c r="AD698" s="202"/>
      <c r="AE698" s="203"/>
      <c r="AF698" s="203"/>
      <c r="AG698" s="203"/>
      <c r="AH698" s="203"/>
      <c r="AK698" s="203"/>
      <c r="AL698" s="203"/>
      <c r="AM698" s="204"/>
    </row>
    <row r="699" spans="2:39">
      <c r="B699" s="200"/>
      <c r="C699" s="201"/>
      <c r="D699" s="201"/>
      <c r="E699" s="201"/>
      <c r="G699" s="193"/>
      <c r="AD699" s="202"/>
      <c r="AE699" s="203"/>
      <c r="AF699" s="203"/>
      <c r="AG699" s="203"/>
      <c r="AH699" s="203"/>
      <c r="AK699" s="203"/>
      <c r="AL699" s="203"/>
      <c r="AM699" s="204"/>
    </row>
    <row r="700" spans="2:39">
      <c r="B700" s="200"/>
      <c r="C700" s="201"/>
      <c r="D700" s="201"/>
      <c r="E700" s="201"/>
      <c r="G700" s="193"/>
      <c r="AD700" s="202"/>
      <c r="AE700" s="203"/>
      <c r="AF700" s="203"/>
      <c r="AG700" s="203"/>
      <c r="AH700" s="203"/>
      <c r="AK700" s="203"/>
      <c r="AL700" s="203"/>
      <c r="AM700" s="204"/>
    </row>
    <row r="701" spans="2:39">
      <c r="B701" s="200"/>
      <c r="C701" s="201"/>
      <c r="D701" s="201"/>
      <c r="E701" s="201"/>
      <c r="G701" s="193"/>
      <c r="AD701" s="202"/>
      <c r="AE701" s="203"/>
      <c r="AF701" s="203"/>
      <c r="AG701" s="203"/>
      <c r="AH701" s="203"/>
      <c r="AK701" s="203"/>
      <c r="AL701" s="203"/>
      <c r="AM701" s="204"/>
    </row>
    <row r="702" spans="2:39">
      <c r="B702" s="200"/>
      <c r="C702" s="201"/>
      <c r="D702" s="201"/>
      <c r="E702" s="201"/>
      <c r="G702" s="193"/>
      <c r="AD702" s="202"/>
      <c r="AE702" s="203"/>
      <c r="AF702" s="203"/>
      <c r="AG702" s="203"/>
      <c r="AH702" s="203"/>
      <c r="AK702" s="203"/>
      <c r="AL702" s="203"/>
      <c r="AM702" s="204"/>
    </row>
    <row r="703" spans="2:39">
      <c r="B703" s="200"/>
      <c r="C703" s="201"/>
      <c r="D703" s="201"/>
      <c r="E703" s="201"/>
      <c r="G703" s="193"/>
      <c r="AD703" s="202"/>
      <c r="AE703" s="203"/>
      <c r="AF703" s="203"/>
      <c r="AG703" s="203"/>
      <c r="AH703" s="203"/>
      <c r="AK703" s="203"/>
      <c r="AL703" s="203"/>
      <c r="AM703" s="204"/>
    </row>
    <row r="704" spans="2:39">
      <c r="B704" s="200"/>
      <c r="C704" s="201"/>
      <c r="D704" s="201"/>
      <c r="E704" s="201"/>
      <c r="G704" s="193"/>
      <c r="AD704" s="202"/>
      <c r="AE704" s="203"/>
      <c r="AF704" s="203"/>
      <c r="AG704" s="203"/>
      <c r="AH704" s="203"/>
      <c r="AK704" s="203"/>
      <c r="AL704" s="203"/>
      <c r="AM704" s="204"/>
    </row>
    <row r="705" spans="2:39">
      <c r="B705" s="200"/>
      <c r="C705" s="201"/>
      <c r="D705" s="201"/>
      <c r="E705" s="201"/>
      <c r="G705" s="193"/>
      <c r="AD705" s="202"/>
      <c r="AE705" s="203"/>
      <c r="AF705" s="203"/>
      <c r="AG705" s="203"/>
      <c r="AH705" s="203"/>
      <c r="AK705" s="203"/>
      <c r="AL705" s="203"/>
      <c r="AM705" s="204"/>
    </row>
    <row r="706" spans="2:39">
      <c r="B706" s="200"/>
      <c r="C706" s="201"/>
      <c r="D706" s="201"/>
      <c r="E706" s="201"/>
      <c r="G706" s="193"/>
      <c r="AD706" s="202"/>
      <c r="AE706" s="203"/>
      <c r="AF706" s="203"/>
      <c r="AG706" s="203"/>
      <c r="AH706" s="203"/>
      <c r="AK706" s="203"/>
      <c r="AL706" s="203"/>
      <c r="AM706" s="204"/>
    </row>
    <row r="707" spans="2:39">
      <c r="B707" s="200"/>
      <c r="C707" s="201"/>
      <c r="D707" s="201"/>
      <c r="E707" s="201"/>
      <c r="G707" s="193"/>
      <c r="AD707" s="202"/>
      <c r="AE707" s="203"/>
      <c r="AF707" s="203"/>
      <c r="AG707" s="203"/>
      <c r="AH707" s="203"/>
      <c r="AK707" s="203"/>
      <c r="AL707" s="203"/>
      <c r="AM707" s="204"/>
    </row>
    <row r="708" spans="2:39">
      <c r="B708" s="200"/>
      <c r="C708" s="201"/>
      <c r="D708" s="201"/>
      <c r="E708" s="201"/>
      <c r="G708" s="193"/>
      <c r="AD708" s="202"/>
      <c r="AE708" s="203"/>
      <c r="AF708" s="203"/>
      <c r="AG708" s="203"/>
      <c r="AH708" s="203"/>
      <c r="AK708" s="203"/>
      <c r="AL708" s="203"/>
      <c r="AM708" s="204"/>
    </row>
    <row r="709" spans="2:39">
      <c r="B709" s="200"/>
      <c r="C709" s="201"/>
      <c r="D709" s="201"/>
      <c r="E709" s="201"/>
      <c r="G709" s="193"/>
      <c r="AD709" s="202"/>
      <c r="AE709" s="203"/>
      <c r="AF709" s="203"/>
      <c r="AG709" s="203"/>
      <c r="AH709" s="203"/>
      <c r="AK709" s="203"/>
      <c r="AL709" s="203"/>
      <c r="AM709" s="204"/>
    </row>
    <row r="710" spans="2:39">
      <c r="B710" s="200"/>
      <c r="C710" s="201"/>
      <c r="D710" s="201"/>
      <c r="E710" s="201"/>
      <c r="G710" s="193"/>
      <c r="AD710" s="202"/>
      <c r="AE710" s="203"/>
      <c r="AF710" s="203"/>
      <c r="AG710" s="203"/>
      <c r="AH710" s="203"/>
      <c r="AK710" s="203"/>
      <c r="AL710" s="203"/>
      <c r="AM710" s="204"/>
    </row>
    <row r="711" spans="2:39">
      <c r="B711" s="200"/>
      <c r="C711" s="201"/>
      <c r="D711" s="201"/>
      <c r="E711" s="201"/>
      <c r="G711" s="193"/>
      <c r="AD711" s="202"/>
      <c r="AE711" s="203"/>
      <c r="AF711" s="203"/>
      <c r="AG711" s="203"/>
      <c r="AH711" s="203"/>
      <c r="AK711" s="203"/>
      <c r="AL711" s="203"/>
      <c r="AM711" s="204"/>
    </row>
    <row r="712" spans="2:39">
      <c r="B712" s="200"/>
      <c r="C712" s="201"/>
      <c r="D712" s="201"/>
      <c r="E712" s="201"/>
      <c r="G712" s="193"/>
      <c r="AD712" s="202"/>
      <c r="AE712" s="203"/>
      <c r="AF712" s="203"/>
      <c r="AG712" s="203"/>
      <c r="AH712" s="203"/>
      <c r="AK712" s="203"/>
      <c r="AL712" s="203"/>
      <c r="AM712" s="204"/>
    </row>
    <row r="713" spans="2:39">
      <c r="B713" s="200"/>
      <c r="C713" s="201"/>
      <c r="D713" s="201"/>
      <c r="E713" s="201"/>
      <c r="G713" s="193"/>
      <c r="AD713" s="202"/>
      <c r="AE713" s="203"/>
      <c r="AF713" s="203"/>
      <c r="AG713" s="203"/>
      <c r="AH713" s="203"/>
      <c r="AK713" s="203"/>
      <c r="AL713" s="203"/>
      <c r="AM713" s="204"/>
    </row>
    <row r="714" spans="2:39">
      <c r="B714" s="200"/>
      <c r="C714" s="201"/>
      <c r="D714" s="201"/>
      <c r="E714" s="201"/>
      <c r="G714" s="193"/>
      <c r="AD714" s="202"/>
      <c r="AE714" s="203"/>
      <c r="AF714" s="203"/>
      <c r="AG714" s="203"/>
      <c r="AH714" s="203"/>
      <c r="AK714" s="203"/>
      <c r="AL714" s="203"/>
      <c r="AM714" s="204"/>
    </row>
    <row r="715" spans="2:39">
      <c r="B715" s="200"/>
      <c r="C715" s="201"/>
      <c r="D715" s="201"/>
      <c r="E715" s="201"/>
      <c r="G715" s="193"/>
      <c r="AD715" s="202"/>
      <c r="AE715" s="203"/>
      <c r="AF715" s="203"/>
      <c r="AG715" s="203"/>
      <c r="AH715" s="203"/>
      <c r="AK715" s="203"/>
      <c r="AL715" s="203"/>
      <c r="AM715" s="204"/>
    </row>
    <row r="716" spans="2:39">
      <c r="B716" s="200"/>
      <c r="C716" s="201"/>
      <c r="D716" s="201"/>
      <c r="E716" s="201"/>
      <c r="G716" s="193"/>
      <c r="AD716" s="202"/>
      <c r="AE716" s="203"/>
      <c r="AF716" s="203"/>
      <c r="AG716" s="203"/>
      <c r="AH716" s="203"/>
      <c r="AK716" s="203"/>
      <c r="AL716" s="203"/>
      <c r="AM716" s="204"/>
    </row>
    <row r="717" spans="2:39">
      <c r="B717" s="200"/>
      <c r="C717" s="201"/>
      <c r="D717" s="201"/>
      <c r="E717" s="201"/>
      <c r="G717" s="193"/>
      <c r="AD717" s="202"/>
      <c r="AE717" s="203"/>
      <c r="AF717" s="203"/>
      <c r="AG717" s="203"/>
      <c r="AH717" s="203"/>
      <c r="AK717" s="203"/>
      <c r="AL717" s="203"/>
      <c r="AM717" s="204"/>
    </row>
    <row r="718" spans="2:39">
      <c r="B718" s="200"/>
      <c r="C718" s="201"/>
      <c r="D718" s="201"/>
      <c r="E718" s="201"/>
      <c r="G718" s="193"/>
      <c r="AD718" s="202"/>
      <c r="AE718" s="203"/>
      <c r="AF718" s="203"/>
      <c r="AG718" s="203"/>
      <c r="AH718" s="203"/>
      <c r="AK718" s="203"/>
      <c r="AL718" s="203"/>
      <c r="AM718" s="204"/>
    </row>
    <row r="719" spans="2:39">
      <c r="B719" s="200"/>
      <c r="C719" s="201"/>
      <c r="D719" s="201"/>
      <c r="E719" s="201"/>
      <c r="G719" s="193"/>
      <c r="AD719" s="202"/>
      <c r="AE719" s="203"/>
      <c r="AF719" s="203"/>
      <c r="AG719" s="203"/>
      <c r="AH719" s="203"/>
      <c r="AK719" s="203"/>
      <c r="AL719" s="203"/>
      <c r="AM719" s="204"/>
    </row>
    <row r="720" spans="2:39">
      <c r="B720" s="200"/>
      <c r="C720" s="201"/>
      <c r="D720" s="201"/>
      <c r="E720" s="201"/>
      <c r="G720" s="193"/>
      <c r="AD720" s="202"/>
      <c r="AE720" s="203"/>
      <c r="AF720" s="203"/>
      <c r="AG720" s="203"/>
      <c r="AH720" s="203"/>
      <c r="AK720" s="203"/>
      <c r="AL720" s="203"/>
      <c r="AM720" s="204"/>
    </row>
    <row r="721" spans="2:39">
      <c r="B721" s="200"/>
      <c r="C721" s="201"/>
      <c r="D721" s="201"/>
      <c r="E721" s="201"/>
      <c r="G721" s="193"/>
      <c r="AD721" s="202"/>
      <c r="AE721" s="203"/>
      <c r="AF721" s="203"/>
      <c r="AG721" s="203"/>
      <c r="AH721" s="203"/>
      <c r="AK721" s="203"/>
      <c r="AL721" s="203"/>
      <c r="AM721" s="204"/>
    </row>
    <row r="722" spans="2:39">
      <c r="B722" s="200"/>
      <c r="C722" s="201"/>
      <c r="D722" s="201"/>
      <c r="E722" s="201"/>
      <c r="G722" s="193"/>
      <c r="AD722" s="202"/>
      <c r="AE722" s="203"/>
      <c r="AF722" s="203"/>
      <c r="AG722" s="203"/>
      <c r="AH722" s="203"/>
      <c r="AK722" s="203"/>
      <c r="AL722" s="203"/>
      <c r="AM722" s="204"/>
    </row>
    <row r="723" spans="2:39">
      <c r="B723" s="200"/>
      <c r="C723" s="201"/>
      <c r="D723" s="201"/>
      <c r="E723" s="201"/>
      <c r="G723" s="193"/>
      <c r="AD723" s="202"/>
      <c r="AE723" s="203"/>
      <c r="AF723" s="203"/>
      <c r="AG723" s="203"/>
      <c r="AH723" s="203"/>
      <c r="AK723" s="203"/>
      <c r="AL723" s="203"/>
      <c r="AM723" s="204"/>
    </row>
    <row r="724" spans="2:39">
      <c r="B724" s="200"/>
      <c r="C724" s="201"/>
      <c r="D724" s="201"/>
      <c r="E724" s="201"/>
      <c r="G724" s="193"/>
      <c r="AD724" s="202"/>
      <c r="AE724" s="203"/>
      <c r="AF724" s="203"/>
      <c r="AG724" s="203"/>
      <c r="AH724" s="203"/>
      <c r="AK724" s="203"/>
      <c r="AL724" s="203"/>
      <c r="AM724" s="204"/>
    </row>
    <row r="725" spans="2:39">
      <c r="B725" s="200"/>
      <c r="C725" s="201"/>
      <c r="D725" s="201"/>
      <c r="E725" s="201"/>
      <c r="G725" s="193"/>
      <c r="AD725" s="202"/>
      <c r="AE725" s="203"/>
      <c r="AF725" s="203"/>
      <c r="AG725" s="203"/>
      <c r="AH725" s="203"/>
      <c r="AK725" s="203"/>
      <c r="AL725" s="203"/>
      <c r="AM725" s="204"/>
    </row>
    <row r="726" spans="2:39">
      <c r="B726" s="200"/>
      <c r="C726" s="201"/>
      <c r="D726" s="201"/>
      <c r="E726" s="201"/>
      <c r="G726" s="193"/>
      <c r="AD726" s="202"/>
      <c r="AE726" s="203"/>
      <c r="AF726" s="203"/>
      <c r="AG726" s="203"/>
      <c r="AH726" s="203"/>
      <c r="AK726" s="203"/>
      <c r="AL726" s="203"/>
      <c r="AM726" s="204"/>
    </row>
    <row r="727" spans="2:39">
      <c r="B727" s="200"/>
      <c r="C727" s="201"/>
      <c r="D727" s="201"/>
      <c r="E727" s="201"/>
      <c r="G727" s="193"/>
      <c r="AD727" s="202"/>
      <c r="AE727" s="203"/>
      <c r="AF727" s="203"/>
      <c r="AG727" s="203"/>
      <c r="AH727" s="203"/>
      <c r="AK727" s="203"/>
      <c r="AL727" s="203"/>
      <c r="AM727" s="204"/>
    </row>
    <row r="728" spans="2:39">
      <c r="B728" s="200"/>
      <c r="C728" s="201"/>
      <c r="D728" s="201"/>
      <c r="E728" s="201"/>
      <c r="G728" s="193"/>
      <c r="AD728" s="202"/>
      <c r="AE728" s="203"/>
      <c r="AF728" s="203"/>
      <c r="AG728" s="203"/>
      <c r="AH728" s="203"/>
      <c r="AK728" s="203"/>
      <c r="AL728" s="203"/>
      <c r="AM728" s="204"/>
    </row>
    <row r="729" spans="2:39">
      <c r="B729" s="200"/>
      <c r="C729" s="201"/>
      <c r="D729" s="201"/>
      <c r="E729" s="201"/>
      <c r="G729" s="193"/>
      <c r="AD729" s="202"/>
      <c r="AE729" s="203"/>
      <c r="AF729" s="203"/>
      <c r="AG729" s="203"/>
      <c r="AH729" s="203"/>
      <c r="AK729" s="203"/>
      <c r="AL729" s="203"/>
      <c r="AM729" s="204"/>
    </row>
    <row r="730" spans="2:39">
      <c r="B730" s="200"/>
      <c r="C730" s="201"/>
      <c r="D730" s="201"/>
      <c r="E730" s="201"/>
      <c r="G730" s="193"/>
      <c r="AD730" s="202"/>
      <c r="AE730" s="203"/>
      <c r="AF730" s="203"/>
      <c r="AG730" s="203"/>
      <c r="AH730" s="203"/>
      <c r="AK730" s="203"/>
      <c r="AL730" s="203"/>
      <c r="AM730" s="204"/>
    </row>
    <row r="731" spans="2:39">
      <c r="B731" s="200"/>
      <c r="C731" s="201"/>
      <c r="D731" s="201"/>
      <c r="E731" s="201"/>
      <c r="G731" s="193"/>
      <c r="AD731" s="202"/>
      <c r="AE731" s="203"/>
      <c r="AF731" s="203"/>
      <c r="AG731" s="203"/>
      <c r="AH731" s="203"/>
      <c r="AK731" s="203"/>
      <c r="AL731" s="203"/>
      <c r="AM731" s="204"/>
    </row>
    <row r="732" spans="2:39">
      <c r="B732" s="200"/>
      <c r="C732" s="201"/>
      <c r="D732" s="201"/>
      <c r="E732" s="201"/>
      <c r="G732" s="193"/>
      <c r="AD732" s="202"/>
      <c r="AE732" s="203"/>
      <c r="AF732" s="203"/>
      <c r="AG732" s="203"/>
      <c r="AH732" s="203"/>
      <c r="AK732" s="203"/>
      <c r="AL732" s="203"/>
      <c r="AM732" s="204"/>
    </row>
    <row r="733" spans="2:39">
      <c r="B733" s="200"/>
      <c r="C733" s="201"/>
      <c r="D733" s="201"/>
      <c r="E733" s="201"/>
      <c r="G733" s="193"/>
      <c r="AD733" s="202"/>
      <c r="AE733" s="203"/>
      <c r="AF733" s="203"/>
      <c r="AG733" s="203"/>
      <c r="AH733" s="203"/>
      <c r="AK733" s="203"/>
      <c r="AL733" s="203"/>
      <c r="AM733" s="204"/>
    </row>
    <row r="734" spans="2:39">
      <c r="B734" s="200"/>
      <c r="C734" s="201"/>
      <c r="D734" s="201"/>
      <c r="E734" s="201"/>
      <c r="G734" s="193"/>
      <c r="AD734" s="202"/>
      <c r="AE734" s="203"/>
      <c r="AF734" s="203"/>
      <c r="AG734" s="203"/>
      <c r="AH734" s="203"/>
      <c r="AK734" s="203"/>
      <c r="AL734" s="203"/>
      <c r="AM734" s="204"/>
    </row>
    <row r="735" spans="2:39">
      <c r="B735" s="200"/>
      <c r="C735" s="201"/>
      <c r="D735" s="201"/>
      <c r="E735" s="201"/>
      <c r="G735" s="193"/>
      <c r="AD735" s="202"/>
      <c r="AE735" s="203"/>
      <c r="AF735" s="203"/>
      <c r="AG735" s="203"/>
      <c r="AH735" s="203"/>
      <c r="AK735" s="203"/>
      <c r="AL735" s="203"/>
      <c r="AM735" s="204"/>
    </row>
    <row r="736" spans="2:39">
      <c r="B736" s="200"/>
      <c r="C736" s="201"/>
      <c r="D736" s="201"/>
      <c r="E736" s="201"/>
      <c r="G736" s="193"/>
      <c r="AD736" s="202"/>
      <c r="AE736" s="203"/>
      <c r="AF736" s="203"/>
      <c r="AG736" s="203"/>
      <c r="AH736" s="203"/>
      <c r="AK736" s="203"/>
      <c r="AL736" s="203"/>
      <c r="AM736" s="204"/>
    </row>
    <row r="737" spans="2:39">
      <c r="B737" s="200"/>
      <c r="C737" s="201"/>
      <c r="D737" s="201"/>
      <c r="E737" s="201"/>
      <c r="G737" s="193"/>
      <c r="AD737" s="202"/>
      <c r="AE737" s="203"/>
      <c r="AF737" s="203"/>
      <c r="AG737" s="203"/>
      <c r="AH737" s="203"/>
      <c r="AK737" s="203"/>
      <c r="AL737" s="203"/>
      <c r="AM737" s="204"/>
    </row>
    <row r="738" spans="2:39">
      <c r="B738" s="200"/>
      <c r="C738" s="201"/>
      <c r="D738" s="201"/>
      <c r="E738" s="201"/>
      <c r="G738" s="193"/>
      <c r="AD738" s="202"/>
      <c r="AE738" s="203"/>
      <c r="AF738" s="203"/>
      <c r="AG738" s="203"/>
      <c r="AH738" s="203"/>
      <c r="AK738" s="203"/>
      <c r="AL738" s="203"/>
      <c r="AM738" s="204"/>
    </row>
    <row r="739" spans="2:39">
      <c r="B739" s="200"/>
      <c r="C739" s="201"/>
      <c r="D739" s="201"/>
      <c r="E739" s="201"/>
      <c r="G739" s="193"/>
      <c r="AD739" s="202"/>
      <c r="AE739" s="203"/>
      <c r="AF739" s="203"/>
      <c r="AG739" s="203"/>
      <c r="AH739" s="203"/>
      <c r="AK739" s="203"/>
      <c r="AL739" s="203"/>
      <c r="AM739" s="204"/>
    </row>
    <row r="740" spans="2:39">
      <c r="B740" s="200"/>
      <c r="C740" s="201"/>
      <c r="D740" s="201"/>
      <c r="E740" s="201"/>
      <c r="G740" s="193"/>
      <c r="AD740" s="202"/>
      <c r="AE740" s="203"/>
      <c r="AF740" s="203"/>
      <c r="AG740" s="203"/>
      <c r="AH740" s="203"/>
      <c r="AK740" s="203"/>
      <c r="AL740" s="203"/>
      <c r="AM740" s="204"/>
    </row>
    <row r="741" spans="2:39">
      <c r="B741" s="200"/>
      <c r="C741" s="201"/>
      <c r="D741" s="201"/>
      <c r="E741" s="201"/>
      <c r="G741" s="193"/>
      <c r="AD741" s="202"/>
      <c r="AE741" s="203"/>
      <c r="AF741" s="203"/>
      <c r="AG741" s="203"/>
      <c r="AH741" s="203"/>
      <c r="AK741" s="203"/>
      <c r="AL741" s="203"/>
      <c r="AM741" s="204"/>
    </row>
    <row r="742" spans="2:39">
      <c r="B742" s="200"/>
      <c r="C742" s="201"/>
      <c r="D742" s="201"/>
      <c r="E742" s="201"/>
      <c r="G742" s="193"/>
      <c r="AD742" s="202"/>
      <c r="AE742" s="203"/>
      <c r="AF742" s="203"/>
      <c r="AG742" s="203"/>
      <c r="AH742" s="203"/>
      <c r="AK742" s="203"/>
      <c r="AL742" s="203"/>
      <c r="AM742" s="204"/>
    </row>
    <row r="743" spans="2:39">
      <c r="B743" s="200"/>
      <c r="C743" s="201"/>
      <c r="D743" s="201"/>
      <c r="E743" s="201"/>
      <c r="G743" s="193"/>
      <c r="AD743" s="202"/>
      <c r="AE743" s="203"/>
      <c r="AF743" s="203"/>
      <c r="AG743" s="203"/>
      <c r="AH743" s="203"/>
      <c r="AK743" s="203"/>
      <c r="AL743" s="203"/>
      <c r="AM743" s="204"/>
    </row>
    <row r="744" spans="2:39">
      <c r="B744" s="200"/>
      <c r="C744" s="201"/>
      <c r="D744" s="201"/>
      <c r="E744" s="201"/>
      <c r="G744" s="193"/>
      <c r="AD744" s="202"/>
      <c r="AE744" s="203"/>
      <c r="AF744" s="203"/>
      <c r="AG744" s="203"/>
      <c r="AH744" s="203"/>
      <c r="AK744" s="203"/>
      <c r="AL744" s="203"/>
      <c r="AM744" s="204"/>
    </row>
    <row r="745" spans="2:39">
      <c r="B745" s="200"/>
      <c r="C745" s="201"/>
      <c r="D745" s="201"/>
      <c r="E745" s="201"/>
      <c r="G745" s="193"/>
      <c r="AD745" s="202"/>
      <c r="AE745" s="203"/>
      <c r="AF745" s="203"/>
      <c r="AG745" s="203"/>
      <c r="AH745" s="203"/>
      <c r="AK745" s="203"/>
      <c r="AL745" s="203"/>
      <c r="AM745" s="204"/>
    </row>
    <row r="746" spans="2:39">
      <c r="B746" s="200"/>
      <c r="C746" s="201"/>
      <c r="D746" s="201"/>
      <c r="E746" s="201"/>
      <c r="G746" s="193"/>
      <c r="AD746" s="202"/>
      <c r="AE746" s="203"/>
      <c r="AF746" s="203"/>
      <c r="AG746" s="203"/>
      <c r="AH746" s="203"/>
      <c r="AK746" s="203"/>
      <c r="AL746" s="203"/>
      <c r="AM746" s="204"/>
    </row>
    <row r="747" spans="2:39">
      <c r="B747" s="200"/>
      <c r="C747" s="201"/>
      <c r="D747" s="201"/>
      <c r="E747" s="201"/>
      <c r="G747" s="193"/>
      <c r="AD747" s="202"/>
      <c r="AE747" s="203"/>
      <c r="AF747" s="203"/>
      <c r="AG747" s="203"/>
      <c r="AH747" s="203"/>
      <c r="AK747" s="203"/>
      <c r="AL747" s="203"/>
      <c r="AM747" s="204"/>
    </row>
    <row r="748" spans="2:39">
      <c r="B748" s="200"/>
      <c r="C748" s="201"/>
      <c r="D748" s="201"/>
      <c r="E748" s="201"/>
      <c r="G748" s="193"/>
      <c r="AD748" s="202"/>
      <c r="AE748" s="203"/>
      <c r="AF748" s="203"/>
      <c r="AG748" s="203"/>
      <c r="AH748" s="203"/>
      <c r="AK748" s="203"/>
      <c r="AL748" s="203"/>
      <c r="AM748" s="204"/>
    </row>
    <row r="749" spans="2:39">
      <c r="B749" s="200"/>
      <c r="C749" s="201"/>
      <c r="D749" s="201"/>
      <c r="E749" s="201"/>
      <c r="G749" s="193"/>
      <c r="AD749" s="202"/>
      <c r="AE749" s="203"/>
      <c r="AF749" s="203"/>
      <c r="AG749" s="203"/>
      <c r="AH749" s="203"/>
      <c r="AK749" s="203"/>
      <c r="AL749" s="203"/>
      <c r="AM749" s="204"/>
    </row>
    <row r="750" spans="2:39">
      <c r="B750" s="200"/>
      <c r="C750" s="201"/>
      <c r="D750" s="201"/>
      <c r="E750" s="201"/>
      <c r="G750" s="193"/>
      <c r="AD750" s="202"/>
      <c r="AE750" s="203"/>
      <c r="AF750" s="203"/>
      <c r="AG750" s="203"/>
      <c r="AH750" s="203"/>
      <c r="AK750" s="203"/>
      <c r="AL750" s="203"/>
      <c r="AM750" s="204"/>
    </row>
    <row r="751" spans="2:39">
      <c r="B751" s="200"/>
      <c r="C751" s="201"/>
      <c r="D751" s="201"/>
      <c r="E751" s="201"/>
      <c r="G751" s="193"/>
      <c r="AD751" s="202"/>
      <c r="AE751" s="203"/>
      <c r="AF751" s="203"/>
      <c r="AG751" s="203"/>
      <c r="AH751" s="203"/>
      <c r="AK751" s="203"/>
      <c r="AL751" s="203"/>
      <c r="AM751" s="204"/>
    </row>
    <row r="752" spans="2:39">
      <c r="B752" s="200"/>
      <c r="C752" s="201"/>
      <c r="D752" s="201"/>
      <c r="E752" s="201"/>
      <c r="G752" s="193"/>
      <c r="AD752" s="202"/>
      <c r="AE752" s="203"/>
      <c r="AF752" s="203"/>
      <c r="AG752" s="203"/>
      <c r="AH752" s="203"/>
      <c r="AK752" s="203"/>
      <c r="AL752" s="203"/>
      <c r="AM752" s="204"/>
    </row>
    <row r="753" spans="2:39">
      <c r="B753" s="200"/>
      <c r="C753" s="201"/>
      <c r="D753" s="201"/>
      <c r="E753" s="201"/>
      <c r="G753" s="193"/>
      <c r="AD753" s="202"/>
      <c r="AE753" s="203"/>
      <c r="AF753" s="203"/>
      <c r="AG753" s="203"/>
      <c r="AH753" s="203"/>
      <c r="AK753" s="203"/>
      <c r="AL753" s="203"/>
      <c r="AM753" s="204"/>
    </row>
    <row r="754" spans="2:39">
      <c r="B754" s="200"/>
      <c r="C754" s="201"/>
      <c r="D754" s="201"/>
      <c r="E754" s="201"/>
      <c r="G754" s="193"/>
      <c r="AD754" s="202"/>
      <c r="AE754" s="203"/>
      <c r="AF754" s="203"/>
      <c r="AG754" s="203"/>
      <c r="AH754" s="203"/>
      <c r="AK754" s="203"/>
      <c r="AL754" s="203"/>
      <c r="AM754" s="204"/>
    </row>
    <row r="755" spans="2:39">
      <c r="B755" s="200"/>
      <c r="C755" s="201"/>
      <c r="D755" s="201"/>
      <c r="E755" s="201"/>
      <c r="G755" s="193"/>
      <c r="AD755" s="202"/>
      <c r="AE755" s="203"/>
      <c r="AF755" s="203"/>
      <c r="AG755" s="203"/>
      <c r="AH755" s="203"/>
      <c r="AK755" s="203"/>
      <c r="AL755" s="203"/>
      <c r="AM755" s="204"/>
    </row>
    <row r="756" spans="2:39">
      <c r="B756" s="200"/>
      <c r="C756" s="201"/>
      <c r="D756" s="201"/>
      <c r="E756" s="201"/>
      <c r="G756" s="193"/>
      <c r="AD756" s="202"/>
      <c r="AE756" s="203"/>
      <c r="AF756" s="203"/>
      <c r="AG756" s="203"/>
      <c r="AH756" s="203"/>
      <c r="AK756" s="203"/>
      <c r="AL756" s="203"/>
      <c r="AM756" s="204"/>
    </row>
    <row r="757" spans="2:39">
      <c r="B757" s="200"/>
      <c r="C757" s="201"/>
      <c r="D757" s="201"/>
      <c r="E757" s="201"/>
      <c r="G757" s="193"/>
      <c r="AD757" s="202"/>
      <c r="AE757" s="203"/>
      <c r="AF757" s="203"/>
      <c r="AG757" s="203"/>
      <c r="AH757" s="203"/>
      <c r="AK757" s="203"/>
      <c r="AL757" s="203"/>
      <c r="AM757" s="204"/>
    </row>
    <row r="758" spans="2:39">
      <c r="B758" s="200"/>
      <c r="C758" s="201"/>
      <c r="D758" s="201"/>
      <c r="E758" s="201"/>
      <c r="G758" s="193"/>
      <c r="AD758" s="202"/>
      <c r="AE758" s="203"/>
      <c r="AF758" s="203"/>
      <c r="AG758" s="203"/>
      <c r="AH758" s="203"/>
      <c r="AK758" s="203"/>
      <c r="AL758" s="203"/>
      <c r="AM758" s="204"/>
    </row>
    <row r="759" spans="2:39">
      <c r="B759" s="200"/>
      <c r="C759" s="201"/>
      <c r="D759" s="201"/>
      <c r="E759" s="201"/>
      <c r="G759" s="193"/>
      <c r="AD759" s="202"/>
      <c r="AE759" s="203"/>
      <c r="AF759" s="203"/>
      <c r="AG759" s="203"/>
      <c r="AH759" s="203"/>
      <c r="AK759" s="203"/>
      <c r="AL759" s="203"/>
      <c r="AM759" s="204"/>
    </row>
    <row r="760" spans="2:39">
      <c r="B760" s="200"/>
      <c r="C760" s="201"/>
      <c r="D760" s="201"/>
      <c r="E760" s="201"/>
      <c r="G760" s="193"/>
      <c r="AD760" s="202"/>
      <c r="AE760" s="203"/>
      <c r="AF760" s="203"/>
      <c r="AG760" s="203"/>
      <c r="AH760" s="203"/>
      <c r="AK760" s="203"/>
      <c r="AL760" s="203"/>
      <c r="AM760" s="204"/>
    </row>
    <row r="761" spans="2:39">
      <c r="B761" s="200"/>
      <c r="C761" s="201"/>
      <c r="D761" s="201"/>
      <c r="E761" s="201"/>
      <c r="G761" s="193"/>
      <c r="AD761" s="202"/>
      <c r="AE761" s="203"/>
      <c r="AF761" s="203"/>
      <c r="AG761" s="203"/>
      <c r="AH761" s="203"/>
      <c r="AK761" s="203"/>
      <c r="AL761" s="203"/>
      <c r="AM761" s="204"/>
    </row>
    <row r="762" spans="2:39">
      <c r="B762" s="200"/>
      <c r="C762" s="201"/>
      <c r="D762" s="201"/>
      <c r="E762" s="201"/>
      <c r="G762" s="193"/>
      <c r="AD762" s="202"/>
      <c r="AE762" s="203"/>
      <c r="AF762" s="203"/>
      <c r="AG762" s="203"/>
      <c r="AH762" s="203"/>
      <c r="AK762" s="203"/>
      <c r="AL762" s="203"/>
      <c r="AM762" s="204"/>
    </row>
    <row r="763" spans="2:39">
      <c r="B763" s="200"/>
      <c r="C763" s="201"/>
      <c r="D763" s="201"/>
      <c r="E763" s="201"/>
      <c r="G763" s="193"/>
      <c r="AD763" s="202"/>
      <c r="AE763" s="203"/>
      <c r="AF763" s="203"/>
      <c r="AG763" s="203"/>
      <c r="AH763" s="203"/>
      <c r="AK763" s="203"/>
      <c r="AL763" s="203"/>
      <c r="AM763" s="204"/>
    </row>
    <row r="764" spans="2:39">
      <c r="B764" s="200"/>
      <c r="C764" s="201"/>
      <c r="D764" s="201"/>
      <c r="E764" s="201"/>
      <c r="G764" s="193"/>
      <c r="AD764" s="202"/>
      <c r="AE764" s="203"/>
      <c r="AF764" s="203"/>
      <c r="AG764" s="203"/>
      <c r="AH764" s="203"/>
      <c r="AK764" s="203"/>
      <c r="AL764" s="203"/>
      <c r="AM764" s="204"/>
    </row>
    <row r="765" spans="2:39">
      <c r="B765" s="200"/>
      <c r="C765" s="201"/>
      <c r="D765" s="201"/>
      <c r="E765" s="201"/>
      <c r="G765" s="193"/>
      <c r="AD765" s="202"/>
      <c r="AE765" s="203"/>
      <c r="AF765" s="203"/>
      <c r="AG765" s="203"/>
      <c r="AH765" s="203"/>
      <c r="AK765" s="203"/>
      <c r="AL765" s="203"/>
      <c r="AM765" s="204"/>
    </row>
    <row r="766" spans="2:39">
      <c r="B766" s="200"/>
      <c r="C766" s="201"/>
      <c r="D766" s="201"/>
      <c r="E766" s="201"/>
      <c r="G766" s="193"/>
      <c r="AD766" s="202"/>
      <c r="AE766" s="203"/>
      <c r="AF766" s="203"/>
      <c r="AG766" s="203"/>
      <c r="AH766" s="203"/>
      <c r="AK766" s="203"/>
      <c r="AL766" s="203"/>
      <c r="AM766" s="204"/>
    </row>
    <row r="767" spans="2:39">
      <c r="B767" s="200"/>
      <c r="C767" s="201"/>
      <c r="D767" s="201"/>
      <c r="E767" s="201"/>
      <c r="G767" s="193"/>
      <c r="AD767" s="202"/>
      <c r="AE767" s="203"/>
      <c r="AF767" s="203"/>
      <c r="AG767" s="203"/>
      <c r="AH767" s="203"/>
      <c r="AK767" s="203"/>
      <c r="AL767" s="203"/>
      <c r="AM767" s="204"/>
    </row>
    <row r="768" spans="2:39">
      <c r="B768" s="200"/>
      <c r="C768" s="201"/>
      <c r="D768" s="201"/>
      <c r="E768" s="201"/>
      <c r="G768" s="193"/>
      <c r="AD768" s="202"/>
      <c r="AE768" s="203"/>
      <c r="AF768" s="203"/>
      <c r="AG768" s="203"/>
      <c r="AH768" s="203"/>
      <c r="AK768" s="203"/>
      <c r="AL768" s="203"/>
      <c r="AM768" s="204"/>
    </row>
    <row r="769" spans="2:39">
      <c r="B769" s="200"/>
      <c r="C769" s="201"/>
      <c r="D769" s="201"/>
      <c r="E769" s="201"/>
      <c r="G769" s="193"/>
      <c r="AD769" s="202"/>
      <c r="AE769" s="203"/>
      <c r="AF769" s="203"/>
      <c r="AG769" s="203"/>
      <c r="AH769" s="203"/>
      <c r="AK769" s="203"/>
      <c r="AL769" s="203"/>
      <c r="AM769" s="204"/>
    </row>
    <row r="770" spans="2:39">
      <c r="B770" s="200"/>
      <c r="C770" s="201"/>
      <c r="D770" s="201"/>
      <c r="E770" s="201"/>
      <c r="G770" s="193"/>
      <c r="AD770" s="202"/>
      <c r="AE770" s="203"/>
      <c r="AF770" s="203"/>
      <c r="AG770" s="203"/>
      <c r="AH770" s="203"/>
      <c r="AK770" s="203"/>
      <c r="AL770" s="203"/>
      <c r="AM770" s="204"/>
    </row>
    <row r="771" spans="2:39">
      <c r="B771" s="200"/>
      <c r="C771" s="201"/>
      <c r="D771" s="201"/>
      <c r="E771" s="201"/>
      <c r="G771" s="193"/>
      <c r="AD771" s="202"/>
      <c r="AE771" s="203"/>
      <c r="AF771" s="203"/>
      <c r="AG771" s="203"/>
      <c r="AH771" s="203"/>
      <c r="AK771" s="203"/>
      <c r="AL771" s="203"/>
      <c r="AM771" s="204"/>
    </row>
    <row r="772" spans="2:39">
      <c r="B772" s="200"/>
      <c r="C772" s="201"/>
      <c r="D772" s="201"/>
      <c r="E772" s="201"/>
      <c r="G772" s="193"/>
      <c r="AD772" s="202"/>
      <c r="AE772" s="203"/>
      <c r="AF772" s="203"/>
      <c r="AG772" s="203"/>
      <c r="AH772" s="203"/>
      <c r="AK772" s="203"/>
      <c r="AL772" s="203"/>
      <c r="AM772" s="204"/>
    </row>
    <row r="773" spans="2:39">
      <c r="B773" s="200"/>
      <c r="C773" s="201"/>
      <c r="D773" s="201"/>
      <c r="E773" s="201"/>
      <c r="G773" s="193"/>
      <c r="AD773" s="202"/>
      <c r="AE773" s="203"/>
      <c r="AF773" s="203"/>
      <c r="AG773" s="203"/>
      <c r="AH773" s="203"/>
      <c r="AK773" s="203"/>
      <c r="AL773" s="203"/>
      <c r="AM773" s="204"/>
    </row>
    <row r="774" spans="2:39">
      <c r="B774" s="200"/>
      <c r="C774" s="201"/>
      <c r="D774" s="201"/>
      <c r="E774" s="201"/>
      <c r="G774" s="193"/>
      <c r="AD774" s="202"/>
      <c r="AE774" s="203"/>
      <c r="AF774" s="203"/>
      <c r="AG774" s="203"/>
      <c r="AH774" s="203"/>
      <c r="AK774" s="203"/>
      <c r="AL774" s="203"/>
      <c r="AM774" s="204"/>
    </row>
    <row r="775" spans="2:39">
      <c r="B775" s="200"/>
      <c r="C775" s="201"/>
      <c r="D775" s="201"/>
      <c r="E775" s="201"/>
      <c r="G775" s="193"/>
      <c r="AD775" s="202"/>
      <c r="AE775" s="203"/>
      <c r="AF775" s="203"/>
      <c r="AG775" s="203"/>
      <c r="AH775" s="203"/>
      <c r="AK775" s="203"/>
      <c r="AL775" s="203"/>
      <c r="AM775" s="204"/>
    </row>
    <row r="776" spans="2:39">
      <c r="B776" s="200"/>
      <c r="C776" s="201"/>
      <c r="D776" s="201"/>
      <c r="E776" s="201"/>
      <c r="G776" s="193"/>
      <c r="AD776" s="202"/>
      <c r="AE776" s="203"/>
      <c r="AF776" s="203"/>
      <c r="AG776" s="203"/>
      <c r="AH776" s="203"/>
      <c r="AK776" s="203"/>
      <c r="AL776" s="203"/>
      <c r="AM776" s="204"/>
    </row>
    <row r="777" spans="2:39">
      <c r="B777" s="200"/>
      <c r="C777" s="201"/>
      <c r="D777" s="201"/>
      <c r="E777" s="201"/>
      <c r="G777" s="193"/>
      <c r="AD777" s="202"/>
      <c r="AE777" s="203"/>
      <c r="AF777" s="203"/>
      <c r="AG777" s="203"/>
      <c r="AH777" s="203"/>
      <c r="AK777" s="203"/>
      <c r="AL777" s="203"/>
      <c r="AM777" s="204"/>
    </row>
    <row r="778" spans="2:39">
      <c r="B778" s="200"/>
      <c r="C778" s="201"/>
      <c r="D778" s="201"/>
      <c r="E778" s="201"/>
      <c r="G778" s="193"/>
      <c r="AD778" s="202"/>
      <c r="AE778" s="203"/>
      <c r="AF778" s="203"/>
      <c r="AG778" s="203"/>
      <c r="AH778" s="203"/>
      <c r="AK778" s="203"/>
      <c r="AL778" s="203"/>
      <c r="AM778" s="204"/>
    </row>
    <row r="779" spans="2:39">
      <c r="B779" s="200"/>
      <c r="C779" s="201"/>
      <c r="D779" s="201"/>
      <c r="E779" s="201"/>
      <c r="G779" s="193"/>
      <c r="AD779" s="202"/>
      <c r="AE779" s="203"/>
      <c r="AF779" s="203"/>
      <c r="AG779" s="203"/>
      <c r="AH779" s="203"/>
      <c r="AK779" s="203"/>
      <c r="AL779" s="203"/>
      <c r="AM779" s="204"/>
    </row>
    <row r="780" spans="2:39">
      <c r="B780" s="200"/>
      <c r="C780" s="201"/>
      <c r="D780" s="201"/>
      <c r="E780" s="201"/>
      <c r="G780" s="193"/>
      <c r="AD780" s="202"/>
      <c r="AE780" s="203"/>
      <c r="AF780" s="203"/>
      <c r="AG780" s="203"/>
      <c r="AH780" s="203"/>
      <c r="AK780" s="203"/>
      <c r="AL780" s="203"/>
      <c r="AM780" s="204"/>
    </row>
    <row r="781" spans="2:39">
      <c r="B781" s="200"/>
      <c r="C781" s="201"/>
      <c r="D781" s="201"/>
      <c r="E781" s="201"/>
      <c r="G781" s="193"/>
      <c r="AD781" s="202"/>
      <c r="AE781" s="203"/>
      <c r="AF781" s="203"/>
      <c r="AG781" s="203"/>
      <c r="AH781" s="203"/>
      <c r="AK781" s="203"/>
      <c r="AL781" s="203"/>
      <c r="AM781" s="204"/>
    </row>
    <row r="782" spans="2:39">
      <c r="B782" s="200"/>
      <c r="C782" s="201"/>
      <c r="D782" s="201"/>
      <c r="E782" s="201"/>
      <c r="G782" s="193"/>
      <c r="AD782" s="202"/>
      <c r="AE782" s="203"/>
      <c r="AF782" s="203"/>
      <c r="AG782" s="203"/>
      <c r="AH782" s="203"/>
      <c r="AK782" s="203"/>
      <c r="AL782" s="203"/>
      <c r="AM782" s="204"/>
    </row>
    <row r="783" spans="2:39">
      <c r="B783" s="200"/>
      <c r="C783" s="201"/>
      <c r="D783" s="201"/>
      <c r="E783" s="201"/>
      <c r="G783" s="193"/>
      <c r="AD783" s="202"/>
      <c r="AE783" s="203"/>
      <c r="AF783" s="203"/>
      <c r="AG783" s="203"/>
      <c r="AH783" s="203"/>
      <c r="AK783" s="203"/>
      <c r="AL783" s="203"/>
      <c r="AM783" s="204"/>
    </row>
    <row r="784" spans="2:39">
      <c r="B784" s="200"/>
      <c r="C784" s="201"/>
      <c r="D784" s="201"/>
      <c r="E784" s="201"/>
      <c r="G784" s="193"/>
      <c r="AD784" s="202"/>
      <c r="AE784" s="203"/>
      <c r="AF784" s="203"/>
      <c r="AG784" s="203"/>
      <c r="AH784" s="203"/>
      <c r="AK784" s="203"/>
      <c r="AL784" s="203"/>
      <c r="AM784" s="204"/>
    </row>
    <row r="785" spans="2:39">
      <c r="B785" s="200"/>
      <c r="C785" s="201"/>
      <c r="D785" s="201"/>
      <c r="E785" s="201"/>
      <c r="G785" s="193"/>
      <c r="AD785" s="202"/>
      <c r="AE785" s="203"/>
      <c r="AF785" s="203"/>
      <c r="AG785" s="203"/>
      <c r="AH785" s="203"/>
      <c r="AK785" s="203"/>
      <c r="AL785" s="203"/>
      <c r="AM785" s="204"/>
    </row>
    <row r="786" spans="2:39">
      <c r="B786" s="200"/>
      <c r="C786" s="201"/>
      <c r="D786" s="201"/>
      <c r="E786" s="201"/>
      <c r="G786" s="193"/>
      <c r="AD786" s="202"/>
      <c r="AE786" s="203"/>
      <c r="AF786" s="203"/>
      <c r="AG786" s="203"/>
      <c r="AH786" s="203"/>
      <c r="AK786" s="203"/>
      <c r="AL786" s="203"/>
      <c r="AM786" s="204"/>
    </row>
    <row r="787" spans="2:39">
      <c r="B787" s="200"/>
      <c r="C787" s="201"/>
      <c r="D787" s="201"/>
      <c r="E787" s="201"/>
      <c r="G787" s="193"/>
      <c r="AD787" s="202"/>
      <c r="AE787" s="203"/>
      <c r="AF787" s="203"/>
      <c r="AG787" s="203"/>
      <c r="AH787" s="203"/>
      <c r="AK787" s="203"/>
      <c r="AL787" s="203"/>
      <c r="AM787" s="204"/>
    </row>
    <row r="788" spans="2:39">
      <c r="B788" s="200"/>
      <c r="C788" s="201"/>
      <c r="D788" s="201"/>
      <c r="E788" s="201"/>
      <c r="G788" s="193"/>
      <c r="AD788" s="202"/>
      <c r="AE788" s="203"/>
      <c r="AF788" s="203"/>
      <c r="AG788" s="203"/>
      <c r="AH788" s="203"/>
      <c r="AK788" s="203"/>
      <c r="AL788" s="203"/>
      <c r="AM788" s="204"/>
    </row>
    <row r="789" spans="2:39">
      <c r="B789" s="200"/>
      <c r="C789" s="201"/>
      <c r="D789" s="201"/>
      <c r="E789" s="201"/>
      <c r="G789" s="193"/>
      <c r="AD789" s="202"/>
      <c r="AE789" s="203"/>
      <c r="AF789" s="203"/>
      <c r="AG789" s="203"/>
      <c r="AH789" s="203"/>
      <c r="AK789" s="203"/>
      <c r="AL789" s="203"/>
      <c r="AM789" s="204"/>
    </row>
    <row r="790" spans="2:39">
      <c r="B790" s="200"/>
      <c r="C790" s="201"/>
      <c r="D790" s="201"/>
      <c r="E790" s="201"/>
      <c r="G790" s="193"/>
      <c r="AD790" s="202"/>
      <c r="AE790" s="203"/>
      <c r="AF790" s="203"/>
      <c r="AG790" s="203"/>
      <c r="AH790" s="203"/>
      <c r="AK790" s="203"/>
      <c r="AL790" s="203"/>
      <c r="AM790" s="204"/>
    </row>
    <row r="791" spans="2:39">
      <c r="B791" s="200"/>
      <c r="C791" s="201"/>
      <c r="D791" s="201"/>
      <c r="E791" s="201"/>
      <c r="G791" s="193"/>
      <c r="AD791" s="202"/>
      <c r="AE791" s="203"/>
      <c r="AF791" s="203"/>
      <c r="AG791" s="203"/>
      <c r="AH791" s="203"/>
      <c r="AK791" s="203"/>
      <c r="AL791" s="203"/>
      <c r="AM791" s="204"/>
    </row>
    <row r="792" spans="2:39">
      <c r="B792" s="200"/>
      <c r="C792" s="201"/>
      <c r="D792" s="201"/>
      <c r="E792" s="201"/>
      <c r="G792" s="193"/>
      <c r="AD792" s="202"/>
      <c r="AE792" s="203"/>
      <c r="AF792" s="203"/>
      <c r="AG792" s="203"/>
      <c r="AH792" s="203"/>
      <c r="AK792" s="203"/>
      <c r="AL792" s="203"/>
      <c r="AM792" s="204"/>
    </row>
    <row r="793" spans="2:39">
      <c r="B793" s="200"/>
      <c r="C793" s="201"/>
      <c r="D793" s="201"/>
      <c r="E793" s="201"/>
      <c r="G793" s="193"/>
      <c r="AD793" s="202"/>
      <c r="AE793" s="203"/>
      <c r="AF793" s="203"/>
      <c r="AG793" s="203"/>
      <c r="AH793" s="203"/>
      <c r="AK793" s="203"/>
      <c r="AL793" s="203"/>
      <c r="AM793" s="204"/>
    </row>
    <row r="794" spans="2:39">
      <c r="B794" s="200"/>
      <c r="C794" s="201"/>
      <c r="D794" s="201"/>
      <c r="E794" s="201"/>
      <c r="G794" s="193"/>
      <c r="AD794" s="202"/>
      <c r="AE794" s="203"/>
      <c r="AF794" s="203"/>
      <c r="AG794" s="203"/>
      <c r="AH794" s="203"/>
      <c r="AK794" s="203"/>
      <c r="AL794" s="203"/>
      <c r="AM794" s="204"/>
    </row>
    <row r="795" spans="2:39">
      <c r="B795" s="200"/>
      <c r="C795" s="201"/>
      <c r="D795" s="201"/>
      <c r="E795" s="201"/>
      <c r="G795" s="193"/>
      <c r="AD795" s="202"/>
      <c r="AE795" s="203"/>
      <c r="AF795" s="203"/>
      <c r="AG795" s="203"/>
      <c r="AH795" s="203"/>
      <c r="AK795" s="203"/>
      <c r="AL795" s="203"/>
      <c r="AM795" s="204"/>
    </row>
    <row r="796" spans="2:39">
      <c r="B796" s="200"/>
      <c r="C796" s="201"/>
      <c r="D796" s="201"/>
      <c r="E796" s="201"/>
      <c r="G796" s="193"/>
      <c r="AD796" s="202"/>
      <c r="AE796" s="203"/>
      <c r="AF796" s="203"/>
      <c r="AG796" s="203"/>
      <c r="AH796" s="203"/>
      <c r="AK796" s="203"/>
      <c r="AL796" s="203"/>
      <c r="AM796" s="204"/>
    </row>
    <row r="797" spans="2:39">
      <c r="B797" s="200"/>
      <c r="C797" s="201"/>
      <c r="D797" s="201"/>
      <c r="E797" s="201"/>
      <c r="G797" s="193"/>
      <c r="AD797" s="202"/>
      <c r="AE797" s="203"/>
      <c r="AF797" s="203"/>
      <c r="AG797" s="203"/>
      <c r="AH797" s="203"/>
      <c r="AK797" s="203"/>
      <c r="AL797" s="203"/>
      <c r="AM797" s="204"/>
    </row>
    <row r="798" spans="2:39">
      <c r="B798" s="200"/>
      <c r="C798" s="201"/>
      <c r="D798" s="201"/>
      <c r="E798" s="201"/>
      <c r="G798" s="193"/>
      <c r="AD798" s="202"/>
      <c r="AE798" s="203"/>
      <c r="AF798" s="203"/>
      <c r="AG798" s="203"/>
      <c r="AH798" s="203"/>
      <c r="AK798" s="203"/>
      <c r="AL798" s="203"/>
      <c r="AM798" s="204"/>
    </row>
    <row r="799" spans="2:39">
      <c r="B799" s="200"/>
      <c r="C799" s="201"/>
      <c r="D799" s="201"/>
      <c r="E799" s="201"/>
      <c r="G799" s="193"/>
      <c r="AD799" s="202"/>
      <c r="AE799" s="203"/>
      <c r="AF799" s="203"/>
      <c r="AG799" s="203"/>
      <c r="AH799" s="203"/>
      <c r="AK799" s="203"/>
      <c r="AL799" s="203"/>
      <c r="AM799" s="204"/>
    </row>
    <row r="800" spans="2:39">
      <c r="B800" s="200"/>
      <c r="C800" s="201"/>
      <c r="D800" s="201"/>
      <c r="E800" s="201"/>
      <c r="G800" s="193"/>
      <c r="AD800" s="202"/>
      <c r="AE800" s="203"/>
      <c r="AF800" s="203"/>
      <c r="AG800" s="203"/>
      <c r="AH800" s="203"/>
      <c r="AK800" s="203"/>
      <c r="AL800" s="203"/>
      <c r="AM800" s="204"/>
    </row>
    <row r="801" spans="2:39">
      <c r="B801" s="200"/>
      <c r="C801" s="201"/>
      <c r="D801" s="201"/>
      <c r="E801" s="201"/>
      <c r="G801" s="193"/>
      <c r="AD801" s="202"/>
      <c r="AE801" s="203"/>
      <c r="AF801" s="203"/>
      <c r="AG801" s="203"/>
      <c r="AH801" s="203"/>
      <c r="AK801" s="203"/>
      <c r="AL801" s="203"/>
      <c r="AM801" s="204"/>
    </row>
    <row r="802" spans="2:39">
      <c r="B802" s="200"/>
      <c r="C802" s="201"/>
      <c r="D802" s="201"/>
      <c r="E802" s="201"/>
      <c r="G802" s="193"/>
      <c r="AD802" s="202"/>
      <c r="AE802" s="203"/>
      <c r="AF802" s="203"/>
      <c r="AG802" s="203"/>
      <c r="AH802" s="203"/>
      <c r="AK802" s="203"/>
      <c r="AL802" s="203"/>
      <c r="AM802" s="204"/>
    </row>
    <row r="803" spans="2:39">
      <c r="B803" s="200"/>
      <c r="C803" s="201"/>
      <c r="D803" s="201"/>
      <c r="E803" s="201"/>
      <c r="G803" s="193"/>
      <c r="AD803" s="202"/>
      <c r="AE803" s="203"/>
      <c r="AF803" s="203"/>
      <c r="AG803" s="203"/>
      <c r="AH803" s="203"/>
      <c r="AK803" s="203"/>
      <c r="AL803" s="203"/>
      <c r="AM803" s="204"/>
    </row>
    <row r="804" spans="2:39">
      <c r="B804" s="200"/>
      <c r="C804" s="201"/>
      <c r="D804" s="201"/>
      <c r="E804" s="201"/>
      <c r="G804" s="193"/>
      <c r="AD804" s="202"/>
      <c r="AE804" s="203"/>
      <c r="AF804" s="203"/>
      <c r="AG804" s="203"/>
      <c r="AH804" s="203"/>
      <c r="AK804" s="203"/>
      <c r="AL804" s="203"/>
      <c r="AM804" s="204"/>
    </row>
    <row r="805" spans="2:39">
      <c r="B805" s="200"/>
      <c r="C805" s="201"/>
      <c r="D805" s="201"/>
      <c r="E805" s="201"/>
      <c r="G805" s="193"/>
      <c r="AD805" s="202"/>
      <c r="AE805" s="203"/>
      <c r="AF805" s="203"/>
      <c r="AG805" s="203"/>
      <c r="AH805" s="203"/>
      <c r="AK805" s="203"/>
      <c r="AL805" s="203"/>
      <c r="AM805" s="204"/>
    </row>
    <row r="806" spans="2:39">
      <c r="B806" s="200"/>
      <c r="C806" s="201"/>
      <c r="D806" s="201"/>
      <c r="E806" s="201"/>
      <c r="G806" s="193"/>
      <c r="AD806" s="202"/>
      <c r="AE806" s="203"/>
      <c r="AF806" s="203"/>
      <c r="AG806" s="203"/>
      <c r="AH806" s="203"/>
      <c r="AK806" s="203"/>
      <c r="AL806" s="203"/>
      <c r="AM806" s="204"/>
    </row>
    <row r="807" spans="2:39">
      <c r="B807" s="200"/>
      <c r="C807" s="201"/>
      <c r="D807" s="201"/>
      <c r="E807" s="201"/>
      <c r="G807" s="193"/>
      <c r="AD807" s="202"/>
      <c r="AE807" s="203"/>
      <c r="AF807" s="203"/>
      <c r="AG807" s="203"/>
      <c r="AH807" s="203"/>
      <c r="AK807" s="203"/>
      <c r="AL807" s="203"/>
      <c r="AM807" s="204"/>
    </row>
    <row r="808" spans="2:39">
      <c r="B808" s="200"/>
      <c r="C808" s="201"/>
      <c r="D808" s="201"/>
      <c r="E808" s="201"/>
      <c r="G808" s="193"/>
      <c r="AD808" s="202"/>
      <c r="AE808" s="203"/>
      <c r="AF808" s="203"/>
      <c r="AG808" s="203"/>
      <c r="AH808" s="203"/>
      <c r="AK808" s="203"/>
      <c r="AL808" s="203"/>
      <c r="AM808" s="204"/>
    </row>
    <row r="809" spans="2:39">
      <c r="B809" s="200"/>
      <c r="C809" s="201"/>
      <c r="D809" s="201"/>
      <c r="E809" s="201"/>
      <c r="G809" s="193"/>
      <c r="AD809" s="202"/>
      <c r="AE809" s="203"/>
      <c r="AF809" s="203"/>
      <c r="AG809" s="203"/>
      <c r="AH809" s="203"/>
      <c r="AK809" s="203"/>
      <c r="AL809" s="203"/>
      <c r="AM809" s="204"/>
    </row>
    <row r="810" spans="2:39">
      <c r="B810" s="200"/>
      <c r="C810" s="201"/>
      <c r="D810" s="201"/>
      <c r="E810" s="201"/>
      <c r="G810" s="193"/>
      <c r="AD810" s="202"/>
      <c r="AE810" s="203"/>
      <c r="AF810" s="203"/>
      <c r="AG810" s="203"/>
      <c r="AH810" s="203"/>
      <c r="AK810" s="203"/>
      <c r="AL810" s="203"/>
      <c r="AM810" s="204"/>
    </row>
    <row r="811" spans="2:39">
      <c r="B811" s="200"/>
      <c r="C811" s="201"/>
      <c r="D811" s="201"/>
      <c r="E811" s="201"/>
      <c r="G811" s="193"/>
      <c r="AD811" s="202"/>
      <c r="AE811" s="203"/>
      <c r="AF811" s="203"/>
      <c r="AG811" s="203"/>
      <c r="AH811" s="203"/>
      <c r="AK811" s="203"/>
      <c r="AL811" s="203"/>
      <c r="AM811" s="204"/>
    </row>
    <row r="812" spans="2:39">
      <c r="B812" s="200"/>
      <c r="C812" s="201"/>
      <c r="D812" s="201"/>
      <c r="E812" s="201"/>
      <c r="G812" s="193"/>
      <c r="AD812" s="202"/>
      <c r="AE812" s="203"/>
      <c r="AF812" s="203"/>
      <c r="AG812" s="203"/>
      <c r="AH812" s="203"/>
      <c r="AK812" s="203"/>
      <c r="AL812" s="203"/>
      <c r="AM812" s="204"/>
    </row>
    <row r="813" spans="2:39">
      <c r="B813" s="200"/>
      <c r="C813" s="201"/>
      <c r="D813" s="201"/>
      <c r="E813" s="201"/>
      <c r="G813" s="193"/>
      <c r="AD813" s="202"/>
      <c r="AE813" s="203"/>
      <c r="AF813" s="203"/>
      <c r="AG813" s="203"/>
      <c r="AH813" s="203"/>
      <c r="AK813" s="203"/>
      <c r="AL813" s="203"/>
      <c r="AM813" s="204"/>
    </row>
    <row r="814" spans="2:39">
      <c r="B814" s="200"/>
      <c r="C814" s="201"/>
      <c r="D814" s="201"/>
      <c r="E814" s="201"/>
      <c r="G814" s="193"/>
      <c r="AD814" s="202"/>
      <c r="AE814" s="203"/>
      <c r="AF814" s="203"/>
      <c r="AG814" s="203"/>
      <c r="AH814" s="203"/>
      <c r="AK814" s="203"/>
      <c r="AL814" s="203"/>
      <c r="AM814" s="204"/>
    </row>
    <row r="815" spans="2:39">
      <c r="B815" s="200"/>
      <c r="C815" s="201"/>
      <c r="D815" s="201"/>
      <c r="E815" s="201"/>
      <c r="G815" s="193"/>
      <c r="AD815" s="202"/>
      <c r="AE815" s="203"/>
      <c r="AF815" s="203"/>
      <c r="AG815" s="203"/>
      <c r="AH815" s="203"/>
      <c r="AK815" s="203"/>
      <c r="AL815" s="203"/>
      <c r="AM815" s="204"/>
    </row>
    <row r="816" spans="2:39">
      <c r="B816" s="200"/>
      <c r="C816" s="201"/>
      <c r="D816" s="201"/>
      <c r="E816" s="201"/>
      <c r="G816" s="193"/>
      <c r="AD816" s="202"/>
      <c r="AE816" s="203"/>
      <c r="AF816" s="203"/>
      <c r="AG816" s="203"/>
      <c r="AH816" s="203"/>
      <c r="AK816" s="203"/>
      <c r="AL816" s="203"/>
      <c r="AM816" s="204"/>
    </row>
    <row r="817" spans="2:39">
      <c r="B817" s="200"/>
      <c r="C817" s="201"/>
      <c r="D817" s="201"/>
      <c r="E817" s="201"/>
      <c r="G817" s="193"/>
      <c r="AD817" s="202"/>
      <c r="AE817" s="203"/>
      <c r="AF817" s="203"/>
      <c r="AG817" s="203"/>
      <c r="AH817" s="203"/>
      <c r="AK817" s="203"/>
      <c r="AL817" s="203"/>
      <c r="AM817" s="204"/>
    </row>
    <row r="818" spans="2:39">
      <c r="B818" s="200"/>
      <c r="C818" s="201"/>
      <c r="D818" s="201"/>
      <c r="E818" s="201"/>
      <c r="G818" s="193"/>
      <c r="AD818" s="202"/>
      <c r="AE818" s="203"/>
      <c r="AF818" s="203"/>
      <c r="AG818" s="203"/>
      <c r="AH818" s="203"/>
      <c r="AK818" s="203"/>
      <c r="AL818" s="203"/>
      <c r="AM818" s="204"/>
    </row>
    <row r="819" spans="2:39">
      <c r="B819" s="200"/>
      <c r="C819" s="201"/>
      <c r="D819" s="201"/>
      <c r="E819" s="201"/>
      <c r="G819" s="193"/>
      <c r="AD819" s="202"/>
      <c r="AE819" s="203"/>
      <c r="AF819" s="203"/>
      <c r="AG819" s="203"/>
      <c r="AH819" s="203"/>
      <c r="AK819" s="203"/>
      <c r="AL819" s="203"/>
      <c r="AM819" s="204"/>
    </row>
    <row r="820" spans="2:39">
      <c r="B820" s="200"/>
      <c r="C820" s="201"/>
      <c r="D820" s="201"/>
      <c r="E820" s="201"/>
      <c r="G820" s="193"/>
      <c r="AD820" s="202"/>
      <c r="AE820" s="203"/>
      <c r="AF820" s="203"/>
      <c r="AG820" s="203"/>
      <c r="AH820" s="203"/>
      <c r="AK820" s="203"/>
      <c r="AL820" s="203"/>
      <c r="AM820" s="204"/>
    </row>
    <row r="821" spans="2:39">
      <c r="B821" s="200"/>
      <c r="C821" s="201"/>
      <c r="D821" s="201"/>
      <c r="E821" s="201"/>
      <c r="G821" s="193"/>
      <c r="AD821" s="202"/>
      <c r="AE821" s="203"/>
      <c r="AF821" s="203"/>
      <c r="AG821" s="203"/>
      <c r="AH821" s="203"/>
      <c r="AK821" s="203"/>
      <c r="AL821" s="203"/>
      <c r="AM821" s="204"/>
    </row>
    <row r="822" spans="2:39">
      <c r="B822" s="200"/>
      <c r="C822" s="201"/>
      <c r="D822" s="201"/>
      <c r="E822" s="201"/>
      <c r="G822" s="193"/>
      <c r="AD822" s="202"/>
      <c r="AE822" s="203"/>
      <c r="AF822" s="203"/>
      <c r="AG822" s="203"/>
      <c r="AH822" s="203"/>
      <c r="AK822" s="203"/>
      <c r="AL822" s="203"/>
      <c r="AM822" s="204"/>
    </row>
    <row r="823" spans="2:39">
      <c r="B823" s="200"/>
      <c r="C823" s="201"/>
      <c r="D823" s="201"/>
      <c r="E823" s="201"/>
      <c r="G823" s="193"/>
      <c r="AD823" s="202"/>
      <c r="AE823" s="203"/>
      <c r="AF823" s="203"/>
      <c r="AG823" s="203"/>
      <c r="AH823" s="203"/>
      <c r="AK823" s="203"/>
      <c r="AL823" s="203"/>
      <c r="AM823" s="204"/>
    </row>
    <row r="824" spans="2:39">
      <c r="B824" s="200"/>
      <c r="C824" s="201"/>
      <c r="D824" s="201"/>
      <c r="E824" s="201"/>
      <c r="G824" s="193"/>
      <c r="AD824" s="202"/>
      <c r="AE824" s="203"/>
      <c r="AF824" s="203"/>
      <c r="AG824" s="203"/>
      <c r="AH824" s="203"/>
      <c r="AK824" s="203"/>
      <c r="AL824" s="203"/>
      <c r="AM824" s="204"/>
    </row>
    <row r="825" spans="2:39">
      <c r="B825" s="200"/>
      <c r="C825" s="201"/>
      <c r="D825" s="201"/>
      <c r="E825" s="201"/>
      <c r="G825" s="193"/>
      <c r="AD825" s="202"/>
      <c r="AE825" s="203"/>
      <c r="AF825" s="203"/>
      <c r="AG825" s="203"/>
      <c r="AH825" s="203"/>
      <c r="AK825" s="203"/>
      <c r="AL825" s="203"/>
      <c r="AM825" s="204"/>
    </row>
    <row r="826" spans="2:39">
      <c r="B826" s="200"/>
      <c r="C826" s="201"/>
      <c r="D826" s="201"/>
      <c r="E826" s="201"/>
      <c r="G826" s="193"/>
      <c r="AD826" s="202"/>
      <c r="AE826" s="203"/>
      <c r="AF826" s="203"/>
      <c r="AG826" s="203"/>
      <c r="AH826" s="203"/>
      <c r="AK826" s="203"/>
      <c r="AL826" s="203"/>
      <c r="AM826" s="204"/>
    </row>
    <row r="827" spans="2:39">
      <c r="B827" s="200"/>
      <c r="C827" s="201"/>
      <c r="D827" s="201"/>
      <c r="E827" s="201"/>
      <c r="G827" s="193"/>
      <c r="AD827" s="202"/>
      <c r="AE827" s="203"/>
      <c r="AF827" s="203"/>
      <c r="AG827" s="203"/>
      <c r="AH827" s="203"/>
      <c r="AK827" s="203"/>
      <c r="AL827" s="203"/>
      <c r="AM827" s="204"/>
    </row>
    <row r="828" spans="2:39">
      <c r="B828" s="200"/>
      <c r="C828" s="201"/>
      <c r="D828" s="201"/>
      <c r="E828" s="201"/>
      <c r="G828" s="193"/>
      <c r="AD828" s="202"/>
      <c r="AE828" s="203"/>
      <c r="AF828" s="203"/>
      <c r="AG828" s="203"/>
      <c r="AH828" s="203"/>
      <c r="AK828" s="203"/>
      <c r="AL828" s="203"/>
      <c r="AM828" s="204"/>
    </row>
    <row r="829" spans="2:39">
      <c r="B829" s="200"/>
      <c r="C829" s="201"/>
      <c r="D829" s="201"/>
      <c r="E829" s="201"/>
      <c r="G829" s="193"/>
      <c r="AD829" s="202"/>
      <c r="AE829" s="203"/>
      <c r="AF829" s="203"/>
      <c r="AG829" s="203"/>
      <c r="AH829" s="203"/>
      <c r="AK829" s="203"/>
      <c r="AL829" s="203"/>
      <c r="AM829" s="204"/>
    </row>
    <row r="830" spans="2:39">
      <c r="B830" s="200"/>
      <c r="C830" s="201"/>
      <c r="D830" s="201"/>
      <c r="E830" s="201"/>
      <c r="G830" s="193"/>
      <c r="AD830" s="202"/>
      <c r="AE830" s="203"/>
      <c r="AF830" s="203"/>
      <c r="AG830" s="203"/>
      <c r="AH830" s="203"/>
      <c r="AK830" s="203"/>
      <c r="AL830" s="203"/>
      <c r="AM830" s="204"/>
    </row>
    <row r="831" spans="2:39">
      <c r="B831" s="200"/>
      <c r="C831" s="201"/>
      <c r="D831" s="201"/>
      <c r="E831" s="201"/>
      <c r="G831" s="193"/>
      <c r="AD831" s="202"/>
      <c r="AE831" s="203"/>
      <c r="AF831" s="203"/>
      <c r="AG831" s="203"/>
      <c r="AH831" s="203"/>
      <c r="AK831" s="203"/>
      <c r="AL831" s="203"/>
      <c r="AM831" s="204"/>
    </row>
    <row r="832" spans="2:39">
      <c r="B832" s="200"/>
      <c r="C832" s="201"/>
      <c r="D832" s="201"/>
      <c r="E832" s="201"/>
      <c r="G832" s="193"/>
      <c r="AD832" s="202"/>
      <c r="AE832" s="203"/>
      <c r="AF832" s="203"/>
      <c r="AG832" s="203"/>
      <c r="AH832" s="203"/>
      <c r="AK832" s="203"/>
      <c r="AL832" s="203"/>
      <c r="AM832" s="204"/>
    </row>
    <row r="833" spans="2:39">
      <c r="B833" s="200"/>
      <c r="C833" s="201"/>
      <c r="D833" s="201"/>
      <c r="E833" s="201"/>
      <c r="G833" s="193"/>
      <c r="AD833" s="202"/>
      <c r="AE833" s="203"/>
      <c r="AF833" s="203"/>
      <c r="AG833" s="203"/>
      <c r="AH833" s="203"/>
      <c r="AK833" s="203"/>
      <c r="AL833" s="203"/>
      <c r="AM833" s="204"/>
    </row>
    <row r="834" spans="2:39">
      <c r="B834" s="200"/>
      <c r="C834" s="201"/>
      <c r="D834" s="201"/>
      <c r="E834" s="201"/>
      <c r="G834" s="193"/>
      <c r="AD834" s="202"/>
      <c r="AE834" s="203"/>
      <c r="AF834" s="203"/>
      <c r="AG834" s="203"/>
      <c r="AH834" s="203"/>
      <c r="AK834" s="203"/>
      <c r="AL834" s="203"/>
      <c r="AM834" s="204"/>
    </row>
    <row r="835" spans="2:39">
      <c r="B835" s="200"/>
      <c r="C835" s="201"/>
      <c r="D835" s="201"/>
      <c r="E835" s="201"/>
      <c r="G835" s="193"/>
      <c r="AD835" s="202"/>
      <c r="AE835" s="203"/>
      <c r="AF835" s="203"/>
      <c r="AG835" s="203"/>
      <c r="AH835" s="203"/>
      <c r="AK835" s="203"/>
      <c r="AL835" s="203"/>
      <c r="AM835" s="204"/>
    </row>
    <row r="836" spans="2:39">
      <c r="B836" s="200"/>
      <c r="C836" s="201"/>
      <c r="D836" s="201"/>
      <c r="E836" s="201"/>
      <c r="G836" s="193"/>
      <c r="AD836" s="202"/>
      <c r="AE836" s="203"/>
      <c r="AF836" s="203"/>
      <c r="AG836" s="203"/>
      <c r="AH836" s="203"/>
      <c r="AK836" s="203"/>
      <c r="AL836" s="203"/>
      <c r="AM836" s="204"/>
    </row>
    <row r="837" spans="2:39">
      <c r="B837" s="200"/>
      <c r="C837" s="201"/>
      <c r="D837" s="201"/>
      <c r="E837" s="201"/>
      <c r="G837" s="193"/>
      <c r="AD837" s="202"/>
      <c r="AE837" s="203"/>
      <c r="AF837" s="203"/>
      <c r="AG837" s="203"/>
      <c r="AH837" s="203"/>
      <c r="AK837" s="203"/>
      <c r="AL837" s="203"/>
      <c r="AM837" s="204"/>
    </row>
    <row r="838" spans="2:39">
      <c r="B838" s="200"/>
      <c r="C838" s="201"/>
      <c r="D838" s="201"/>
      <c r="E838" s="201"/>
      <c r="G838" s="193"/>
      <c r="AD838" s="202"/>
      <c r="AE838" s="203"/>
      <c r="AF838" s="203"/>
      <c r="AG838" s="203"/>
      <c r="AH838" s="203"/>
      <c r="AK838" s="203"/>
      <c r="AL838" s="203"/>
      <c r="AM838" s="204"/>
    </row>
    <row r="839" spans="2:39">
      <c r="B839" s="200"/>
      <c r="C839" s="201"/>
      <c r="D839" s="201"/>
      <c r="E839" s="201"/>
      <c r="G839" s="193"/>
      <c r="AD839" s="202"/>
      <c r="AE839" s="203"/>
      <c r="AF839" s="203"/>
      <c r="AG839" s="203"/>
      <c r="AH839" s="203"/>
      <c r="AK839" s="203"/>
      <c r="AL839" s="203"/>
      <c r="AM839" s="204"/>
    </row>
    <row r="840" spans="2:39">
      <c r="B840" s="200"/>
      <c r="C840" s="201"/>
      <c r="D840" s="201"/>
      <c r="E840" s="201"/>
      <c r="G840" s="193"/>
      <c r="AD840" s="202"/>
      <c r="AE840" s="203"/>
      <c r="AF840" s="203"/>
      <c r="AG840" s="203"/>
      <c r="AH840" s="203"/>
      <c r="AK840" s="203"/>
      <c r="AL840" s="203"/>
      <c r="AM840" s="204"/>
    </row>
    <row r="841" spans="2:39">
      <c r="B841" s="200"/>
      <c r="C841" s="201"/>
      <c r="D841" s="201"/>
      <c r="E841" s="201"/>
      <c r="G841" s="193"/>
      <c r="AD841" s="202"/>
      <c r="AE841" s="203"/>
      <c r="AF841" s="203"/>
      <c r="AG841" s="203"/>
      <c r="AH841" s="203"/>
      <c r="AK841" s="203"/>
      <c r="AL841" s="203"/>
      <c r="AM841" s="204"/>
    </row>
    <row r="842" spans="2:39">
      <c r="B842" s="200"/>
      <c r="C842" s="201"/>
      <c r="D842" s="201"/>
      <c r="E842" s="201"/>
      <c r="G842" s="193"/>
      <c r="AD842" s="202"/>
      <c r="AE842" s="203"/>
      <c r="AF842" s="203"/>
      <c r="AG842" s="203"/>
      <c r="AH842" s="203"/>
      <c r="AK842" s="203"/>
      <c r="AL842" s="203"/>
      <c r="AM842" s="204"/>
    </row>
    <row r="843" spans="2:39">
      <c r="B843" s="200"/>
      <c r="C843" s="201"/>
      <c r="D843" s="201"/>
      <c r="E843" s="201"/>
      <c r="G843" s="193"/>
      <c r="AD843" s="202"/>
      <c r="AE843" s="203"/>
      <c r="AF843" s="203"/>
      <c r="AG843" s="203"/>
      <c r="AH843" s="203"/>
      <c r="AK843" s="203"/>
      <c r="AL843" s="203"/>
      <c r="AM843" s="204"/>
    </row>
    <row r="844" spans="2:39">
      <c r="B844" s="200"/>
      <c r="C844" s="201"/>
      <c r="D844" s="201"/>
      <c r="E844" s="201"/>
      <c r="G844" s="193"/>
      <c r="AD844" s="202"/>
      <c r="AE844" s="203"/>
      <c r="AF844" s="203"/>
      <c r="AG844" s="203"/>
      <c r="AH844" s="203"/>
      <c r="AK844" s="203"/>
      <c r="AL844" s="203"/>
      <c r="AM844" s="204"/>
    </row>
    <row r="845" spans="2:39">
      <c r="B845" s="200"/>
      <c r="C845" s="201"/>
      <c r="D845" s="201"/>
      <c r="E845" s="201"/>
      <c r="G845" s="193"/>
      <c r="AD845" s="202"/>
      <c r="AE845" s="203"/>
      <c r="AF845" s="203"/>
      <c r="AG845" s="203"/>
      <c r="AH845" s="203"/>
      <c r="AK845" s="203"/>
      <c r="AL845" s="203"/>
      <c r="AM845" s="204"/>
    </row>
    <row r="846" spans="2:39">
      <c r="B846" s="200"/>
      <c r="C846" s="201"/>
      <c r="D846" s="201"/>
      <c r="E846" s="201"/>
      <c r="G846" s="193"/>
      <c r="AD846" s="202"/>
      <c r="AE846" s="203"/>
      <c r="AF846" s="203"/>
      <c r="AG846" s="203"/>
      <c r="AH846" s="203"/>
      <c r="AK846" s="203"/>
      <c r="AL846" s="203"/>
      <c r="AM846" s="204"/>
    </row>
    <row r="847" spans="2:39">
      <c r="B847" s="200"/>
      <c r="C847" s="201"/>
      <c r="D847" s="201"/>
      <c r="E847" s="201"/>
      <c r="G847" s="193"/>
      <c r="AD847" s="202"/>
      <c r="AE847" s="203"/>
      <c r="AF847" s="203"/>
      <c r="AG847" s="203"/>
      <c r="AH847" s="203"/>
      <c r="AK847" s="203"/>
      <c r="AL847" s="203"/>
      <c r="AM847" s="204"/>
    </row>
    <row r="848" spans="2:39">
      <c r="B848" s="200"/>
      <c r="C848" s="201"/>
      <c r="D848" s="201"/>
      <c r="E848" s="201"/>
      <c r="G848" s="193"/>
      <c r="AD848" s="202"/>
      <c r="AE848" s="203"/>
      <c r="AF848" s="203"/>
      <c r="AG848" s="203"/>
      <c r="AH848" s="203"/>
      <c r="AK848" s="203"/>
      <c r="AL848" s="203"/>
      <c r="AM848" s="204"/>
    </row>
    <row r="849" spans="2:39">
      <c r="B849" s="200"/>
      <c r="C849" s="201"/>
      <c r="D849" s="201"/>
      <c r="E849" s="201"/>
      <c r="G849" s="193"/>
      <c r="AD849" s="202"/>
      <c r="AE849" s="203"/>
      <c r="AF849" s="203"/>
      <c r="AG849" s="203"/>
      <c r="AH849" s="203"/>
      <c r="AK849" s="203"/>
      <c r="AL849" s="203"/>
      <c r="AM849" s="204"/>
    </row>
    <row r="850" spans="2:39">
      <c r="B850" s="200"/>
      <c r="C850" s="201"/>
      <c r="D850" s="201"/>
      <c r="E850" s="201"/>
      <c r="G850" s="193"/>
      <c r="AD850" s="202"/>
      <c r="AE850" s="203"/>
      <c r="AF850" s="203"/>
      <c r="AG850" s="203"/>
      <c r="AH850" s="203"/>
      <c r="AK850" s="203"/>
      <c r="AL850" s="203"/>
      <c r="AM850" s="204"/>
    </row>
    <row r="851" spans="2:39">
      <c r="B851" s="200"/>
      <c r="C851" s="201"/>
      <c r="D851" s="201"/>
      <c r="E851" s="201"/>
      <c r="G851" s="193"/>
      <c r="AD851" s="202"/>
      <c r="AE851" s="203"/>
      <c r="AF851" s="203"/>
      <c r="AG851" s="203"/>
      <c r="AH851" s="203"/>
      <c r="AK851" s="203"/>
      <c r="AL851" s="203"/>
      <c r="AM851" s="204"/>
    </row>
    <row r="852" spans="2:39">
      <c r="B852" s="200"/>
      <c r="C852" s="201"/>
      <c r="D852" s="201"/>
      <c r="E852" s="201"/>
      <c r="G852" s="193"/>
      <c r="AD852" s="202"/>
      <c r="AE852" s="203"/>
      <c r="AF852" s="203"/>
      <c r="AG852" s="203"/>
      <c r="AH852" s="203"/>
      <c r="AK852" s="203"/>
      <c r="AL852" s="203"/>
      <c r="AM852" s="204"/>
    </row>
    <row r="853" spans="2:39">
      <c r="B853" s="200"/>
      <c r="C853" s="201"/>
      <c r="D853" s="201"/>
      <c r="E853" s="201"/>
      <c r="G853" s="193"/>
      <c r="AD853" s="202"/>
      <c r="AE853" s="203"/>
      <c r="AF853" s="203"/>
      <c r="AG853" s="203"/>
      <c r="AH853" s="203"/>
      <c r="AK853" s="203"/>
      <c r="AL853" s="203"/>
      <c r="AM853" s="204"/>
    </row>
    <row r="854" spans="2:39">
      <c r="B854" s="200"/>
      <c r="C854" s="201"/>
      <c r="D854" s="201"/>
      <c r="E854" s="201"/>
      <c r="G854" s="193"/>
      <c r="AD854" s="202"/>
      <c r="AE854" s="203"/>
      <c r="AF854" s="203"/>
      <c r="AG854" s="203"/>
      <c r="AH854" s="203"/>
      <c r="AK854" s="203"/>
      <c r="AL854" s="203"/>
      <c r="AM854" s="204"/>
    </row>
    <row r="855" spans="2:39">
      <c r="B855" s="200"/>
      <c r="C855" s="201"/>
      <c r="D855" s="201"/>
      <c r="E855" s="201"/>
      <c r="G855" s="193"/>
      <c r="AD855" s="202"/>
      <c r="AE855" s="203"/>
      <c r="AF855" s="203"/>
      <c r="AG855" s="203"/>
      <c r="AH855" s="203"/>
      <c r="AK855" s="203"/>
      <c r="AL855" s="203"/>
      <c r="AM855" s="204"/>
    </row>
    <row r="856" spans="2:39">
      <c r="B856" s="200"/>
      <c r="C856" s="201"/>
      <c r="D856" s="201"/>
      <c r="E856" s="201"/>
      <c r="G856" s="193"/>
      <c r="AD856" s="202"/>
      <c r="AE856" s="203"/>
      <c r="AF856" s="203"/>
      <c r="AG856" s="203"/>
      <c r="AH856" s="203"/>
      <c r="AK856" s="203"/>
      <c r="AL856" s="203"/>
      <c r="AM856" s="204"/>
    </row>
    <row r="857" spans="2:39">
      <c r="B857" s="200"/>
      <c r="C857" s="201"/>
      <c r="D857" s="201"/>
      <c r="E857" s="201"/>
      <c r="G857" s="193"/>
      <c r="AD857" s="202"/>
      <c r="AE857" s="203"/>
      <c r="AF857" s="203"/>
      <c r="AG857" s="203"/>
      <c r="AH857" s="203"/>
      <c r="AK857" s="203"/>
      <c r="AL857" s="203"/>
      <c r="AM857" s="204"/>
    </row>
    <row r="858" spans="2:39">
      <c r="B858" s="200"/>
      <c r="C858" s="201"/>
      <c r="D858" s="201"/>
      <c r="E858" s="201"/>
      <c r="G858" s="193"/>
      <c r="AD858" s="202"/>
      <c r="AE858" s="203"/>
      <c r="AF858" s="203"/>
      <c r="AG858" s="203"/>
      <c r="AH858" s="203"/>
      <c r="AK858" s="203"/>
      <c r="AL858" s="203"/>
      <c r="AM858" s="204"/>
    </row>
    <row r="859" spans="2:39">
      <c r="B859" s="200"/>
      <c r="C859" s="201"/>
      <c r="D859" s="201"/>
      <c r="E859" s="201"/>
      <c r="G859" s="193"/>
      <c r="AD859" s="202"/>
      <c r="AE859" s="203"/>
      <c r="AF859" s="203"/>
      <c r="AG859" s="203"/>
      <c r="AH859" s="203"/>
      <c r="AK859" s="203"/>
      <c r="AL859" s="203"/>
      <c r="AM859" s="204"/>
    </row>
    <row r="860" spans="2:39">
      <c r="B860" s="200"/>
      <c r="C860" s="201"/>
      <c r="D860" s="201"/>
      <c r="E860" s="201"/>
      <c r="G860" s="193"/>
      <c r="AD860" s="202"/>
      <c r="AE860" s="203"/>
      <c r="AF860" s="203"/>
      <c r="AG860" s="203"/>
      <c r="AH860" s="203"/>
      <c r="AK860" s="203"/>
      <c r="AL860" s="203"/>
      <c r="AM860" s="204"/>
    </row>
    <row r="861" spans="2:39">
      <c r="B861" s="200"/>
      <c r="C861" s="201"/>
      <c r="D861" s="201"/>
      <c r="E861" s="201"/>
      <c r="G861" s="193"/>
      <c r="AD861" s="202"/>
      <c r="AE861" s="203"/>
      <c r="AF861" s="203"/>
      <c r="AG861" s="203"/>
      <c r="AH861" s="203"/>
      <c r="AK861" s="203"/>
      <c r="AL861" s="203"/>
      <c r="AM861" s="204"/>
    </row>
    <row r="862" spans="2:39">
      <c r="B862" s="200"/>
      <c r="C862" s="201"/>
      <c r="D862" s="201"/>
      <c r="E862" s="201"/>
      <c r="G862" s="193"/>
      <c r="AD862" s="202"/>
      <c r="AE862" s="203"/>
      <c r="AF862" s="203"/>
      <c r="AG862" s="203"/>
      <c r="AH862" s="203"/>
      <c r="AK862" s="203"/>
      <c r="AL862" s="203"/>
      <c r="AM862" s="204"/>
    </row>
    <row r="863" spans="2:39">
      <c r="B863" s="200"/>
      <c r="C863" s="201"/>
      <c r="D863" s="201"/>
      <c r="E863" s="201"/>
      <c r="G863" s="193"/>
      <c r="AD863" s="202"/>
      <c r="AE863" s="203"/>
      <c r="AF863" s="203"/>
      <c r="AG863" s="203"/>
      <c r="AH863" s="203"/>
      <c r="AK863" s="203"/>
      <c r="AL863" s="203"/>
      <c r="AM863" s="204"/>
    </row>
    <row r="864" spans="2:39">
      <c r="B864" s="200"/>
      <c r="C864" s="201"/>
      <c r="D864" s="201"/>
      <c r="E864" s="201"/>
      <c r="G864" s="193"/>
      <c r="AD864" s="202"/>
      <c r="AE864" s="203"/>
      <c r="AF864" s="203"/>
      <c r="AG864" s="203"/>
      <c r="AH864" s="203"/>
      <c r="AK864" s="203"/>
      <c r="AL864" s="203"/>
      <c r="AM864" s="204"/>
    </row>
    <row r="865" spans="2:39">
      <c r="B865" s="200"/>
      <c r="C865" s="201"/>
      <c r="D865" s="201"/>
      <c r="E865" s="201"/>
      <c r="G865" s="193"/>
      <c r="AD865" s="202"/>
      <c r="AE865" s="203"/>
      <c r="AF865" s="203"/>
      <c r="AG865" s="203"/>
      <c r="AH865" s="203"/>
      <c r="AK865" s="203"/>
      <c r="AL865" s="203"/>
      <c r="AM865" s="204"/>
    </row>
    <row r="866" spans="2:39">
      <c r="B866" s="200"/>
      <c r="C866" s="201"/>
      <c r="D866" s="201"/>
      <c r="E866" s="201"/>
      <c r="G866" s="193"/>
      <c r="AD866" s="202"/>
      <c r="AE866" s="203"/>
      <c r="AF866" s="203"/>
      <c r="AG866" s="203"/>
      <c r="AH866" s="203"/>
      <c r="AK866" s="203"/>
      <c r="AL866" s="203"/>
      <c r="AM866" s="204"/>
    </row>
    <row r="867" spans="2:39">
      <c r="B867" s="200"/>
      <c r="C867" s="201"/>
      <c r="D867" s="201"/>
      <c r="E867" s="201"/>
      <c r="G867" s="193"/>
      <c r="AD867" s="202"/>
      <c r="AE867" s="203"/>
      <c r="AF867" s="203"/>
      <c r="AG867" s="203"/>
      <c r="AH867" s="203"/>
      <c r="AK867" s="203"/>
      <c r="AL867" s="203"/>
      <c r="AM867" s="204"/>
    </row>
    <row r="868" spans="2:39">
      <c r="B868" s="200"/>
      <c r="C868" s="201"/>
      <c r="D868" s="201"/>
      <c r="E868" s="201"/>
      <c r="G868" s="193"/>
      <c r="AD868" s="202"/>
      <c r="AE868" s="203"/>
      <c r="AF868" s="203"/>
      <c r="AG868" s="203"/>
      <c r="AH868" s="203"/>
      <c r="AK868" s="203"/>
      <c r="AL868" s="203"/>
      <c r="AM868" s="204"/>
    </row>
    <row r="869" spans="2:39">
      <c r="B869" s="200"/>
      <c r="C869" s="201"/>
      <c r="D869" s="201"/>
      <c r="E869" s="201"/>
      <c r="G869" s="193"/>
      <c r="AD869" s="202"/>
      <c r="AE869" s="203"/>
      <c r="AF869" s="203"/>
      <c r="AG869" s="203"/>
      <c r="AH869" s="203"/>
      <c r="AK869" s="203"/>
      <c r="AL869" s="203"/>
      <c r="AM869" s="204"/>
    </row>
    <row r="870" spans="2:39">
      <c r="B870" s="200"/>
      <c r="C870" s="201"/>
      <c r="D870" s="201"/>
      <c r="E870" s="201"/>
      <c r="G870" s="193"/>
      <c r="AD870" s="202"/>
      <c r="AE870" s="203"/>
      <c r="AF870" s="203"/>
      <c r="AG870" s="203"/>
      <c r="AH870" s="203"/>
      <c r="AK870" s="203"/>
      <c r="AL870" s="203"/>
      <c r="AM870" s="204"/>
    </row>
    <row r="871" spans="2:39">
      <c r="B871" s="200"/>
      <c r="C871" s="201"/>
      <c r="D871" s="201"/>
      <c r="E871" s="201"/>
      <c r="G871" s="193"/>
      <c r="AD871" s="202"/>
      <c r="AE871" s="203"/>
      <c r="AF871" s="203"/>
      <c r="AG871" s="203"/>
      <c r="AH871" s="203"/>
      <c r="AK871" s="203"/>
      <c r="AL871" s="203"/>
      <c r="AM871" s="204"/>
    </row>
    <row r="872" spans="2:39">
      <c r="B872" s="200"/>
      <c r="C872" s="201"/>
      <c r="D872" s="201"/>
      <c r="E872" s="201"/>
      <c r="G872" s="193"/>
      <c r="AD872" s="202"/>
      <c r="AE872" s="203"/>
      <c r="AF872" s="203"/>
      <c r="AG872" s="203"/>
      <c r="AH872" s="203"/>
      <c r="AK872" s="203"/>
      <c r="AL872" s="203"/>
      <c r="AM872" s="204"/>
    </row>
    <row r="873" spans="2:39">
      <c r="B873" s="200"/>
      <c r="C873" s="201"/>
      <c r="D873" s="201"/>
      <c r="E873" s="201"/>
      <c r="G873" s="193"/>
      <c r="AD873" s="202"/>
      <c r="AE873" s="203"/>
      <c r="AF873" s="203"/>
      <c r="AG873" s="203"/>
      <c r="AH873" s="203"/>
      <c r="AK873" s="203"/>
      <c r="AL873" s="203"/>
      <c r="AM873" s="204"/>
    </row>
    <row r="874" spans="2:39">
      <c r="B874" s="200"/>
      <c r="C874" s="201"/>
      <c r="D874" s="201"/>
      <c r="E874" s="201"/>
      <c r="G874" s="193"/>
      <c r="AD874" s="202"/>
      <c r="AE874" s="203"/>
      <c r="AF874" s="203"/>
      <c r="AG874" s="203"/>
      <c r="AH874" s="203"/>
      <c r="AK874" s="203"/>
      <c r="AL874" s="203"/>
      <c r="AM874" s="204"/>
    </row>
    <row r="875" spans="2:39">
      <c r="B875" s="200"/>
      <c r="C875" s="201"/>
      <c r="D875" s="201"/>
      <c r="E875" s="201"/>
      <c r="G875" s="193"/>
      <c r="AD875" s="202"/>
      <c r="AE875" s="203"/>
      <c r="AF875" s="203"/>
      <c r="AG875" s="203"/>
      <c r="AH875" s="203"/>
      <c r="AK875" s="203"/>
      <c r="AL875" s="203"/>
      <c r="AM875" s="204"/>
    </row>
    <row r="876" spans="2:39">
      <c r="B876" s="200"/>
      <c r="C876" s="201"/>
      <c r="D876" s="201"/>
      <c r="E876" s="201"/>
      <c r="G876" s="193"/>
      <c r="AD876" s="202"/>
      <c r="AE876" s="203"/>
      <c r="AF876" s="203"/>
      <c r="AG876" s="203"/>
      <c r="AH876" s="203"/>
      <c r="AK876" s="203"/>
      <c r="AL876" s="203"/>
      <c r="AM876" s="204"/>
    </row>
    <row r="877" spans="2:39">
      <c r="B877" s="200"/>
      <c r="C877" s="201"/>
      <c r="D877" s="201"/>
      <c r="E877" s="201"/>
      <c r="G877" s="193"/>
      <c r="AD877" s="202"/>
      <c r="AE877" s="203"/>
      <c r="AF877" s="203"/>
      <c r="AG877" s="203"/>
      <c r="AH877" s="203"/>
      <c r="AK877" s="203"/>
      <c r="AL877" s="203"/>
      <c r="AM877" s="204"/>
    </row>
    <row r="878" spans="2:39">
      <c r="B878" s="200"/>
      <c r="C878" s="201"/>
      <c r="D878" s="201"/>
      <c r="E878" s="201"/>
      <c r="G878" s="193"/>
      <c r="AD878" s="202"/>
      <c r="AE878" s="203"/>
      <c r="AF878" s="203"/>
      <c r="AG878" s="203"/>
      <c r="AH878" s="203"/>
      <c r="AK878" s="203"/>
      <c r="AL878" s="203"/>
      <c r="AM878" s="204"/>
    </row>
    <row r="879" spans="2:39">
      <c r="B879" s="200"/>
      <c r="C879" s="201"/>
      <c r="D879" s="201"/>
      <c r="E879" s="201"/>
      <c r="G879" s="193"/>
      <c r="AD879" s="202"/>
      <c r="AE879" s="203"/>
      <c r="AF879" s="203"/>
      <c r="AG879" s="203"/>
      <c r="AH879" s="203"/>
      <c r="AK879" s="203"/>
      <c r="AL879" s="203"/>
      <c r="AM879" s="204"/>
    </row>
    <row r="880" spans="2:39">
      <c r="B880" s="200"/>
      <c r="C880" s="201"/>
      <c r="D880" s="201"/>
      <c r="E880" s="201"/>
      <c r="G880" s="193"/>
      <c r="AD880" s="202"/>
      <c r="AE880" s="203"/>
      <c r="AF880" s="203"/>
      <c r="AG880" s="203"/>
      <c r="AH880" s="203"/>
      <c r="AK880" s="203"/>
      <c r="AL880" s="203"/>
      <c r="AM880" s="204"/>
    </row>
    <row r="881" spans="2:39">
      <c r="B881" s="200"/>
      <c r="C881" s="201"/>
      <c r="D881" s="201"/>
      <c r="E881" s="201"/>
      <c r="G881" s="193"/>
      <c r="AD881" s="202"/>
      <c r="AE881" s="203"/>
      <c r="AF881" s="203"/>
      <c r="AG881" s="203"/>
      <c r="AH881" s="203"/>
      <c r="AK881" s="203"/>
      <c r="AL881" s="203"/>
      <c r="AM881" s="204"/>
    </row>
    <row r="882" spans="2:39">
      <c r="B882" s="200"/>
      <c r="C882" s="201"/>
      <c r="D882" s="201"/>
      <c r="E882" s="201"/>
      <c r="G882" s="193"/>
      <c r="AD882" s="202"/>
      <c r="AE882" s="203"/>
      <c r="AF882" s="203"/>
      <c r="AG882" s="203"/>
      <c r="AH882" s="203"/>
      <c r="AK882" s="203"/>
      <c r="AL882" s="203"/>
      <c r="AM882" s="204"/>
    </row>
    <row r="883" spans="2:39">
      <c r="B883" s="200"/>
      <c r="C883" s="201"/>
      <c r="D883" s="201"/>
      <c r="E883" s="201"/>
      <c r="G883" s="193"/>
      <c r="AD883" s="202"/>
      <c r="AE883" s="203"/>
      <c r="AF883" s="203"/>
      <c r="AG883" s="203"/>
      <c r="AH883" s="203"/>
      <c r="AK883" s="203"/>
      <c r="AL883" s="203"/>
      <c r="AM883" s="204"/>
    </row>
    <row r="884" spans="2:39">
      <c r="B884" s="200"/>
      <c r="C884" s="201"/>
      <c r="D884" s="201"/>
      <c r="E884" s="201"/>
      <c r="G884" s="193"/>
      <c r="AD884" s="202"/>
      <c r="AE884" s="203"/>
      <c r="AF884" s="203"/>
      <c r="AG884" s="203"/>
      <c r="AH884" s="203"/>
      <c r="AK884" s="203"/>
      <c r="AL884" s="203"/>
      <c r="AM884" s="204"/>
    </row>
    <row r="885" spans="2:39">
      <c r="B885" s="200"/>
      <c r="C885" s="201"/>
      <c r="D885" s="201"/>
      <c r="E885" s="201"/>
      <c r="G885" s="193"/>
      <c r="AD885" s="202"/>
      <c r="AE885" s="203"/>
      <c r="AF885" s="203"/>
      <c r="AG885" s="203"/>
      <c r="AH885" s="203"/>
      <c r="AK885" s="203"/>
      <c r="AL885" s="203"/>
      <c r="AM885" s="204"/>
    </row>
    <row r="886" spans="2:39">
      <c r="B886" s="200"/>
      <c r="C886" s="201"/>
      <c r="D886" s="201"/>
      <c r="E886" s="201"/>
      <c r="G886" s="193"/>
      <c r="AD886" s="202"/>
      <c r="AE886" s="203"/>
      <c r="AF886" s="203"/>
      <c r="AG886" s="203"/>
      <c r="AH886" s="203"/>
      <c r="AK886" s="203"/>
      <c r="AL886" s="203"/>
      <c r="AM886" s="204"/>
    </row>
    <row r="887" spans="2:39">
      <c r="B887" s="200"/>
      <c r="C887" s="201"/>
      <c r="D887" s="201"/>
      <c r="E887" s="201"/>
      <c r="G887" s="193"/>
      <c r="AD887" s="203"/>
      <c r="AE887" s="203"/>
      <c r="AF887" s="203"/>
      <c r="AG887" s="203"/>
      <c r="AH887" s="203"/>
      <c r="AK887" s="203"/>
      <c r="AL887" s="203"/>
      <c r="AM887" s="204"/>
    </row>
    <row r="888" spans="2:39">
      <c r="B888" s="200"/>
      <c r="C888" s="201"/>
      <c r="D888" s="201"/>
      <c r="E888" s="201"/>
      <c r="G888" s="193"/>
      <c r="AD888" s="202"/>
      <c r="AE888" s="203"/>
      <c r="AF888" s="203"/>
      <c r="AG888" s="203"/>
      <c r="AH888" s="203"/>
      <c r="AK888" s="203"/>
      <c r="AL888" s="203"/>
      <c r="AM888" s="204"/>
    </row>
    <row r="889" spans="2:39">
      <c r="B889" s="200"/>
      <c r="C889" s="201"/>
      <c r="D889" s="201"/>
      <c r="E889" s="201"/>
      <c r="G889" s="193"/>
      <c r="AD889" s="202"/>
      <c r="AE889" s="203"/>
      <c r="AF889" s="203"/>
      <c r="AG889" s="203"/>
      <c r="AH889" s="203"/>
      <c r="AK889" s="203"/>
      <c r="AL889" s="203"/>
      <c r="AM889" s="204"/>
    </row>
    <row r="890" spans="2:39">
      <c r="B890" s="200"/>
      <c r="C890" s="201"/>
      <c r="D890" s="201"/>
      <c r="E890" s="201"/>
      <c r="G890" s="193"/>
      <c r="AD890" s="202"/>
      <c r="AE890" s="203"/>
      <c r="AF890" s="203"/>
      <c r="AG890" s="203"/>
      <c r="AH890" s="203"/>
      <c r="AK890" s="203"/>
      <c r="AL890" s="203"/>
      <c r="AM890" s="204"/>
    </row>
    <row r="891" spans="2:39">
      <c r="B891" s="200"/>
      <c r="C891" s="201"/>
      <c r="D891" s="201"/>
      <c r="E891" s="201"/>
      <c r="G891" s="193"/>
      <c r="AD891" s="202"/>
      <c r="AE891" s="203"/>
      <c r="AF891" s="203"/>
      <c r="AG891" s="203"/>
      <c r="AH891" s="203"/>
      <c r="AK891" s="203"/>
      <c r="AL891" s="203"/>
      <c r="AM891" s="204"/>
    </row>
    <row r="892" spans="2:39">
      <c r="B892" s="200"/>
      <c r="C892" s="201"/>
      <c r="D892" s="201"/>
      <c r="E892" s="201"/>
      <c r="G892" s="193"/>
      <c r="AD892" s="202"/>
      <c r="AE892" s="203"/>
      <c r="AF892" s="203"/>
      <c r="AG892" s="203"/>
      <c r="AH892" s="203"/>
      <c r="AK892" s="203"/>
      <c r="AL892" s="203"/>
      <c r="AM892" s="204"/>
    </row>
    <row r="893" spans="2:39">
      <c r="B893" s="200"/>
      <c r="C893" s="201"/>
      <c r="D893" s="201"/>
      <c r="E893" s="201"/>
      <c r="G893" s="193"/>
      <c r="AD893" s="202"/>
      <c r="AE893" s="203"/>
      <c r="AF893" s="203"/>
      <c r="AG893" s="203"/>
      <c r="AH893" s="203"/>
      <c r="AK893" s="203"/>
      <c r="AL893" s="203"/>
      <c r="AM893" s="204"/>
    </row>
    <row r="894" spans="2:39">
      <c r="B894" s="200"/>
      <c r="C894" s="201"/>
      <c r="D894" s="201"/>
      <c r="E894" s="201"/>
      <c r="G894" s="193"/>
      <c r="AD894" s="202"/>
      <c r="AE894" s="203"/>
      <c r="AF894" s="203"/>
      <c r="AG894" s="203"/>
      <c r="AH894" s="203"/>
      <c r="AK894" s="203"/>
      <c r="AL894" s="203"/>
      <c r="AM894" s="204"/>
    </row>
    <row r="895" spans="2:39">
      <c r="B895" s="200"/>
      <c r="C895" s="201"/>
      <c r="D895" s="201"/>
      <c r="E895" s="201"/>
      <c r="G895" s="193"/>
      <c r="AD895" s="202"/>
      <c r="AE895" s="203"/>
      <c r="AF895" s="203"/>
      <c r="AG895" s="203"/>
      <c r="AH895" s="203"/>
      <c r="AK895" s="203"/>
      <c r="AL895" s="203"/>
      <c r="AM895" s="204"/>
    </row>
    <row r="896" spans="2:39">
      <c r="B896" s="200"/>
      <c r="C896" s="201"/>
      <c r="D896" s="201"/>
      <c r="E896" s="201"/>
      <c r="G896" s="193"/>
      <c r="AD896" s="202"/>
      <c r="AE896" s="203"/>
      <c r="AF896" s="203"/>
      <c r="AG896" s="203"/>
      <c r="AH896" s="203"/>
      <c r="AK896" s="203"/>
      <c r="AL896" s="203"/>
      <c r="AM896" s="204"/>
    </row>
    <row r="897" spans="2:39">
      <c r="B897" s="200"/>
      <c r="C897" s="201"/>
      <c r="D897" s="201"/>
      <c r="E897" s="201"/>
      <c r="G897" s="193"/>
      <c r="AD897" s="202"/>
      <c r="AE897" s="203"/>
      <c r="AF897" s="203"/>
      <c r="AG897" s="203"/>
      <c r="AH897" s="203"/>
      <c r="AK897" s="203"/>
      <c r="AL897" s="203"/>
      <c r="AM897" s="204"/>
    </row>
    <row r="898" spans="2:39">
      <c r="B898" s="200"/>
      <c r="C898" s="201"/>
      <c r="D898" s="201"/>
      <c r="E898" s="201"/>
      <c r="G898" s="193"/>
      <c r="AD898" s="202"/>
      <c r="AE898" s="203"/>
      <c r="AF898" s="203"/>
      <c r="AG898" s="203"/>
      <c r="AH898" s="203"/>
      <c r="AK898" s="203"/>
      <c r="AL898" s="203"/>
      <c r="AM898" s="204"/>
    </row>
    <row r="899" spans="2:39">
      <c r="B899" s="200"/>
      <c r="C899" s="201"/>
      <c r="D899" s="201"/>
      <c r="E899" s="201"/>
      <c r="G899" s="193"/>
      <c r="AD899" s="202"/>
      <c r="AE899" s="203"/>
      <c r="AF899" s="203"/>
      <c r="AG899" s="203"/>
      <c r="AH899" s="203"/>
      <c r="AK899" s="203"/>
      <c r="AL899" s="203"/>
      <c r="AM899" s="204"/>
    </row>
    <row r="900" spans="2:39">
      <c r="B900" s="200"/>
      <c r="C900" s="201"/>
      <c r="D900" s="201"/>
      <c r="E900" s="201"/>
      <c r="G900" s="193"/>
      <c r="AD900" s="202"/>
      <c r="AE900" s="203"/>
      <c r="AF900" s="203"/>
      <c r="AG900" s="203"/>
      <c r="AH900" s="203"/>
      <c r="AK900" s="203"/>
      <c r="AL900" s="203"/>
      <c r="AM900" s="204"/>
    </row>
    <row r="901" spans="2:39">
      <c r="B901" s="200"/>
      <c r="C901" s="201"/>
      <c r="D901" s="201"/>
      <c r="E901" s="201"/>
      <c r="G901" s="193"/>
      <c r="AD901" s="202"/>
      <c r="AE901" s="203"/>
      <c r="AF901" s="203"/>
      <c r="AG901" s="203"/>
      <c r="AH901" s="203"/>
      <c r="AK901" s="203"/>
      <c r="AL901" s="203"/>
      <c r="AM901" s="204"/>
    </row>
    <row r="902" spans="2:39">
      <c r="B902" s="200"/>
      <c r="C902" s="201"/>
      <c r="D902" s="201"/>
      <c r="E902" s="201"/>
      <c r="G902" s="193"/>
      <c r="AD902" s="202"/>
      <c r="AE902" s="203"/>
      <c r="AF902" s="203"/>
      <c r="AG902" s="203"/>
      <c r="AH902" s="203"/>
      <c r="AK902" s="203"/>
      <c r="AL902" s="203"/>
      <c r="AM902" s="204"/>
    </row>
    <row r="903" spans="2:39">
      <c r="B903" s="200"/>
      <c r="C903" s="201"/>
      <c r="D903" s="201"/>
      <c r="E903" s="201"/>
      <c r="G903" s="193"/>
      <c r="AD903" s="202"/>
      <c r="AE903" s="203"/>
      <c r="AF903" s="203"/>
      <c r="AG903" s="203"/>
      <c r="AH903" s="203"/>
      <c r="AK903" s="203"/>
      <c r="AL903" s="203"/>
      <c r="AM903" s="204"/>
    </row>
    <row r="904" spans="2:39">
      <c r="B904" s="200"/>
      <c r="C904" s="201"/>
      <c r="D904" s="201"/>
      <c r="E904" s="201"/>
      <c r="G904" s="193"/>
      <c r="AD904" s="202"/>
      <c r="AE904" s="203"/>
      <c r="AF904" s="203"/>
      <c r="AG904" s="203"/>
      <c r="AH904" s="203"/>
      <c r="AK904" s="203"/>
      <c r="AL904" s="203"/>
      <c r="AM904" s="204"/>
    </row>
    <row r="905" spans="2:39">
      <c r="B905" s="200"/>
      <c r="C905" s="201"/>
      <c r="D905" s="201"/>
      <c r="E905" s="201"/>
      <c r="G905" s="193"/>
      <c r="AD905" s="202"/>
      <c r="AE905" s="203"/>
      <c r="AF905" s="203"/>
      <c r="AG905" s="203"/>
      <c r="AH905" s="203"/>
      <c r="AK905" s="203"/>
      <c r="AL905" s="203"/>
      <c r="AM905" s="204"/>
    </row>
    <row r="906" spans="2:39">
      <c r="B906" s="200"/>
      <c r="C906" s="201"/>
      <c r="D906" s="201"/>
      <c r="E906" s="201"/>
      <c r="G906" s="193"/>
      <c r="AD906" s="202"/>
      <c r="AE906" s="203"/>
      <c r="AF906" s="203"/>
      <c r="AG906" s="203"/>
      <c r="AH906" s="203"/>
      <c r="AK906" s="203"/>
      <c r="AL906" s="203"/>
      <c r="AM906" s="204"/>
    </row>
    <row r="907" spans="2:39">
      <c r="B907" s="200"/>
      <c r="C907" s="201"/>
      <c r="D907" s="201"/>
      <c r="E907" s="201"/>
      <c r="G907" s="193"/>
      <c r="AD907" s="202"/>
      <c r="AE907" s="203"/>
      <c r="AF907" s="203"/>
      <c r="AG907" s="203"/>
      <c r="AH907" s="203"/>
      <c r="AK907" s="203"/>
      <c r="AL907" s="203"/>
      <c r="AM907" s="204"/>
    </row>
    <row r="908" spans="2:39">
      <c r="B908" s="200"/>
      <c r="C908" s="201"/>
      <c r="D908" s="201"/>
      <c r="E908" s="201"/>
      <c r="G908" s="193"/>
      <c r="AD908" s="202"/>
      <c r="AE908" s="203"/>
      <c r="AF908" s="203"/>
      <c r="AG908" s="203"/>
      <c r="AH908" s="203"/>
      <c r="AK908" s="203"/>
      <c r="AL908" s="203"/>
      <c r="AM908" s="204"/>
    </row>
    <row r="909" spans="2:39">
      <c r="B909" s="200"/>
      <c r="C909" s="201"/>
      <c r="D909" s="201"/>
      <c r="E909" s="201"/>
      <c r="G909" s="193"/>
      <c r="AD909" s="202"/>
      <c r="AE909" s="203"/>
      <c r="AF909" s="203"/>
      <c r="AG909" s="203"/>
      <c r="AH909" s="203"/>
      <c r="AK909" s="203"/>
      <c r="AL909" s="203"/>
      <c r="AM909" s="204"/>
    </row>
    <row r="910" spans="2:39">
      <c r="B910" s="200"/>
      <c r="C910" s="201"/>
      <c r="D910" s="201"/>
      <c r="E910" s="201"/>
      <c r="G910" s="193"/>
      <c r="AD910" s="202"/>
      <c r="AE910" s="203"/>
      <c r="AF910" s="203"/>
      <c r="AG910" s="203"/>
      <c r="AH910" s="203"/>
      <c r="AK910" s="203"/>
      <c r="AL910" s="203"/>
      <c r="AM910" s="204"/>
    </row>
    <row r="911" spans="2:39">
      <c r="B911" s="200"/>
      <c r="C911" s="201"/>
      <c r="D911" s="201"/>
      <c r="E911" s="201"/>
      <c r="G911" s="193"/>
      <c r="AD911" s="202"/>
      <c r="AE911" s="203"/>
      <c r="AF911" s="203"/>
      <c r="AG911" s="203"/>
      <c r="AH911" s="203"/>
      <c r="AK911" s="203"/>
      <c r="AL911" s="203"/>
      <c r="AM911" s="204"/>
    </row>
    <row r="912" spans="2:39">
      <c r="B912" s="200"/>
      <c r="C912" s="201"/>
      <c r="D912" s="201"/>
      <c r="E912" s="201"/>
      <c r="G912" s="193"/>
      <c r="AD912" s="202"/>
      <c r="AE912" s="203"/>
      <c r="AF912" s="203"/>
      <c r="AG912" s="203"/>
      <c r="AH912" s="203"/>
      <c r="AK912" s="203"/>
      <c r="AL912" s="203"/>
      <c r="AM912" s="204"/>
    </row>
    <row r="913" spans="2:39">
      <c r="B913" s="200"/>
      <c r="C913" s="201"/>
      <c r="D913" s="201"/>
      <c r="E913" s="201"/>
      <c r="G913" s="193"/>
      <c r="AD913" s="202"/>
      <c r="AE913" s="203"/>
      <c r="AF913" s="203"/>
      <c r="AG913" s="203"/>
      <c r="AH913" s="203"/>
      <c r="AK913" s="203"/>
      <c r="AL913" s="203"/>
      <c r="AM913" s="204"/>
    </row>
    <row r="914" spans="2:39">
      <c r="B914" s="200"/>
      <c r="C914" s="201"/>
      <c r="D914" s="201"/>
      <c r="E914" s="201"/>
      <c r="G914" s="193"/>
      <c r="AD914" s="202"/>
      <c r="AE914" s="203"/>
      <c r="AF914" s="203"/>
      <c r="AG914" s="203"/>
      <c r="AH914" s="203"/>
      <c r="AK914" s="203"/>
      <c r="AL914" s="203"/>
      <c r="AM914" s="204"/>
    </row>
    <row r="915" spans="2:39">
      <c r="B915" s="200"/>
      <c r="C915" s="201"/>
      <c r="D915" s="201"/>
      <c r="E915" s="201"/>
      <c r="G915" s="193"/>
      <c r="AD915" s="202"/>
      <c r="AE915" s="203"/>
      <c r="AF915" s="203"/>
      <c r="AG915" s="203"/>
      <c r="AH915" s="203"/>
      <c r="AK915" s="203"/>
      <c r="AL915" s="203"/>
      <c r="AM915" s="204"/>
    </row>
    <row r="916" spans="2:39">
      <c r="B916" s="200"/>
      <c r="C916" s="201"/>
      <c r="D916" s="201"/>
      <c r="E916" s="201"/>
      <c r="G916" s="193"/>
      <c r="AD916" s="202"/>
      <c r="AE916" s="203"/>
      <c r="AF916" s="203"/>
      <c r="AG916" s="203"/>
      <c r="AH916" s="203"/>
      <c r="AK916" s="203"/>
      <c r="AL916" s="203"/>
      <c r="AM916" s="204"/>
    </row>
    <row r="917" spans="2:39">
      <c r="B917" s="200"/>
      <c r="C917" s="201"/>
      <c r="D917" s="201"/>
      <c r="E917" s="201"/>
      <c r="G917" s="193"/>
      <c r="AD917" s="202"/>
      <c r="AE917" s="203"/>
      <c r="AF917" s="203"/>
      <c r="AG917" s="203"/>
      <c r="AH917" s="203"/>
      <c r="AK917" s="203"/>
      <c r="AL917" s="203"/>
      <c r="AM917" s="204"/>
    </row>
    <row r="918" spans="2:39">
      <c r="B918" s="200"/>
      <c r="C918" s="201"/>
      <c r="D918" s="201"/>
      <c r="E918" s="201"/>
      <c r="G918" s="193"/>
      <c r="AD918" s="202"/>
      <c r="AE918" s="203"/>
      <c r="AF918" s="203"/>
      <c r="AG918" s="203"/>
      <c r="AH918" s="203"/>
      <c r="AK918" s="203"/>
      <c r="AL918" s="203"/>
      <c r="AM918" s="204"/>
    </row>
    <row r="919" spans="2:39">
      <c r="B919" s="200"/>
      <c r="C919" s="201"/>
      <c r="D919" s="201"/>
      <c r="E919" s="201"/>
      <c r="G919" s="193"/>
      <c r="AD919" s="202"/>
      <c r="AE919" s="203"/>
      <c r="AF919" s="203"/>
      <c r="AG919" s="203"/>
      <c r="AH919" s="203"/>
      <c r="AK919" s="203"/>
      <c r="AL919" s="203"/>
      <c r="AM919" s="204"/>
    </row>
    <row r="920" spans="2:39">
      <c r="B920" s="200"/>
      <c r="C920" s="201"/>
      <c r="D920" s="201"/>
      <c r="E920" s="201"/>
      <c r="G920" s="193"/>
      <c r="AD920" s="202"/>
      <c r="AE920" s="203"/>
      <c r="AF920" s="203"/>
      <c r="AG920" s="203"/>
      <c r="AH920" s="203"/>
      <c r="AK920" s="203"/>
      <c r="AL920" s="203"/>
      <c r="AM920" s="204"/>
    </row>
    <row r="921" spans="2:39">
      <c r="B921" s="200"/>
      <c r="C921" s="201"/>
      <c r="D921" s="201"/>
      <c r="E921" s="201"/>
      <c r="G921" s="193"/>
      <c r="AD921" s="202"/>
      <c r="AE921" s="203"/>
      <c r="AF921" s="203"/>
      <c r="AG921" s="203"/>
      <c r="AH921" s="203"/>
      <c r="AK921" s="203"/>
      <c r="AL921" s="203"/>
      <c r="AM921" s="204"/>
    </row>
    <row r="922" spans="2:39">
      <c r="B922" s="200"/>
      <c r="C922" s="201"/>
      <c r="D922" s="201"/>
      <c r="E922" s="201"/>
      <c r="G922" s="193"/>
      <c r="AD922" s="202"/>
      <c r="AE922" s="203"/>
      <c r="AF922" s="203"/>
      <c r="AG922" s="203"/>
      <c r="AH922" s="203"/>
      <c r="AK922" s="203"/>
      <c r="AL922" s="203"/>
      <c r="AM922" s="204"/>
    </row>
    <row r="923" spans="2:39">
      <c r="B923" s="200"/>
      <c r="C923" s="201"/>
      <c r="D923" s="201"/>
      <c r="E923" s="201"/>
      <c r="G923" s="193"/>
      <c r="AD923" s="202"/>
      <c r="AE923" s="203"/>
      <c r="AF923" s="203"/>
      <c r="AG923" s="203"/>
      <c r="AH923" s="203"/>
      <c r="AK923" s="203"/>
      <c r="AL923" s="203"/>
      <c r="AM923" s="204"/>
    </row>
    <row r="924" spans="2:39">
      <c r="B924" s="200"/>
      <c r="C924" s="201"/>
      <c r="D924" s="201"/>
      <c r="E924" s="201"/>
      <c r="G924" s="193"/>
      <c r="AD924" s="202"/>
      <c r="AE924" s="203"/>
      <c r="AF924" s="203"/>
      <c r="AG924" s="203"/>
      <c r="AH924" s="203"/>
      <c r="AK924" s="203"/>
      <c r="AL924" s="203"/>
      <c r="AM924" s="204"/>
    </row>
    <row r="925" spans="2:39">
      <c r="B925" s="200"/>
      <c r="C925" s="201"/>
      <c r="D925" s="201"/>
      <c r="E925" s="201"/>
      <c r="G925" s="193"/>
      <c r="AD925" s="202"/>
      <c r="AE925" s="203"/>
      <c r="AF925" s="203"/>
      <c r="AG925" s="203"/>
      <c r="AH925" s="203"/>
      <c r="AK925" s="203"/>
      <c r="AL925" s="203"/>
      <c r="AM925" s="204"/>
    </row>
    <row r="926" spans="2:39">
      <c r="B926" s="200"/>
      <c r="C926" s="201"/>
      <c r="D926" s="201"/>
      <c r="E926" s="201"/>
      <c r="G926" s="193"/>
      <c r="AD926" s="202"/>
      <c r="AE926" s="203"/>
      <c r="AF926" s="203"/>
      <c r="AG926" s="203"/>
      <c r="AH926" s="203"/>
      <c r="AK926" s="203"/>
      <c r="AL926" s="203"/>
      <c r="AM926" s="204"/>
    </row>
    <row r="927" spans="2:39">
      <c r="B927" s="200"/>
      <c r="C927" s="201"/>
      <c r="D927" s="201"/>
      <c r="E927" s="201"/>
      <c r="G927" s="193"/>
      <c r="AD927" s="202"/>
      <c r="AE927" s="203"/>
      <c r="AF927" s="203"/>
      <c r="AG927" s="203"/>
      <c r="AH927" s="203"/>
      <c r="AK927" s="203"/>
      <c r="AL927" s="203"/>
      <c r="AM927" s="204"/>
    </row>
    <row r="928" spans="2:39">
      <c r="B928" s="200"/>
      <c r="C928" s="201"/>
      <c r="D928" s="201"/>
      <c r="E928" s="201"/>
      <c r="G928" s="193"/>
      <c r="AD928" s="202"/>
      <c r="AE928" s="203"/>
      <c r="AF928" s="203"/>
      <c r="AG928" s="203"/>
      <c r="AH928" s="203"/>
      <c r="AK928" s="203"/>
      <c r="AL928" s="203"/>
      <c r="AM928" s="204"/>
    </row>
    <row r="929" spans="2:39">
      <c r="B929" s="200"/>
      <c r="C929" s="201"/>
      <c r="D929" s="201"/>
      <c r="E929" s="201"/>
      <c r="G929" s="193"/>
      <c r="AD929" s="202"/>
      <c r="AE929" s="203"/>
      <c r="AF929" s="203"/>
      <c r="AG929" s="203"/>
      <c r="AH929" s="203"/>
      <c r="AK929" s="203"/>
      <c r="AL929" s="203"/>
      <c r="AM929" s="204"/>
    </row>
    <row r="930" spans="2:39">
      <c r="B930" s="200"/>
      <c r="C930" s="201"/>
      <c r="D930" s="201"/>
      <c r="E930" s="201"/>
      <c r="G930" s="193"/>
      <c r="AD930" s="202"/>
      <c r="AE930" s="203"/>
      <c r="AF930" s="203"/>
      <c r="AG930" s="203"/>
      <c r="AH930" s="203"/>
      <c r="AK930" s="203"/>
      <c r="AL930" s="203"/>
      <c r="AM930" s="204"/>
    </row>
    <row r="931" spans="2:39">
      <c r="B931" s="200"/>
      <c r="C931" s="201"/>
      <c r="D931" s="201"/>
      <c r="E931" s="201"/>
      <c r="G931" s="193"/>
      <c r="AD931" s="202"/>
      <c r="AE931" s="203"/>
      <c r="AF931" s="203"/>
      <c r="AG931" s="203"/>
      <c r="AH931" s="203"/>
      <c r="AK931" s="203"/>
      <c r="AL931" s="203"/>
      <c r="AM931" s="204"/>
    </row>
    <row r="932" spans="2:39">
      <c r="B932" s="200"/>
      <c r="C932" s="201"/>
      <c r="D932" s="201"/>
      <c r="E932" s="201"/>
      <c r="G932" s="193"/>
      <c r="AD932" s="202"/>
      <c r="AE932" s="203"/>
      <c r="AF932" s="203"/>
      <c r="AG932" s="203"/>
      <c r="AH932" s="203"/>
      <c r="AK932" s="203"/>
      <c r="AL932" s="203"/>
      <c r="AM932" s="204"/>
    </row>
    <row r="933" spans="2:39">
      <c r="B933" s="200"/>
      <c r="C933" s="201"/>
      <c r="D933" s="201"/>
      <c r="E933" s="201"/>
      <c r="G933" s="193"/>
      <c r="AD933" s="202"/>
      <c r="AE933" s="203"/>
      <c r="AF933" s="203"/>
      <c r="AG933" s="203"/>
      <c r="AH933" s="203"/>
      <c r="AK933" s="203"/>
      <c r="AL933" s="203"/>
      <c r="AM933" s="204"/>
    </row>
    <row r="934" spans="2:39">
      <c r="B934" s="200"/>
      <c r="C934" s="201"/>
      <c r="D934" s="201"/>
      <c r="E934" s="201"/>
      <c r="G934" s="193"/>
      <c r="AD934" s="202"/>
      <c r="AE934" s="203"/>
      <c r="AF934" s="203"/>
      <c r="AG934" s="203"/>
      <c r="AH934" s="203"/>
      <c r="AK934" s="203"/>
      <c r="AL934" s="203"/>
      <c r="AM934" s="204"/>
    </row>
    <row r="935" spans="2:39">
      <c r="B935" s="200"/>
      <c r="C935" s="201"/>
      <c r="D935" s="201"/>
      <c r="E935" s="201"/>
      <c r="G935" s="193"/>
      <c r="AD935" s="202"/>
      <c r="AE935" s="203"/>
      <c r="AF935" s="203"/>
      <c r="AG935" s="203"/>
      <c r="AH935" s="203"/>
      <c r="AK935" s="203"/>
      <c r="AL935" s="203"/>
      <c r="AM935" s="204"/>
    </row>
    <row r="936" spans="2:39">
      <c r="B936" s="200"/>
      <c r="C936" s="201"/>
      <c r="D936" s="201"/>
      <c r="E936" s="201"/>
      <c r="G936" s="193"/>
      <c r="AD936" s="202"/>
      <c r="AE936" s="203"/>
      <c r="AF936" s="203"/>
      <c r="AG936" s="203"/>
      <c r="AH936" s="203"/>
      <c r="AK936" s="203"/>
      <c r="AL936" s="203"/>
      <c r="AM936" s="204"/>
    </row>
    <row r="937" spans="2:39">
      <c r="B937" s="200"/>
      <c r="C937" s="201"/>
      <c r="D937" s="201"/>
      <c r="E937" s="201"/>
      <c r="G937" s="193"/>
      <c r="AD937" s="202"/>
      <c r="AE937" s="203"/>
      <c r="AF937" s="203"/>
      <c r="AG937" s="203"/>
      <c r="AH937" s="203"/>
      <c r="AK937" s="203"/>
      <c r="AL937" s="203"/>
      <c r="AM937" s="204"/>
    </row>
    <row r="938" spans="2:39">
      <c r="B938" s="200"/>
      <c r="C938" s="201"/>
      <c r="D938" s="201"/>
      <c r="E938" s="201"/>
      <c r="G938" s="193"/>
      <c r="AD938" s="202"/>
      <c r="AE938" s="203"/>
      <c r="AF938" s="203"/>
      <c r="AG938" s="203"/>
      <c r="AH938" s="203"/>
      <c r="AK938" s="203"/>
      <c r="AL938" s="203"/>
      <c r="AM938" s="204"/>
    </row>
    <row r="939" spans="2:39">
      <c r="B939" s="200"/>
      <c r="C939" s="201"/>
      <c r="D939" s="201"/>
      <c r="E939" s="201"/>
      <c r="G939" s="193"/>
      <c r="AD939" s="202"/>
      <c r="AE939" s="203"/>
      <c r="AF939" s="203"/>
      <c r="AG939" s="203"/>
      <c r="AH939" s="203"/>
      <c r="AK939" s="203"/>
      <c r="AL939" s="203"/>
      <c r="AM939" s="204"/>
    </row>
    <row r="940" spans="2:39">
      <c r="B940" s="200"/>
      <c r="C940" s="201"/>
      <c r="D940" s="201"/>
      <c r="E940" s="201"/>
      <c r="G940" s="193"/>
      <c r="AD940" s="202"/>
      <c r="AE940" s="203"/>
      <c r="AF940" s="203"/>
      <c r="AG940" s="203"/>
      <c r="AH940" s="203"/>
      <c r="AK940" s="203"/>
      <c r="AL940" s="203"/>
      <c r="AM940" s="204"/>
    </row>
    <row r="941" spans="2:39">
      <c r="B941" s="200"/>
      <c r="C941" s="201"/>
      <c r="D941" s="201"/>
      <c r="E941" s="201"/>
      <c r="G941" s="193"/>
      <c r="AD941" s="202"/>
      <c r="AE941" s="203"/>
      <c r="AF941" s="203"/>
      <c r="AG941" s="203"/>
      <c r="AH941" s="203"/>
      <c r="AK941" s="203"/>
      <c r="AL941" s="203"/>
      <c r="AM941" s="204"/>
    </row>
    <row r="942" spans="2:39">
      <c r="B942" s="200"/>
      <c r="C942" s="201"/>
      <c r="D942" s="201"/>
      <c r="E942" s="201"/>
      <c r="G942" s="193"/>
      <c r="AD942" s="202"/>
      <c r="AE942" s="203"/>
      <c r="AF942" s="203"/>
      <c r="AG942" s="203"/>
      <c r="AH942" s="203"/>
      <c r="AK942" s="203"/>
      <c r="AL942" s="203"/>
      <c r="AM942" s="204"/>
    </row>
    <row r="943" spans="2:39">
      <c r="B943" s="200"/>
      <c r="C943" s="201"/>
      <c r="D943" s="201"/>
      <c r="E943" s="201"/>
      <c r="G943" s="193"/>
      <c r="AD943" s="202"/>
      <c r="AE943" s="203"/>
      <c r="AF943" s="203"/>
      <c r="AG943" s="203"/>
      <c r="AH943" s="203"/>
      <c r="AK943" s="203"/>
      <c r="AL943" s="203"/>
      <c r="AM943" s="204"/>
    </row>
    <row r="944" spans="2:39">
      <c r="B944" s="200"/>
      <c r="C944" s="201"/>
      <c r="D944" s="201"/>
      <c r="E944" s="201"/>
      <c r="G944" s="193"/>
      <c r="AD944" s="202"/>
      <c r="AE944" s="203"/>
      <c r="AF944" s="203"/>
      <c r="AG944" s="203"/>
      <c r="AH944" s="203"/>
      <c r="AK944" s="203"/>
      <c r="AL944" s="203"/>
      <c r="AM944" s="204"/>
    </row>
    <row r="945" spans="2:39">
      <c r="B945" s="200"/>
      <c r="C945" s="201"/>
      <c r="D945" s="201"/>
      <c r="E945" s="201"/>
      <c r="G945" s="193"/>
      <c r="AD945" s="202"/>
      <c r="AE945" s="203"/>
      <c r="AF945" s="203"/>
      <c r="AG945" s="203"/>
      <c r="AH945" s="203"/>
      <c r="AK945" s="203"/>
      <c r="AL945" s="203"/>
      <c r="AM945" s="204"/>
    </row>
    <row r="946" spans="2:39">
      <c r="B946" s="200"/>
      <c r="C946" s="201"/>
      <c r="D946" s="201"/>
      <c r="E946" s="201"/>
      <c r="G946" s="193"/>
      <c r="AD946" s="202"/>
      <c r="AE946" s="203"/>
      <c r="AF946" s="203"/>
      <c r="AG946" s="203"/>
      <c r="AH946" s="203"/>
      <c r="AK946" s="203"/>
      <c r="AL946" s="203"/>
      <c r="AM946" s="204"/>
    </row>
    <row r="947" spans="2:39">
      <c r="B947" s="200"/>
      <c r="C947" s="201"/>
      <c r="D947" s="201"/>
      <c r="E947" s="201"/>
      <c r="G947" s="193"/>
      <c r="AD947" s="202"/>
      <c r="AE947" s="203"/>
      <c r="AF947" s="203"/>
      <c r="AG947" s="203"/>
      <c r="AH947" s="203"/>
      <c r="AK947" s="203"/>
      <c r="AL947" s="203"/>
      <c r="AM947" s="204"/>
    </row>
    <row r="948" spans="2:39">
      <c r="B948" s="200"/>
      <c r="C948" s="201"/>
      <c r="D948" s="201"/>
      <c r="E948" s="201"/>
      <c r="G948" s="193"/>
      <c r="AD948" s="202"/>
      <c r="AE948" s="203"/>
      <c r="AF948" s="203"/>
      <c r="AG948" s="203"/>
      <c r="AH948" s="203"/>
      <c r="AK948" s="203"/>
      <c r="AL948" s="203"/>
      <c r="AM948" s="204"/>
    </row>
    <row r="949" spans="2:39">
      <c r="B949" s="200"/>
      <c r="C949" s="201"/>
      <c r="D949" s="201"/>
      <c r="E949" s="201"/>
      <c r="G949" s="193"/>
      <c r="AD949" s="202"/>
      <c r="AE949" s="203"/>
      <c r="AF949" s="203"/>
      <c r="AG949" s="203"/>
      <c r="AH949" s="203"/>
      <c r="AK949" s="203"/>
      <c r="AL949" s="203"/>
      <c r="AM949" s="204"/>
    </row>
    <row r="950" spans="2:39">
      <c r="B950" s="200"/>
      <c r="C950" s="201"/>
      <c r="D950" s="201"/>
      <c r="E950" s="201"/>
      <c r="G950" s="193"/>
      <c r="AD950" s="202"/>
      <c r="AE950" s="203"/>
      <c r="AF950" s="203"/>
      <c r="AG950" s="203"/>
      <c r="AH950" s="203"/>
      <c r="AK950" s="203"/>
      <c r="AL950" s="203"/>
      <c r="AM950" s="204"/>
    </row>
    <row r="951" spans="2:39">
      <c r="B951" s="200"/>
      <c r="C951" s="201"/>
      <c r="D951" s="201"/>
      <c r="E951" s="201"/>
      <c r="G951" s="193"/>
      <c r="AD951" s="202"/>
      <c r="AE951" s="203"/>
      <c r="AF951" s="203"/>
      <c r="AG951" s="203"/>
      <c r="AH951" s="203"/>
      <c r="AK951" s="203"/>
      <c r="AL951" s="203"/>
      <c r="AM951" s="204"/>
    </row>
    <row r="952" spans="2:39">
      <c r="B952" s="200"/>
      <c r="C952" s="201"/>
      <c r="D952" s="201"/>
      <c r="E952" s="201"/>
      <c r="G952" s="193"/>
      <c r="AD952" s="202"/>
      <c r="AE952" s="203"/>
      <c r="AF952" s="203"/>
      <c r="AG952" s="203"/>
      <c r="AH952" s="203"/>
      <c r="AK952" s="203"/>
      <c r="AL952" s="203"/>
      <c r="AM952" s="204"/>
    </row>
    <row r="953" spans="2:39">
      <c r="B953" s="200"/>
      <c r="C953" s="201"/>
      <c r="D953" s="201"/>
      <c r="E953" s="201"/>
      <c r="G953" s="193"/>
      <c r="AD953" s="202"/>
      <c r="AE953" s="203"/>
      <c r="AF953" s="203"/>
      <c r="AG953" s="203"/>
      <c r="AH953" s="203"/>
      <c r="AK953" s="203"/>
      <c r="AL953" s="203"/>
      <c r="AM953" s="204"/>
    </row>
    <row r="954" spans="2:39">
      <c r="B954" s="200"/>
      <c r="C954" s="201"/>
      <c r="D954" s="201"/>
      <c r="E954" s="201"/>
      <c r="G954" s="193"/>
      <c r="AD954" s="202"/>
      <c r="AE954" s="203"/>
      <c r="AF954" s="203"/>
      <c r="AG954" s="203"/>
      <c r="AH954" s="203"/>
      <c r="AK954" s="203"/>
      <c r="AL954" s="203"/>
      <c r="AM954" s="204"/>
    </row>
    <row r="955" spans="2:39">
      <c r="B955" s="200"/>
      <c r="C955" s="201"/>
      <c r="D955" s="201"/>
      <c r="E955" s="201"/>
      <c r="G955" s="193"/>
      <c r="AD955" s="202"/>
      <c r="AE955" s="203"/>
      <c r="AF955" s="203"/>
      <c r="AG955" s="203"/>
      <c r="AH955" s="203"/>
      <c r="AK955" s="203"/>
      <c r="AL955" s="203"/>
      <c r="AM955" s="204"/>
    </row>
    <row r="956" spans="2:39">
      <c r="B956" s="200"/>
      <c r="C956" s="201"/>
      <c r="D956" s="201"/>
      <c r="E956" s="201"/>
      <c r="G956" s="193"/>
      <c r="AD956" s="202"/>
      <c r="AE956" s="203"/>
      <c r="AF956" s="203"/>
      <c r="AG956" s="203"/>
      <c r="AH956" s="203"/>
      <c r="AK956" s="203"/>
      <c r="AL956" s="203"/>
      <c r="AM956" s="204"/>
    </row>
    <row r="957" spans="2:39">
      <c r="B957" s="200"/>
      <c r="C957" s="201"/>
      <c r="D957" s="201"/>
      <c r="E957" s="201"/>
      <c r="G957" s="193"/>
      <c r="AD957" s="202"/>
      <c r="AE957" s="203"/>
      <c r="AF957" s="203"/>
      <c r="AG957" s="203"/>
      <c r="AH957" s="203"/>
      <c r="AK957" s="203"/>
      <c r="AL957" s="203"/>
      <c r="AM957" s="204"/>
    </row>
    <row r="958" spans="2:39">
      <c r="B958" s="200"/>
      <c r="C958" s="201"/>
      <c r="D958" s="201"/>
      <c r="E958" s="201"/>
      <c r="G958" s="193"/>
      <c r="AD958" s="202"/>
      <c r="AE958" s="203"/>
      <c r="AF958" s="203"/>
      <c r="AG958" s="203"/>
      <c r="AH958" s="203"/>
      <c r="AK958" s="203"/>
      <c r="AL958" s="203"/>
      <c r="AM958" s="204"/>
    </row>
    <row r="959" spans="2:39">
      <c r="B959" s="200"/>
      <c r="C959" s="201"/>
      <c r="D959" s="201"/>
      <c r="E959" s="201"/>
      <c r="G959" s="193"/>
      <c r="AD959" s="202"/>
      <c r="AE959" s="203"/>
      <c r="AF959" s="203"/>
      <c r="AG959" s="203"/>
      <c r="AH959" s="203"/>
      <c r="AK959" s="203"/>
      <c r="AL959" s="203"/>
      <c r="AM959" s="204"/>
    </row>
    <row r="960" spans="2:39">
      <c r="B960" s="200"/>
      <c r="C960" s="201"/>
      <c r="D960" s="201"/>
      <c r="E960" s="201"/>
      <c r="G960" s="193"/>
      <c r="AD960" s="202"/>
      <c r="AE960" s="203"/>
      <c r="AF960" s="203"/>
      <c r="AG960" s="203"/>
      <c r="AH960" s="203"/>
      <c r="AK960" s="203"/>
      <c r="AL960" s="203"/>
      <c r="AM960" s="204"/>
    </row>
    <row r="961" spans="2:39">
      <c r="B961" s="200"/>
      <c r="C961" s="201"/>
      <c r="D961" s="201"/>
      <c r="E961" s="201"/>
      <c r="G961" s="193"/>
      <c r="AD961" s="202"/>
      <c r="AE961" s="203"/>
      <c r="AF961" s="203"/>
      <c r="AG961" s="203"/>
      <c r="AH961" s="203"/>
      <c r="AK961" s="203"/>
      <c r="AL961" s="203"/>
      <c r="AM961" s="204"/>
    </row>
    <row r="962" spans="2:39">
      <c r="B962" s="200"/>
      <c r="C962" s="201"/>
      <c r="D962" s="201"/>
      <c r="E962" s="201"/>
      <c r="G962" s="193"/>
      <c r="AD962" s="202"/>
      <c r="AE962" s="203"/>
      <c r="AF962" s="203"/>
      <c r="AG962" s="203"/>
      <c r="AH962" s="203"/>
      <c r="AK962" s="203"/>
      <c r="AL962" s="203"/>
      <c r="AM962" s="204"/>
    </row>
    <row r="963" spans="2:39">
      <c r="B963" s="200"/>
      <c r="C963" s="201"/>
      <c r="D963" s="201"/>
      <c r="E963" s="201"/>
      <c r="G963" s="193"/>
      <c r="AD963" s="202"/>
      <c r="AE963" s="203"/>
      <c r="AF963" s="203"/>
      <c r="AG963" s="203"/>
      <c r="AH963" s="203"/>
      <c r="AK963" s="203"/>
      <c r="AL963" s="203"/>
      <c r="AM963" s="204"/>
    </row>
    <row r="964" spans="2:39">
      <c r="B964" s="200"/>
      <c r="C964" s="201"/>
      <c r="D964" s="201"/>
      <c r="E964" s="201"/>
      <c r="G964" s="193"/>
      <c r="AD964" s="202"/>
      <c r="AE964" s="203"/>
      <c r="AF964" s="203"/>
      <c r="AG964" s="203"/>
      <c r="AH964" s="203"/>
      <c r="AK964" s="203"/>
      <c r="AL964" s="203"/>
      <c r="AM964" s="204"/>
    </row>
    <row r="965" spans="2:39">
      <c r="B965" s="200"/>
      <c r="C965" s="201"/>
      <c r="D965" s="201"/>
      <c r="E965" s="201"/>
      <c r="G965" s="193"/>
      <c r="AD965" s="202"/>
      <c r="AE965" s="203"/>
      <c r="AF965" s="203"/>
      <c r="AG965" s="203"/>
      <c r="AH965" s="203"/>
      <c r="AK965" s="203"/>
      <c r="AL965" s="203"/>
      <c r="AM965" s="204"/>
    </row>
    <row r="966" spans="2:39">
      <c r="B966" s="200"/>
      <c r="C966" s="201"/>
      <c r="D966" s="201"/>
      <c r="E966" s="201"/>
      <c r="G966" s="193"/>
      <c r="AD966" s="202"/>
      <c r="AE966" s="203"/>
      <c r="AF966" s="203"/>
      <c r="AG966" s="203"/>
      <c r="AH966" s="203"/>
      <c r="AK966" s="203"/>
      <c r="AL966" s="203"/>
      <c r="AM966" s="204"/>
    </row>
    <row r="967" spans="2:39">
      <c r="B967" s="200"/>
      <c r="C967" s="201"/>
      <c r="D967" s="201"/>
      <c r="E967" s="201"/>
      <c r="G967" s="193"/>
      <c r="AD967" s="202"/>
      <c r="AE967" s="203"/>
      <c r="AF967" s="203"/>
      <c r="AG967" s="203"/>
      <c r="AH967" s="203"/>
      <c r="AK967" s="203"/>
      <c r="AL967" s="203"/>
      <c r="AM967" s="204"/>
    </row>
    <row r="968" spans="2:39">
      <c r="B968" s="200"/>
      <c r="C968" s="201"/>
      <c r="D968" s="201"/>
      <c r="E968" s="201"/>
      <c r="G968" s="193"/>
      <c r="AD968" s="202"/>
      <c r="AE968" s="203"/>
      <c r="AF968" s="203"/>
      <c r="AG968" s="203"/>
      <c r="AH968" s="203"/>
      <c r="AK968" s="203"/>
      <c r="AL968" s="203"/>
      <c r="AM968" s="204"/>
    </row>
    <row r="969" spans="2:39">
      <c r="B969" s="200"/>
      <c r="C969" s="201"/>
      <c r="D969" s="201"/>
      <c r="E969" s="201"/>
      <c r="G969" s="193"/>
      <c r="AD969" s="202"/>
      <c r="AE969" s="203"/>
      <c r="AF969" s="203"/>
      <c r="AG969" s="203"/>
      <c r="AH969" s="203"/>
      <c r="AK969" s="203"/>
      <c r="AL969" s="203"/>
      <c r="AM969" s="204"/>
    </row>
    <row r="970" spans="2:39">
      <c r="B970" s="200"/>
      <c r="C970" s="201"/>
      <c r="D970" s="201"/>
      <c r="E970" s="201"/>
      <c r="G970" s="193"/>
      <c r="AD970" s="202"/>
      <c r="AE970" s="203"/>
      <c r="AF970" s="203"/>
      <c r="AG970" s="203"/>
      <c r="AH970" s="203"/>
      <c r="AK970" s="203"/>
      <c r="AL970" s="203"/>
      <c r="AM970" s="204"/>
    </row>
    <row r="971" spans="2:39">
      <c r="B971" s="200"/>
      <c r="C971" s="201"/>
      <c r="D971" s="201"/>
      <c r="E971" s="201"/>
      <c r="G971" s="193"/>
      <c r="AD971" s="202"/>
      <c r="AE971" s="203"/>
      <c r="AF971" s="203"/>
      <c r="AG971" s="203"/>
      <c r="AH971" s="203"/>
      <c r="AK971" s="203"/>
      <c r="AL971" s="203"/>
      <c r="AM971" s="204"/>
    </row>
    <row r="972" spans="2:39">
      <c r="B972" s="200"/>
      <c r="C972" s="201"/>
      <c r="D972" s="201"/>
      <c r="E972" s="201"/>
      <c r="G972" s="193"/>
      <c r="AD972" s="202"/>
      <c r="AE972" s="203"/>
      <c r="AF972" s="203"/>
      <c r="AG972" s="203"/>
      <c r="AH972" s="203"/>
      <c r="AK972" s="203"/>
      <c r="AL972" s="203"/>
      <c r="AM972" s="204"/>
    </row>
    <row r="973" spans="2:39">
      <c r="B973" s="200"/>
      <c r="C973" s="201"/>
      <c r="D973" s="201"/>
      <c r="E973" s="201"/>
      <c r="G973" s="193"/>
      <c r="AD973" s="202"/>
      <c r="AE973" s="203"/>
      <c r="AF973" s="203"/>
      <c r="AG973" s="203"/>
      <c r="AH973" s="203"/>
      <c r="AK973" s="203"/>
      <c r="AL973" s="203"/>
      <c r="AM973" s="204"/>
    </row>
    <row r="974" spans="2:39">
      <c r="B974" s="200"/>
      <c r="C974" s="201"/>
      <c r="D974" s="201"/>
      <c r="E974" s="201"/>
      <c r="G974" s="193"/>
      <c r="AD974" s="202"/>
      <c r="AE974" s="203"/>
      <c r="AF974" s="203"/>
      <c r="AG974" s="203"/>
      <c r="AH974" s="203"/>
      <c r="AK974" s="203"/>
      <c r="AL974" s="203"/>
      <c r="AM974" s="204"/>
    </row>
    <row r="975" spans="2:39">
      <c r="B975" s="200"/>
      <c r="C975" s="201"/>
      <c r="D975" s="201"/>
      <c r="E975" s="201"/>
      <c r="G975" s="193"/>
      <c r="AD975" s="202"/>
      <c r="AE975" s="203"/>
      <c r="AF975" s="203"/>
      <c r="AG975" s="203"/>
      <c r="AH975" s="203"/>
      <c r="AK975" s="203"/>
      <c r="AL975" s="203"/>
      <c r="AM975" s="204"/>
    </row>
    <row r="976" spans="2:39">
      <c r="B976" s="200"/>
      <c r="C976" s="201"/>
      <c r="D976" s="201"/>
      <c r="E976" s="201"/>
      <c r="G976" s="193"/>
      <c r="AD976" s="202"/>
      <c r="AE976" s="203"/>
      <c r="AF976" s="203"/>
      <c r="AG976" s="203"/>
      <c r="AH976" s="203"/>
      <c r="AK976" s="203"/>
      <c r="AL976" s="203"/>
      <c r="AM976" s="204"/>
    </row>
    <row r="977" spans="2:39">
      <c r="B977" s="200"/>
      <c r="C977" s="201"/>
      <c r="D977" s="201"/>
      <c r="E977" s="201"/>
      <c r="G977" s="193"/>
      <c r="AD977" s="202"/>
      <c r="AE977" s="203"/>
      <c r="AF977" s="203"/>
      <c r="AG977" s="203"/>
      <c r="AH977" s="203"/>
      <c r="AK977" s="203"/>
      <c r="AL977" s="203"/>
      <c r="AM977" s="204"/>
    </row>
    <row r="978" spans="2:39">
      <c r="B978" s="200"/>
      <c r="C978" s="201"/>
      <c r="D978" s="201"/>
      <c r="E978" s="201"/>
      <c r="G978" s="193"/>
      <c r="AD978" s="202"/>
      <c r="AE978" s="203"/>
      <c r="AF978" s="203"/>
      <c r="AG978" s="203"/>
      <c r="AH978" s="203"/>
      <c r="AK978" s="203"/>
      <c r="AL978" s="203"/>
      <c r="AM978" s="204"/>
    </row>
    <row r="979" spans="2:39">
      <c r="B979" s="200"/>
      <c r="C979" s="201"/>
      <c r="D979" s="201"/>
      <c r="E979" s="201"/>
      <c r="G979" s="193"/>
      <c r="AD979" s="202"/>
      <c r="AE979" s="203"/>
      <c r="AF979" s="203"/>
      <c r="AG979" s="203"/>
      <c r="AH979" s="203"/>
      <c r="AK979" s="203"/>
      <c r="AL979" s="203"/>
      <c r="AM979" s="204"/>
    </row>
    <row r="980" spans="2:39">
      <c r="B980" s="200"/>
      <c r="C980" s="201"/>
      <c r="D980" s="201"/>
      <c r="E980" s="201"/>
      <c r="G980" s="193"/>
      <c r="AD980" s="202"/>
      <c r="AE980" s="203"/>
      <c r="AF980" s="203"/>
      <c r="AG980" s="203"/>
      <c r="AH980" s="203"/>
      <c r="AK980" s="203"/>
      <c r="AL980" s="203"/>
      <c r="AM980" s="204"/>
    </row>
    <row r="981" spans="2:39">
      <c r="B981" s="200"/>
      <c r="C981" s="201"/>
      <c r="D981" s="201"/>
      <c r="E981" s="201"/>
      <c r="G981" s="193"/>
      <c r="AD981" s="202"/>
      <c r="AE981" s="203"/>
      <c r="AF981" s="203"/>
      <c r="AG981" s="203"/>
      <c r="AH981" s="203"/>
      <c r="AK981" s="203"/>
      <c r="AL981" s="203"/>
      <c r="AM981" s="204"/>
    </row>
    <row r="982" spans="2:39">
      <c r="B982" s="200"/>
      <c r="C982" s="201"/>
      <c r="D982" s="201"/>
      <c r="E982" s="201"/>
      <c r="G982" s="193"/>
      <c r="AD982" s="202"/>
      <c r="AE982" s="203"/>
      <c r="AF982" s="203"/>
      <c r="AG982" s="203"/>
      <c r="AH982" s="203"/>
      <c r="AK982" s="203"/>
      <c r="AL982" s="203"/>
      <c r="AM982" s="204"/>
    </row>
    <row r="983" spans="2:39">
      <c r="B983" s="200"/>
      <c r="C983" s="201"/>
      <c r="D983" s="201"/>
      <c r="E983" s="201"/>
      <c r="G983" s="193"/>
      <c r="AD983" s="202"/>
      <c r="AE983" s="203"/>
      <c r="AF983" s="203"/>
      <c r="AG983" s="203"/>
      <c r="AH983" s="203"/>
      <c r="AK983" s="203"/>
      <c r="AL983" s="203"/>
      <c r="AM983" s="204"/>
    </row>
    <row r="984" spans="2:39">
      <c r="B984" s="200"/>
      <c r="C984" s="201"/>
      <c r="D984" s="201"/>
      <c r="E984" s="201"/>
      <c r="G984" s="193"/>
      <c r="AD984" s="202"/>
      <c r="AE984" s="203"/>
      <c r="AF984" s="203"/>
      <c r="AG984" s="203"/>
      <c r="AH984" s="203"/>
      <c r="AK984" s="203"/>
      <c r="AL984" s="203"/>
      <c r="AM984" s="204"/>
    </row>
    <row r="985" spans="2:39">
      <c r="B985" s="200"/>
      <c r="C985" s="201"/>
      <c r="D985" s="201"/>
      <c r="E985" s="201"/>
      <c r="G985" s="193"/>
      <c r="AD985" s="202"/>
      <c r="AE985" s="203"/>
      <c r="AF985" s="203"/>
      <c r="AG985" s="203"/>
      <c r="AH985" s="203"/>
      <c r="AK985" s="203"/>
      <c r="AL985" s="203"/>
      <c r="AM985" s="204"/>
    </row>
    <row r="986" spans="2:39">
      <c r="B986" s="200"/>
      <c r="C986" s="201"/>
      <c r="D986" s="201"/>
      <c r="E986" s="201"/>
      <c r="G986" s="193"/>
      <c r="AD986" s="202"/>
      <c r="AE986" s="203"/>
      <c r="AF986" s="203"/>
      <c r="AG986" s="203"/>
      <c r="AH986" s="203"/>
      <c r="AK986" s="203"/>
      <c r="AL986" s="203"/>
      <c r="AM986" s="204"/>
    </row>
    <row r="987" spans="2:39">
      <c r="B987" s="200"/>
      <c r="C987" s="201"/>
      <c r="D987" s="201"/>
      <c r="E987" s="201"/>
      <c r="G987" s="193"/>
      <c r="AD987" s="202"/>
      <c r="AE987" s="203"/>
      <c r="AF987" s="203"/>
      <c r="AG987" s="203"/>
      <c r="AH987" s="203"/>
      <c r="AK987" s="203"/>
      <c r="AL987" s="203"/>
      <c r="AM987" s="204"/>
    </row>
    <row r="988" spans="2:39">
      <c r="B988" s="200"/>
      <c r="C988" s="201"/>
      <c r="D988" s="201"/>
      <c r="E988" s="201"/>
      <c r="G988" s="193"/>
      <c r="AD988" s="202"/>
      <c r="AE988" s="203"/>
      <c r="AF988" s="203"/>
      <c r="AG988" s="203"/>
      <c r="AH988" s="203"/>
      <c r="AK988" s="203"/>
      <c r="AL988" s="203"/>
      <c r="AM988" s="204"/>
    </row>
    <row r="989" spans="2:39">
      <c r="B989" s="200"/>
      <c r="C989" s="201"/>
      <c r="D989" s="201"/>
      <c r="E989" s="201"/>
      <c r="G989" s="193"/>
      <c r="AD989" s="202"/>
      <c r="AE989" s="203"/>
      <c r="AF989" s="203"/>
      <c r="AG989" s="203"/>
      <c r="AH989" s="203"/>
      <c r="AK989" s="203"/>
      <c r="AL989" s="203"/>
      <c r="AM989" s="204"/>
    </row>
    <row r="990" spans="2:39">
      <c r="B990" s="200"/>
      <c r="C990" s="201"/>
      <c r="D990" s="201"/>
      <c r="E990" s="201"/>
      <c r="G990" s="193"/>
      <c r="AD990" s="202"/>
      <c r="AE990" s="203"/>
      <c r="AF990" s="203"/>
      <c r="AG990" s="203"/>
      <c r="AH990" s="203"/>
      <c r="AK990" s="203"/>
      <c r="AL990" s="203"/>
      <c r="AM990" s="204"/>
    </row>
    <row r="991" spans="2:39">
      <c r="B991" s="200"/>
      <c r="C991" s="201"/>
      <c r="D991" s="201"/>
      <c r="E991" s="201"/>
      <c r="G991" s="193"/>
      <c r="AD991" s="202"/>
      <c r="AE991" s="203"/>
      <c r="AF991" s="203"/>
      <c r="AG991" s="203"/>
      <c r="AH991" s="203"/>
      <c r="AK991" s="203"/>
      <c r="AL991" s="203"/>
      <c r="AM991" s="204"/>
    </row>
    <row r="992" spans="2:39">
      <c r="B992" s="200"/>
      <c r="C992" s="201"/>
      <c r="D992" s="201"/>
      <c r="E992" s="201"/>
      <c r="G992" s="193"/>
      <c r="AD992" s="202"/>
      <c r="AE992" s="203"/>
      <c r="AF992" s="203"/>
      <c r="AG992" s="203"/>
      <c r="AH992" s="203"/>
      <c r="AK992" s="203"/>
      <c r="AL992" s="203"/>
      <c r="AM992" s="204"/>
    </row>
    <row r="993" spans="2:39">
      <c r="B993" s="200"/>
      <c r="C993" s="201"/>
      <c r="D993" s="201"/>
      <c r="E993" s="201"/>
      <c r="G993" s="193"/>
      <c r="AD993" s="202"/>
      <c r="AE993" s="203"/>
      <c r="AF993" s="203"/>
      <c r="AG993" s="203"/>
      <c r="AH993" s="203"/>
      <c r="AK993" s="203"/>
      <c r="AL993" s="203"/>
      <c r="AM993" s="204"/>
    </row>
    <row r="994" spans="2:39">
      <c r="B994" s="200"/>
      <c r="C994" s="201"/>
      <c r="D994" s="201"/>
      <c r="E994" s="201"/>
      <c r="G994" s="193"/>
      <c r="AD994" s="202"/>
      <c r="AE994" s="203"/>
      <c r="AF994" s="203"/>
      <c r="AG994" s="203"/>
      <c r="AH994" s="203"/>
      <c r="AK994" s="203"/>
      <c r="AL994" s="203"/>
      <c r="AM994" s="204"/>
    </row>
    <row r="995" spans="2:39">
      <c r="B995" s="200"/>
      <c r="C995" s="201"/>
      <c r="D995" s="201"/>
      <c r="E995" s="201"/>
      <c r="G995" s="193"/>
      <c r="AD995" s="202"/>
      <c r="AE995" s="203"/>
      <c r="AF995" s="203"/>
      <c r="AG995" s="203"/>
      <c r="AH995" s="203"/>
      <c r="AK995" s="203"/>
      <c r="AL995" s="203"/>
      <c r="AM995" s="204"/>
    </row>
    <row r="996" spans="2:39">
      <c r="B996" s="200"/>
      <c r="C996" s="201"/>
      <c r="D996" s="201"/>
      <c r="E996" s="201"/>
      <c r="G996" s="193"/>
      <c r="AD996" s="202"/>
      <c r="AE996" s="203"/>
      <c r="AF996" s="203"/>
      <c r="AG996" s="203"/>
      <c r="AH996" s="203"/>
      <c r="AK996" s="203"/>
      <c r="AL996" s="203"/>
      <c r="AM996" s="204"/>
    </row>
    <row r="997" spans="2:39">
      <c r="B997" s="200"/>
      <c r="C997" s="201"/>
      <c r="D997" s="201"/>
      <c r="E997" s="201"/>
      <c r="G997" s="193"/>
      <c r="AD997" s="202"/>
      <c r="AE997" s="203"/>
      <c r="AF997" s="203"/>
      <c r="AG997" s="203"/>
      <c r="AH997" s="203"/>
      <c r="AK997" s="203"/>
      <c r="AL997" s="203"/>
      <c r="AM997" s="204"/>
    </row>
    <row r="998" spans="2:39">
      <c r="B998" s="200"/>
      <c r="C998" s="201"/>
      <c r="D998" s="201"/>
      <c r="E998" s="201"/>
      <c r="G998" s="193"/>
      <c r="AD998" s="202"/>
      <c r="AE998" s="203"/>
      <c r="AF998" s="203"/>
      <c r="AG998" s="203"/>
      <c r="AH998" s="203"/>
      <c r="AK998" s="203"/>
      <c r="AL998" s="203"/>
      <c r="AM998" s="204"/>
    </row>
    <row r="999" spans="2:39">
      <c r="B999" s="200"/>
      <c r="C999" s="201"/>
      <c r="D999" s="201"/>
      <c r="E999" s="201"/>
      <c r="G999" s="193"/>
      <c r="AD999" s="202"/>
      <c r="AE999" s="203"/>
      <c r="AF999" s="203"/>
      <c r="AG999" s="203"/>
      <c r="AH999" s="203"/>
      <c r="AK999" s="203"/>
      <c r="AL999" s="203"/>
      <c r="AM999" s="204"/>
    </row>
    <row r="1000" spans="2:39">
      <c r="B1000" s="200"/>
      <c r="C1000" s="201"/>
      <c r="D1000" s="201"/>
      <c r="E1000" s="201"/>
      <c r="G1000" s="193"/>
      <c r="AD1000" s="202"/>
      <c r="AE1000" s="203"/>
      <c r="AF1000" s="203"/>
      <c r="AG1000" s="203"/>
      <c r="AH1000" s="203"/>
      <c r="AK1000" s="203"/>
      <c r="AL1000" s="203"/>
      <c r="AM1000" s="204"/>
    </row>
    <row r="1001" spans="2:39">
      <c r="B1001" s="200"/>
      <c r="C1001" s="201"/>
      <c r="D1001" s="201"/>
      <c r="E1001" s="201"/>
      <c r="G1001" s="193"/>
      <c r="AD1001" s="202"/>
      <c r="AE1001" s="203"/>
      <c r="AF1001" s="203"/>
      <c r="AG1001" s="203"/>
      <c r="AH1001" s="203"/>
      <c r="AK1001" s="203"/>
      <c r="AL1001" s="203"/>
      <c r="AM1001" s="204"/>
    </row>
    <row r="1002" spans="2:39">
      <c r="B1002" s="200"/>
      <c r="C1002" s="201"/>
      <c r="D1002" s="201"/>
      <c r="E1002" s="201"/>
      <c r="G1002" s="193"/>
      <c r="AD1002" s="202"/>
      <c r="AE1002" s="203"/>
      <c r="AF1002" s="203"/>
      <c r="AG1002" s="203"/>
      <c r="AH1002" s="203"/>
      <c r="AK1002" s="203"/>
      <c r="AL1002" s="203"/>
      <c r="AM1002" s="204"/>
    </row>
    <row r="1003" spans="2:39">
      <c r="B1003" s="200"/>
      <c r="C1003" s="201"/>
      <c r="D1003" s="201"/>
      <c r="E1003" s="201"/>
      <c r="G1003" s="193"/>
      <c r="AD1003" s="202"/>
      <c r="AE1003" s="203"/>
      <c r="AF1003" s="203"/>
      <c r="AG1003" s="203"/>
      <c r="AH1003" s="203"/>
      <c r="AK1003" s="203"/>
      <c r="AL1003" s="203"/>
      <c r="AM1003" s="204"/>
    </row>
    <row r="1004" spans="2:39">
      <c r="B1004" s="200"/>
      <c r="C1004" s="201"/>
      <c r="D1004" s="201"/>
      <c r="E1004" s="201"/>
      <c r="G1004" s="193"/>
      <c r="AD1004" s="202"/>
      <c r="AE1004" s="203"/>
      <c r="AF1004" s="203"/>
      <c r="AG1004" s="203"/>
      <c r="AH1004" s="203"/>
      <c r="AK1004" s="203"/>
      <c r="AL1004" s="203"/>
      <c r="AM1004" s="204"/>
    </row>
    <row r="1005" spans="2:39">
      <c r="B1005" s="200"/>
      <c r="C1005" s="201"/>
      <c r="D1005" s="201"/>
      <c r="E1005" s="201"/>
      <c r="G1005" s="193"/>
      <c r="AD1005" s="202"/>
      <c r="AE1005" s="203"/>
      <c r="AF1005" s="203"/>
      <c r="AG1005" s="203"/>
      <c r="AH1005" s="203"/>
      <c r="AK1005" s="203"/>
      <c r="AL1005" s="203"/>
      <c r="AM1005" s="204"/>
    </row>
    <row r="1006" spans="2:39">
      <c r="B1006" s="200"/>
      <c r="C1006" s="201"/>
      <c r="D1006" s="201"/>
      <c r="E1006" s="201"/>
      <c r="G1006" s="193"/>
      <c r="AD1006" s="202"/>
      <c r="AE1006" s="203"/>
      <c r="AF1006" s="203"/>
      <c r="AG1006" s="203"/>
      <c r="AH1006" s="203"/>
      <c r="AK1006" s="203"/>
      <c r="AL1006" s="203"/>
      <c r="AM1006" s="204"/>
    </row>
    <row r="1007" spans="2:39">
      <c r="B1007" s="200"/>
      <c r="C1007" s="201"/>
      <c r="D1007" s="201"/>
      <c r="E1007" s="201"/>
      <c r="G1007" s="193"/>
      <c r="AD1007" s="202"/>
      <c r="AE1007" s="203"/>
      <c r="AF1007" s="203"/>
      <c r="AG1007" s="203"/>
      <c r="AH1007" s="203"/>
      <c r="AK1007" s="203"/>
      <c r="AL1007" s="203"/>
      <c r="AM1007" s="204"/>
    </row>
    <row r="1008" spans="2:39">
      <c r="B1008" s="200"/>
      <c r="C1008" s="201"/>
      <c r="D1008" s="201"/>
      <c r="E1008" s="201"/>
      <c r="G1008" s="193"/>
      <c r="AD1008" s="202"/>
      <c r="AE1008" s="203"/>
      <c r="AF1008" s="203"/>
      <c r="AG1008" s="203"/>
      <c r="AH1008" s="203"/>
      <c r="AK1008" s="203"/>
      <c r="AL1008" s="203"/>
      <c r="AM1008" s="204"/>
    </row>
    <row r="1009" spans="2:39">
      <c r="B1009" s="200"/>
      <c r="C1009" s="201"/>
      <c r="D1009" s="201"/>
      <c r="E1009" s="201"/>
      <c r="G1009" s="193"/>
      <c r="AD1009" s="202"/>
      <c r="AE1009" s="203"/>
      <c r="AF1009" s="203"/>
      <c r="AG1009" s="203"/>
      <c r="AH1009" s="203"/>
      <c r="AK1009" s="203"/>
      <c r="AL1009" s="203"/>
      <c r="AM1009" s="204"/>
    </row>
    <row r="1010" spans="2:39">
      <c r="B1010" s="200"/>
      <c r="C1010" s="201"/>
      <c r="D1010" s="201"/>
      <c r="E1010" s="201"/>
      <c r="G1010" s="193"/>
      <c r="AD1010" s="202"/>
      <c r="AE1010" s="203"/>
      <c r="AF1010" s="203"/>
      <c r="AG1010" s="203"/>
      <c r="AH1010" s="203"/>
      <c r="AK1010" s="203"/>
      <c r="AL1010" s="203"/>
      <c r="AM1010" s="204"/>
    </row>
    <row r="1011" spans="2:39">
      <c r="B1011" s="200"/>
      <c r="C1011" s="201"/>
      <c r="D1011" s="201"/>
      <c r="E1011" s="201"/>
      <c r="G1011" s="193"/>
      <c r="AD1011" s="202"/>
      <c r="AE1011" s="203"/>
      <c r="AF1011" s="203"/>
      <c r="AG1011" s="203"/>
      <c r="AH1011" s="203"/>
      <c r="AK1011" s="203"/>
      <c r="AL1011" s="203"/>
      <c r="AM1011" s="204"/>
    </row>
    <row r="1012" spans="2:39">
      <c r="B1012" s="200"/>
      <c r="C1012" s="201"/>
      <c r="D1012" s="201"/>
      <c r="E1012" s="201"/>
      <c r="G1012" s="193"/>
      <c r="AD1012" s="202"/>
      <c r="AE1012" s="203"/>
      <c r="AF1012" s="203"/>
      <c r="AG1012" s="203"/>
      <c r="AH1012" s="203"/>
      <c r="AK1012" s="203"/>
      <c r="AL1012" s="203"/>
      <c r="AM1012" s="204"/>
    </row>
    <row r="1013" spans="2:39">
      <c r="B1013" s="200"/>
      <c r="C1013" s="201"/>
      <c r="D1013" s="201"/>
      <c r="E1013" s="201"/>
      <c r="G1013" s="193"/>
      <c r="AD1013" s="202"/>
      <c r="AE1013" s="203"/>
      <c r="AF1013" s="203"/>
      <c r="AG1013" s="203"/>
      <c r="AH1013" s="203"/>
      <c r="AK1013" s="203"/>
      <c r="AL1013" s="203"/>
      <c r="AM1013" s="204"/>
    </row>
    <row r="1014" spans="2:39">
      <c r="B1014" s="200"/>
      <c r="C1014" s="201"/>
      <c r="D1014" s="201"/>
      <c r="E1014" s="201"/>
      <c r="G1014" s="193"/>
      <c r="AD1014" s="202"/>
      <c r="AE1014" s="203"/>
      <c r="AF1014" s="203"/>
      <c r="AG1014" s="203"/>
      <c r="AH1014" s="203"/>
      <c r="AK1014" s="203"/>
      <c r="AL1014" s="203"/>
      <c r="AM1014" s="204"/>
    </row>
    <row r="1015" spans="2:39">
      <c r="B1015" s="200"/>
      <c r="C1015" s="201"/>
      <c r="D1015" s="201"/>
      <c r="E1015" s="201"/>
      <c r="G1015" s="193"/>
      <c r="AD1015" s="202"/>
      <c r="AE1015" s="203"/>
      <c r="AF1015" s="203"/>
      <c r="AG1015" s="203"/>
      <c r="AH1015" s="203"/>
      <c r="AK1015" s="203"/>
      <c r="AL1015" s="203"/>
      <c r="AM1015" s="204"/>
    </row>
    <row r="1016" spans="2:39">
      <c r="B1016" s="200"/>
      <c r="C1016" s="201"/>
      <c r="D1016" s="201"/>
      <c r="E1016" s="201"/>
      <c r="G1016" s="193"/>
      <c r="AD1016" s="202"/>
      <c r="AE1016" s="203"/>
      <c r="AF1016" s="203"/>
      <c r="AG1016" s="203"/>
      <c r="AH1016" s="203"/>
      <c r="AK1016" s="203"/>
      <c r="AL1016" s="203"/>
      <c r="AM1016" s="204"/>
    </row>
    <row r="1017" spans="2:39">
      <c r="B1017" s="200"/>
      <c r="C1017" s="201"/>
      <c r="D1017" s="201"/>
      <c r="E1017" s="201"/>
      <c r="G1017" s="193"/>
      <c r="AD1017" s="202"/>
      <c r="AE1017" s="203"/>
      <c r="AF1017" s="203"/>
      <c r="AG1017" s="203"/>
      <c r="AH1017" s="203"/>
      <c r="AK1017" s="203"/>
      <c r="AL1017" s="203"/>
      <c r="AM1017" s="204"/>
    </row>
    <row r="1018" spans="2:39">
      <c r="B1018" s="200"/>
      <c r="C1018" s="201"/>
      <c r="D1018" s="201"/>
      <c r="E1018" s="201"/>
      <c r="G1018" s="193"/>
      <c r="AD1018" s="202"/>
      <c r="AE1018" s="203"/>
      <c r="AF1018" s="203"/>
      <c r="AG1018" s="203"/>
      <c r="AH1018" s="203"/>
      <c r="AK1018" s="203"/>
      <c r="AL1018" s="203"/>
      <c r="AM1018" s="204"/>
    </row>
    <row r="1019" spans="2:39">
      <c r="B1019" s="200"/>
      <c r="C1019" s="201"/>
      <c r="D1019" s="201"/>
      <c r="E1019" s="201"/>
      <c r="G1019" s="193"/>
      <c r="AD1019" s="202"/>
      <c r="AE1019" s="203"/>
      <c r="AF1019" s="203"/>
      <c r="AG1019" s="203"/>
      <c r="AH1019" s="203"/>
      <c r="AK1019" s="203"/>
      <c r="AL1019" s="203"/>
      <c r="AM1019" s="204"/>
    </row>
    <row r="1020" spans="2:39">
      <c r="B1020" s="200"/>
      <c r="C1020" s="201"/>
      <c r="D1020" s="201"/>
      <c r="E1020" s="201"/>
      <c r="G1020" s="193"/>
      <c r="AD1020" s="202"/>
      <c r="AE1020" s="203"/>
      <c r="AF1020" s="203"/>
      <c r="AG1020" s="203"/>
      <c r="AH1020" s="203"/>
      <c r="AK1020" s="203"/>
      <c r="AL1020" s="203"/>
      <c r="AM1020" s="204"/>
    </row>
    <row r="1021" spans="2:39">
      <c r="B1021" s="200"/>
      <c r="C1021" s="201"/>
      <c r="D1021" s="201"/>
      <c r="E1021" s="201"/>
      <c r="G1021" s="193"/>
      <c r="AD1021" s="202"/>
      <c r="AE1021" s="203"/>
      <c r="AF1021" s="203"/>
      <c r="AG1021" s="203"/>
      <c r="AH1021" s="203"/>
      <c r="AK1021" s="203"/>
      <c r="AL1021" s="203"/>
      <c r="AM1021" s="204"/>
    </row>
    <row r="1022" spans="2:39">
      <c r="B1022" s="200"/>
      <c r="C1022" s="201"/>
      <c r="D1022" s="201"/>
      <c r="E1022" s="201"/>
      <c r="G1022" s="193"/>
      <c r="AD1022" s="202"/>
      <c r="AE1022" s="203"/>
      <c r="AF1022" s="203"/>
      <c r="AG1022" s="203"/>
      <c r="AH1022" s="203"/>
      <c r="AK1022" s="203"/>
      <c r="AL1022" s="203"/>
      <c r="AM1022" s="204"/>
    </row>
    <row r="1023" spans="2:39">
      <c r="B1023" s="200"/>
      <c r="C1023" s="201"/>
      <c r="D1023" s="201"/>
      <c r="E1023" s="201"/>
      <c r="G1023" s="193"/>
      <c r="AD1023" s="202"/>
      <c r="AE1023" s="203"/>
      <c r="AF1023" s="203"/>
      <c r="AG1023" s="203"/>
      <c r="AH1023" s="203"/>
      <c r="AK1023" s="203"/>
      <c r="AL1023" s="203"/>
      <c r="AM1023" s="204"/>
    </row>
    <row r="1024" spans="2:39">
      <c r="B1024" s="200"/>
      <c r="C1024" s="201"/>
      <c r="D1024" s="201"/>
      <c r="E1024" s="201"/>
      <c r="G1024" s="193"/>
      <c r="AD1024" s="202"/>
      <c r="AE1024" s="203"/>
      <c r="AF1024" s="203"/>
      <c r="AG1024" s="203"/>
      <c r="AH1024" s="203"/>
      <c r="AK1024" s="203"/>
      <c r="AL1024" s="203"/>
      <c r="AM1024" s="204"/>
    </row>
    <row r="1025" spans="2:39">
      <c r="B1025" s="200"/>
      <c r="C1025" s="201"/>
      <c r="D1025" s="201"/>
      <c r="E1025" s="201"/>
      <c r="G1025" s="193"/>
      <c r="AD1025" s="202"/>
      <c r="AE1025" s="203"/>
      <c r="AF1025" s="203"/>
      <c r="AG1025" s="203"/>
      <c r="AH1025" s="203"/>
      <c r="AK1025" s="203"/>
      <c r="AL1025" s="203"/>
      <c r="AM1025" s="204"/>
    </row>
    <row r="1026" spans="2:39">
      <c r="B1026" s="200"/>
      <c r="C1026" s="201"/>
      <c r="D1026" s="201"/>
      <c r="E1026" s="201"/>
      <c r="G1026" s="193"/>
      <c r="AD1026" s="202"/>
      <c r="AE1026" s="203"/>
      <c r="AF1026" s="203"/>
      <c r="AG1026" s="203"/>
      <c r="AH1026" s="203"/>
      <c r="AK1026" s="203"/>
      <c r="AL1026" s="203"/>
      <c r="AM1026" s="204"/>
    </row>
    <row r="1027" spans="2:39">
      <c r="B1027" s="200"/>
      <c r="C1027" s="201"/>
      <c r="D1027" s="201"/>
      <c r="E1027" s="201"/>
      <c r="G1027" s="193"/>
      <c r="AD1027" s="202"/>
      <c r="AE1027" s="203"/>
      <c r="AF1027" s="203"/>
      <c r="AG1027" s="203"/>
      <c r="AH1027" s="203"/>
      <c r="AK1027" s="203"/>
      <c r="AL1027" s="203"/>
      <c r="AM1027" s="204"/>
    </row>
    <row r="1028" spans="2:39">
      <c r="B1028" s="200"/>
      <c r="C1028" s="201"/>
      <c r="D1028" s="201"/>
      <c r="E1028" s="201"/>
      <c r="G1028" s="193"/>
      <c r="AD1028" s="202"/>
      <c r="AE1028" s="203"/>
      <c r="AF1028" s="203"/>
      <c r="AG1028" s="203"/>
      <c r="AH1028" s="203"/>
      <c r="AK1028" s="203"/>
      <c r="AL1028" s="203"/>
      <c r="AM1028" s="204"/>
    </row>
    <row r="1029" spans="2:39">
      <c r="B1029" s="200"/>
      <c r="C1029" s="201"/>
      <c r="D1029" s="201"/>
      <c r="E1029" s="201"/>
      <c r="G1029" s="193"/>
      <c r="AD1029" s="202"/>
      <c r="AE1029" s="203"/>
      <c r="AF1029" s="203"/>
      <c r="AG1029" s="203"/>
      <c r="AH1029" s="203"/>
      <c r="AK1029" s="203"/>
      <c r="AL1029" s="203"/>
      <c r="AM1029" s="204"/>
    </row>
    <row r="1030" spans="2:39">
      <c r="B1030" s="200"/>
      <c r="C1030" s="201"/>
      <c r="D1030" s="201"/>
      <c r="E1030" s="201"/>
      <c r="G1030" s="193"/>
      <c r="AD1030" s="202"/>
      <c r="AE1030" s="203"/>
      <c r="AF1030" s="203"/>
      <c r="AG1030" s="203"/>
      <c r="AH1030" s="203"/>
      <c r="AK1030" s="203"/>
      <c r="AL1030" s="203"/>
      <c r="AM1030" s="204"/>
    </row>
    <row r="1031" spans="2:39">
      <c r="B1031" s="200"/>
      <c r="C1031" s="201"/>
      <c r="D1031" s="201"/>
      <c r="E1031" s="201"/>
      <c r="G1031" s="193"/>
      <c r="AD1031" s="202"/>
      <c r="AE1031" s="203"/>
      <c r="AF1031" s="203"/>
      <c r="AG1031" s="203"/>
      <c r="AH1031" s="203"/>
      <c r="AK1031" s="203"/>
      <c r="AL1031" s="203"/>
      <c r="AM1031" s="204"/>
    </row>
    <row r="1032" spans="2:39">
      <c r="B1032" s="200"/>
      <c r="C1032" s="201"/>
      <c r="D1032" s="201"/>
      <c r="E1032" s="201"/>
      <c r="G1032" s="193"/>
      <c r="AD1032" s="202"/>
      <c r="AE1032" s="203"/>
      <c r="AF1032" s="203"/>
      <c r="AG1032" s="203"/>
      <c r="AH1032" s="203"/>
      <c r="AK1032" s="203"/>
      <c r="AL1032" s="203"/>
      <c r="AM1032" s="204"/>
    </row>
    <row r="1033" spans="2:39">
      <c r="B1033" s="200"/>
      <c r="C1033" s="201"/>
      <c r="D1033" s="201"/>
      <c r="E1033" s="201"/>
      <c r="G1033" s="193"/>
      <c r="AD1033" s="202"/>
      <c r="AE1033" s="203"/>
      <c r="AF1033" s="203"/>
      <c r="AG1033" s="203"/>
      <c r="AH1033" s="203"/>
      <c r="AK1033" s="203"/>
      <c r="AL1033" s="203"/>
      <c r="AM1033" s="204"/>
    </row>
    <row r="1034" spans="2:39">
      <c r="B1034" s="200"/>
      <c r="C1034" s="201"/>
      <c r="D1034" s="201"/>
      <c r="E1034" s="201"/>
      <c r="G1034" s="193"/>
      <c r="AD1034" s="202"/>
      <c r="AE1034" s="203"/>
      <c r="AF1034" s="203"/>
      <c r="AG1034" s="203"/>
      <c r="AH1034" s="203"/>
      <c r="AK1034" s="203"/>
      <c r="AL1034" s="203"/>
      <c r="AM1034" s="204"/>
    </row>
    <row r="1035" spans="2:39">
      <c r="B1035" s="200"/>
      <c r="C1035" s="201"/>
      <c r="D1035" s="201"/>
      <c r="E1035" s="201"/>
      <c r="G1035" s="193"/>
      <c r="AD1035" s="202"/>
      <c r="AE1035" s="203"/>
      <c r="AF1035" s="203"/>
      <c r="AG1035" s="203"/>
      <c r="AH1035" s="203"/>
      <c r="AK1035" s="203"/>
      <c r="AL1035" s="203"/>
      <c r="AM1035" s="204"/>
    </row>
    <row r="1036" spans="2:39">
      <c r="B1036" s="200"/>
      <c r="C1036" s="201"/>
      <c r="D1036" s="201"/>
      <c r="E1036" s="201"/>
      <c r="G1036" s="193"/>
      <c r="AD1036" s="202"/>
      <c r="AE1036" s="203"/>
      <c r="AF1036" s="203"/>
      <c r="AG1036" s="203"/>
      <c r="AH1036" s="203"/>
      <c r="AK1036" s="203"/>
      <c r="AL1036" s="203"/>
      <c r="AM1036" s="204"/>
    </row>
    <row r="1037" spans="2:39">
      <c r="B1037" s="200"/>
      <c r="C1037" s="201"/>
      <c r="D1037" s="201"/>
      <c r="E1037" s="201"/>
      <c r="G1037" s="193"/>
      <c r="AD1037" s="202"/>
      <c r="AE1037" s="203"/>
      <c r="AF1037" s="203"/>
      <c r="AG1037" s="203"/>
      <c r="AH1037" s="203"/>
      <c r="AK1037" s="203"/>
      <c r="AL1037" s="203"/>
      <c r="AM1037" s="204"/>
    </row>
    <row r="1038" spans="2:39">
      <c r="B1038" s="200"/>
      <c r="C1038" s="201"/>
      <c r="D1038" s="201"/>
      <c r="E1038" s="201"/>
      <c r="G1038" s="193"/>
      <c r="AD1038" s="202"/>
      <c r="AE1038" s="203"/>
      <c r="AF1038" s="203"/>
      <c r="AG1038" s="203"/>
      <c r="AH1038" s="203"/>
      <c r="AK1038" s="203"/>
      <c r="AL1038" s="203"/>
      <c r="AM1038" s="204"/>
    </row>
    <row r="1039" spans="2:39">
      <c r="B1039" s="200"/>
      <c r="C1039" s="201"/>
      <c r="D1039" s="201"/>
      <c r="E1039" s="201"/>
      <c r="G1039" s="193"/>
      <c r="AD1039" s="202"/>
      <c r="AE1039" s="203"/>
      <c r="AF1039" s="203"/>
      <c r="AG1039" s="203"/>
      <c r="AH1039" s="203"/>
      <c r="AK1039" s="203"/>
      <c r="AL1039" s="203"/>
      <c r="AM1039" s="204"/>
    </row>
    <row r="1040" spans="2:39">
      <c r="B1040" s="200"/>
      <c r="C1040" s="201"/>
      <c r="D1040" s="201"/>
      <c r="E1040" s="201"/>
      <c r="G1040" s="193"/>
      <c r="AD1040" s="202"/>
      <c r="AE1040" s="203"/>
      <c r="AF1040" s="203"/>
      <c r="AG1040" s="203"/>
      <c r="AH1040" s="203"/>
      <c r="AK1040" s="203"/>
      <c r="AL1040" s="203"/>
      <c r="AM1040" s="204"/>
    </row>
    <row r="1041" spans="2:39">
      <c r="B1041" s="200"/>
      <c r="C1041" s="201"/>
      <c r="D1041" s="201"/>
      <c r="E1041" s="201"/>
      <c r="G1041" s="193"/>
      <c r="AD1041" s="202"/>
      <c r="AE1041" s="203"/>
      <c r="AF1041" s="203"/>
      <c r="AG1041" s="203"/>
      <c r="AH1041" s="203"/>
      <c r="AK1041" s="203"/>
      <c r="AL1041" s="203"/>
      <c r="AM1041" s="204"/>
    </row>
    <row r="1042" spans="2:39">
      <c r="B1042" s="200"/>
      <c r="C1042" s="201"/>
      <c r="D1042" s="201"/>
      <c r="E1042" s="201"/>
      <c r="G1042" s="193"/>
      <c r="AD1042" s="202"/>
      <c r="AE1042" s="203"/>
      <c r="AF1042" s="203"/>
      <c r="AG1042" s="203"/>
      <c r="AH1042" s="203"/>
      <c r="AK1042" s="203"/>
      <c r="AL1042" s="203"/>
      <c r="AM1042" s="204"/>
    </row>
    <row r="1043" spans="2:39">
      <c r="B1043" s="200"/>
      <c r="C1043" s="201"/>
      <c r="D1043" s="201"/>
      <c r="E1043" s="201"/>
      <c r="G1043" s="193"/>
      <c r="AD1043" s="202"/>
      <c r="AE1043" s="203"/>
      <c r="AF1043" s="203"/>
      <c r="AG1043" s="203"/>
      <c r="AH1043" s="203"/>
      <c r="AK1043" s="203"/>
      <c r="AL1043" s="203"/>
      <c r="AM1043" s="204"/>
    </row>
    <row r="1044" spans="2:39">
      <c r="B1044" s="200"/>
      <c r="C1044" s="201"/>
      <c r="D1044" s="201"/>
      <c r="E1044" s="201"/>
      <c r="G1044" s="193"/>
      <c r="AD1044" s="202"/>
      <c r="AE1044" s="203"/>
      <c r="AF1044" s="203"/>
      <c r="AG1044" s="203"/>
      <c r="AH1044" s="203"/>
      <c r="AK1044" s="203"/>
      <c r="AL1044" s="203"/>
      <c r="AM1044" s="204"/>
    </row>
    <row r="1045" spans="2:39">
      <c r="B1045" s="200"/>
      <c r="C1045" s="201"/>
      <c r="D1045" s="201"/>
      <c r="E1045" s="201"/>
      <c r="G1045" s="193"/>
      <c r="AD1045" s="202"/>
      <c r="AE1045" s="203"/>
      <c r="AF1045" s="203"/>
      <c r="AG1045" s="203"/>
      <c r="AH1045" s="203"/>
      <c r="AK1045" s="203"/>
      <c r="AL1045" s="203"/>
      <c r="AM1045" s="204"/>
    </row>
    <row r="1046" spans="2:39">
      <c r="B1046" s="200"/>
      <c r="C1046" s="201"/>
      <c r="D1046" s="201"/>
      <c r="E1046" s="201"/>
      <c r="G1046" s="193"/>
      <c r="AD1046" s="202"/>
      <c r="AE1046" s="203"/>
      <c r="AF1046" s="203"/>
      <c r="AG1046" s="203"/>
      <c r="AH1046" s="203"/>
      <c r="AK1046" s="203"/>
      <c r="AL1046" s="203"/>
      <c r="AM1046" s="204"/>
    </row>
    <row r="1047" spans="2:39">
      <c r="B1047" s="200"/>
      <c r="C1047" s="201"/>
      <c r="D1047" s="201"/>
      <c r="E1047" s="201"/>
      <c r="G1047" s="193"/>
      <c r="AD1047" s="202"/>
      <c r="AE1047" s="203"/>
      <c r="AF1047" s="203"/>
      <c r="AG1047" s="203"/>
      <c r="AH1047" s="203"/>
      <c r="AK1047" s="203"/>
      <c r="AL1047" s="203"/>
      <c r="AM1047" s="204"/>
    </row>
    <row r="1048" spans="2:39">
      <c r="B1048" s="200"/>
      <c r="C1048" s="201"/>
      <c r="D1048" s="201"/>
      <c r="E1048" s="201"/>
      <c r="G1048" s="193"/>
      <c r="AD1048" s="202"/>
      <c r="AE1048" s="203"/>
      <c r="AF1048" s="203"/>
      <c r="AG1048" s="203"/>
      <c r="AH1048" s="203"/>
      <c r="AK1048" s="203"/>
      <c r="AL1048" s="203"/>
      <c r="AM1048" s="204"/>
    </row>
    <row r="1049" spans="2:39">
      <c r="B1049" s="200"/>
      <c r="C1049" s="201"/>
      <c r="D1049" s="201"/>
      <c r="E1049" s="201"/>
      <c r="G1049" s="193"/>
      <c r="AD1049" s="202"/>
      <c r="AE1049" s="203"/>
      <c r="AF1049" s="203"/>
      <c r="AG1049" s="203"/>
      <c r="AH1049" s="203"/>
      <c r="AK1049" s="203"/>
      <c r="AL1049" s="203"/>
      <c r="AM1049" s="204"/>
    </row>
    <row r="1050" spans="2:39">
      <c r="B1050" s="200"/>
      <c r="C1050" s="201"/>
      <c r="D1050" s="201"/>
      <c r="E1050" s="201"/>
      <c r="G1050" s="193"/>
      <c r="AD1050" s="202"/>
      <c r="AE1050" s="203"/>
      <c r="AF1050" s="203"/>
      <c r="AG1050" s="203"/>
      <c r="AH1050" s="203"/>
      <c r="AK1050" s="203"/>
      <c r="AL1050" s="203"/>
      <c r="AM1050" s="204"/>
    </row>
    <row r="1051" spans="2:39">
      <c r="B1051" s="200"/>
      <c r="C1051" s="201"/>
      <c r="D1051" s="201"/>
      <c r="E1051" s="201"/>
      <c r="G1051" s="193"/>
      <c r="AD1051" s="202"/>
      <c r="AE1051" s="203"/>
      <c r="AF1051" s="203"/>
      <c r="AG1051" s="203"/>
      <c r="AH1051" s="203"/>
      <c r="AK1051" s="203"/>
      <c r="AL1051" s="203"/>
      <c r="AM1051" s="204"/>
    </row>
    <row r="1052" spans="2:39">
      <c r="B1052" s="200"/>
      <c r="C1052" s="201"/>
      <c r="D1052" s="201"/>
      <c r="E1052" s="201"/>
      <c r="G1052" s="193"/>
      <c r="AD1052" s="202"/>
      <c r="AE1052" s="203"/>
      <c r="AF1052" s="203"/>
      <c r="AG1052" s="203"/>
      <c r="AH1052" s="203"/>
      <c r="AK1052" s="203"/>
      <c r="AL1052" s="203"/>
      <c r="AM1052" s="204"/>
    </row>
    <row r="1053" spans="2:39">
      <c r="B1053" s="200"/>
      <c r="C1053" s="201"/>
      <c r="D1053" s="201"/>
      <c r="E1053" s="201"/>
      <c r="G1053" s="193"/>
      <c r="AD1053" s="202"/>
      <c r="AE1053" s="203"/>
      <c r="AF1053" s="203"/>
      <c r="AG1053" s="203"/>
      <c r="AH1053" s="203"/>
      <c r="AK1053" s="203"/>
      <c r="AL1053" s="203"/>
      <c r="AM1053" s="204"/>
    </row>
    <row r="1054" spans="2:39">
      <c r="B1054" s="200"/>
      <c r="C1054" s="201"/>
      <c r="D1054" s="201"/>
      <c r="E1054" s="201"/>
      <c r="G1054" s="193"/>
      <c r="AD1054" s="202"/>
      <c r="AE1054" s="203"/>
      <c r="AF1054" s="203"/>
      <c r="AG1054" s="203"/>
      <c r="AH1054" s="203"/>
      <c r="AK1054" s="203"/>
      <c r="AL1054" s="203"/>
      <c r="AM1054" s="204"/>
    </row>
    <row r="1055" spans="2:39">
      <c r="B1055" s="200"/>
      <c r="C1055" s="201"/>
      <c r="D1055" s="201"/>
      <c r="E1055" s="201"/>
      <c r="G1055" s="193"/>
      <c r="AD1055" s="202"/>
      <c r="AE1055" s="203"/>
      <c r="AF1055" s="203"/>
      <c r="AG1055" s="203"/>
      <c r="AH1055" s="203"/>
      <c r="AK1055" s="203"/>
      <c r="AL1055" s="203"/>
      <c r="AM1055" s="204"/>
    </row>
    <row r="1056" spans="2:39">
      <c r="B1056" s="200"/>
      <c r="C1056" s="201"/>
      <c r="D1056" s="201"/>
      <c r="E1056" s="201"/>
      <c r="G1056" s="193"/>
      <c r="AD1056" s="202"/>
      <c r="AE1056" s="203"/>
      <c r="AF1056" s="203"/>
      <c r="AG1056" s="203"/>
      <c r="AH1056" s="203"/>
      <c r="AK1056" s="203"/>
      <c r="AL1056" s="203"/>
      <c r="AM1056" s="204"/>
    </row>
    <row r="1057" spans="2:39">
      <c r="B1057" s="200"/>
      <c r="C1057" s="201"/>
      <c r="D1057" s="201"/>
      <c r="E1057" s="201"/>
      <c r="G1057" s="193"/>
      <c r="AD1057" s="202"/>
      <c r="AE1057" s="203"/>
      <c r="AF1057" s="203"/>
      <c r="AG1057" s="203"/>
      <c r="AH1057" s="203"/>
      <c r="AK1057" s="203"/>
      <c r="AL1057" s="203"/>
      <c r="AM1057" s="204"/>
    </row>
    <row r="1058" spans="2:39">
      <c r="B1058" s="200"/>
      <c r="C1058" s="201"/>
      <c r="D1058" s="201"/>
      <c r="E1058" s="201"/>
      <c r="G1058" s="193"/>
      <c r="AD1058" s="202"/>
      <c r="AE1058" s="203"/>
      <c r="AF1058" s="203"/>
      <c r="AG1058" s="203"/>
      <c r="AH1058" s="203"/>
      <c r="AK1058" s="203"/>
      <c r="AL1058" s="203"/>
      <c r="AM1058" s="204"/>
    </row>
    <row r="1059" spans="2:39">
      <c r="B1059" s="200"/>
      <c r="C1059" s="201"/>
      <c r="D1059" s="201"/>
      <c r="E1059" s="201"/>
      <c r="G1059" s="193"/>
      <c r="AD1059" s="202"/>
      <c r="AE1059" s="203"/>
      <c r="AF1059" s="203"/>
      <c r="AG1059" s="203"/>
      <c r="AH1059" s="203"/>
      <c r="AK1059" s="203"/>
      <c r="AL1059" s="203"/>
      <c r="AM1059" s="204"/>
    </row>
    <row r="1060" spans="2:39">
      <c r="B1060" s="200"/>
      <c r="C1060" s="201"/>
      <c r="D1060" s="201"/>
      <c r="E1060" s="201"/>
      <c r="G1060" s="193"/>
      <c r="AD1060" s="202"/>
      <c r="AE1060" s="203"/>
      <c r="AF1060" s="203"/>
      <c r="AG1060" s="203"/>
      <c r="AH1060" s="203"/>
      <c r="AK1060" s="203"/>
      <c r="AL1060" s="203"/>
      <c r="AM1060" s="204"/>
    </row>
    <row r="1061" spans="2:39">
      <c r="B1061" s="200"/>
      <c r="C1061" s="201"/>
      <c r="D1061" s="201"/>
      <c r="E1061" s="201"/>
      <c r="G1061" s="193"/>
      <c r="AD1061" s="202"/>
      <c r="AE1061" s="203"/>
      <c r="AF1061" s="203"/>
      <c r="AG1061" s="203"/>
      <c r="AH1061" s="203"/>
      <c r="AK1061" s="203"/>
      <c r="AL1061" s="203"/>
      <c r="AM1061" s="204"/>
    </row>
    <row r="1062" spans="2:39">
      <c r="B1062" s="200"/>
      <c r="C1062" s="201"/>
      <c r="D1062" s="201"/>
      <c r="E1062" s="201"/>
      <c r="G1062" s="193"/>
      <c r="AD1062" s="202"/>
      <c r="AE1062" s="203"/>
      <c r="AF1062" s="203"/>
      <c r="AG1062" s="203"/>
      <c r="AH1062" s="203"/>
      <c r="AK1062" s="203"/>
      <c r="AL1062" s="203"/>
      <c r="AM1062" s="204"/>
    </row>
    <row r="1063" spans="2:39">
      <c r="B1063" s="200"/>
      <c r="C1063" s="201"/>
      <c r="D1063" s="201"/>
      <c r="E1063" s="201"/>
      <c r="G1063" s="193"/>
      <c r="AD1063" s="202"/>
      <c r="AE1063" s="203"/>
      <c r="AF1063" s="203"/>
      <c r="AG1063" s="203"/>
      <c r="AH1063" s="203"/>
      <c r="AK1063" s="203"/>
      <c r="AL1063" s="203"/>
      <c r="AM1063" s="204"/>
    </row>
    <row r="1064" spans="2:39">
      <c r="B1064" s="200"/>
      <c r="C1064" s="201"/>
      <c r="D1064" s="201"/>
      <c r="E1064" s="201"/>
      <c r="G1064" s="193"/>
      <c r="AD1064" s="202"/>
      <c r="AE1064" s="203"/>
      <c r="AF1064" s="203"/>
      <c r="AG1064" s="203"/>
      <c r="AH1064" s="203"/>
      <c r="AK1064" s="203"/>
      <c r="AL1064" s="203"/>
      <c r="AM1064" s="204"/>
    </row>
    <row r="1065" spans="2:39">
      <c r="B1065" s="200"/>
      <c r="C1065" s="201"/>
      <c r="D1065" s="201"/>
      <c r="E1065" s="201"/>
      <c r="G1065" s="193"/>
      <c r="AD1065" s="202"/>
      <c r="AE1065" s="203"/>
      <c r="AF1065" s="203"/>
      <c r="AG1065" s="203"/>
      <c r="AH1065" s="203"/>
      <c r="AK1065" s="203"/>
      <c r="AL1065" s="203"/>
      <c r="AM1065" s="204"/>
    </row>
    <row r="1066" spans="2:39">
      <c r="B1066" s="200"/>
      <c r="C1066" s="201"/>
      <c r="D1066" s="201"/>
      <c r="E1066" s="201"/>
      <c r="G1066" s="193"/>
      <c r="AD1066" s="202"/>
      <c r="AE1066" s="203"/>
      <c r="AF1066" s="203"/>
      <c r="AG1066" s="203"/>
      <c r="AH1066" s="203"/>
      <c r="AK1066" s="203"/>
      <c r="AL1066" s="203"/>
      <c r="AM1066" s="204"/>
    </row>
    <row r="1067" spans="2:39">
      <c r="B1067" s="200"/>
      <c r="C1067" s="201"/>
      <c r="D1067" s="201"/>
      <c r="E1067" s="201"/>
      <c r="G1067" s="193"/>
      <c r="AD1067" s="202"/>
      <c r="AE1067" s="203"/>
      <c r="AF1067" s="203"/>
      <c r="AG1067" s="203"/>
      <c r="AH1067" s="203"/>
      <c r="AK1067" s="203"/>
      <c r="AL1067" s="203"/>
      <c r="AM1067" s="204"/>
    </row>
    <row r="1068" spans="2:39">
      <c r="B1068" s="200"/>
      <c r="C1068" s="201"/>
      <c r="D1068" s="201"/>
      <c r="E1068" s="201"/>
      <c r="G1068" s="193"/>
      <c r="AD1068" s="202"/>
      <c r="AE1068" s="203"/>
      <c r="AF1068" s="203"/>
      <c r="AG1068" s="203"/>
      <c r="AH1068" s="203"/>
      <c r="AK1068" s="203"/>
      <c r="AL1068" s="203"/>
      <c r="AM1068" s="204"/>
    </row>
    <row r="1069" spans="2:39">
      <c r="B1069" s="200"/>
      <c r="C1069" s="201"/>
      <c r="D1069" s="201"/>
      <c r="E1069" s="201"/>
      <c r="G1069" s="193"/>
      <c r="AD1069" s="202"/>
      <c r="AE1069" s="203"/>
      <c r="AF1069" s="203"/>
      <c r="AG1069" s="203"/>
      <c r="AH1069" s="203"/>
      <c r="AK1069" s="203"/>
      <c r="AL1069" s="203"/>
      <c r="AM1069" s="204"/>
    </row>
    <row r="1070" spans="2:39">
      <c r="B1070" s="200"/>
      <c r="C1070" s="201"/>
      <c r="D1070" s="201"/>
      <c r="E1070" s="201"/>
      <c r="G1070" s="193"/>
      <c r="AD1070" s="202"/>
      <c r="AE1070" s="203"/>
      <c r="AF1070" s="203"/>
      <c r="AG1070" s="203"/>
      <c r="AH1070" s="203"/>
      <c r="AK1070" s="203"/>
      <c r="AL1070" s="203"/>
      <c r="AM1070" s="204"/>
    </row>
    <row r="1071" spans="2:39">
      <c r="B1071" s="200"/>
      <c r="C1071" s="201"/>
      <c r="D1071" s="201"/>
      <c r="E1071" s="201"/>
      <c r="G1071" s="193"/>
      <c r="AD1071" s="202"/>
      <c r="AE1071" s="203"/>
      <c r="AF1071" s="203"/>
      <c r="AG1071" s="203"/>
      <c r="AH1071" s="203"/>
      <c r="AK1071" s="203"/>
      <c r="AL1071" s="203"/>
      <c r="AM1071" s="204"/>
    </row>
    <row r="1072" spans="2:39">
      <c r="B1072" s="200"/>
      <c r="C1072" s="201"/>
      <c r="D1072" s="201"/>
      <c r="E1072" s="201"/>
      <c r="G1072" s="193"/>
      <c r="AD1072" s="202"/>
      <c r="AE1072" s="203"/>
      <c r="AF1072" s="203"/>
      <c r="AG1072" s="203"/>
      <c r="AH1072" s="203"/>
      <c r="AK1072" s="203"/>
      <c r="AL1072" s="203"/>
      <c r="AM1072" s="204"/>
    </row>
    <row r="1073" spans="2:39">
      <c r="B1073" s="200"/>
      <c r="C1073" s="201"/>
      <c r="D1073" s="201"/>
      <c r="E1073" s="201"/>
      <c r="G1073" s="193"/>
      <c r="AD1073" s="202"/>
      <c r="AE1073" s="203"/>
      <c r="AF1073" s="203"/>
      <c r="AG1073" s="203"/>
      <c r="AH1073" s="203"/>
      <c r="AK1073" s="203"/>
      <c r="AL1073" s="203"/>
      <c r="AM1073" s="204"/>
    </row>
    <row r="1074" spans="2:39">
      <c r="B1074" s="200"/>
      <c r="C1074" s="201"/>
      <c r="D1074" s="201"/>
      <c r="E1074" s="201"/>
      <c r="G1074" s="193"/>
      <c r="AD1074" s="202"/>
      <c r="AE1074" s="203"/>
      <c r="AF1074" s="203"/>
      <c r="AG1074" s="203"/>
      <c r="AH1074" s="203"/>
      <c r="AK1074" s="203"/>
      <c r="AL1074" s="203"/>
      <c r="AM1074" s="204"/>
    </row>
    <row r="1075" spans="2:39">
      <c r="B1075" s="200"/>
      <c r="C1075" s="201"/>
      <c r="D1075" s="201"/>
      <c r="E1075" s="201"/>
      <c r="G1075" s="193"/>
      <c r="AD1075" s="202"/>
      <c r="AE1075" s="203"/>
      <c r="AF1075" s="203"/>
      <c r="AG1075" s="203"/>
      <c r="AH1075" s="203"/>
      <c r="AK1075" s="203"/>
      <c r="AL1075" s="203"/>
      <c r="AM1075" s="204"/>
    </row>
    <row r="1076" spans="2:39">
      <c r="B1076" s="200"/>
      <c r="C1076" s="201"/>
      <c r="D1076" s="201"/>
      <c r="E1076" s="201"/>
      <c r="G1076" s="193"/>
      <c r="AD1076" s="202"/>
      <c r="AE1076" s="203"/>
      <c r="AF1076" s="203"/>
      <c r="AG1076" s="203"/>
      <c r="AH1076" s="203"/>
      <c r="AK1076" s="203"/>
      <c r="AL1076" s="203"/>
      <c r="AM1076" s="204"/>
    </row>
    <row r="1077" spans="2:39">
      <c r="B1077" s="200"/>
      <c r="C1077" s="201"/>
      <c r="D1077" s="201"/>
      <c r="E1077" s="201"/>
      <c r="G1077" s="193"/>
      <c r="AD1077" s="202"/>
      <c r="AE1077" s="203"/>
      <c r="AF1077" s="203"/>
      <c r="AG1077" s="203"/>
      <c r="AH1077" s="203"/>
      <c r="AK1077" s="203"/>
      <c r="AL1077" s="203"/>
      <c r="AM1077" s="204"/>
    </row>
    <row r="1078" spans="2:39">
      <c r="B1078" s="200"/>
      <c r="C1078" s="201"/>
      <c r="D1078" s="201"/>
      <c r="E1078" s="201"/>
      <c r="G1078" s="193"/>
      <c r="AD1078" s="202"/>
      <c r="AE1078" s="203"/>
      <c r="AF1078" s="203"/>
      <c r="AG1078" s="203"/>
      <c r="AH1078" s="203"/>
      <c r="AK1078" s="203"/>
      <c r="AL1078" s="203"/>
      <c r="AM1078" s="204"/>
    </row>
    <row r="1079" spans="2:39">
      <c r="B1079" s="200"/>
      <c r="C1079" s="201"/>
      <c r="D1079" s="201"/>
      <c r="E1079" s="201"/>
      <c r="G1079" s="193"/>
      <c r="AD1079" s="202"/>
      <c r="AE1079" s="203"/>
      <c r="AF1079" s="203"/>
      <c r="AG1079" s="203"/>
      <c r="AH1079" s="203"/>
      <c r="AK1079" s="203"/>
      <c r="AL1079" s="203"/>
      <c r="AM1079" s="204"/>
    </row>
    <row r="1080" spans="2:39">
      <c r="B1080" s="200"/>
      <c r="C1080" s="201"/>
      <c r="D1080" s="201"/>
      <c r="E1080" s="201"/>
      <c r="G1080" s="193"/>
      <c r="AD1080" s="202"/>
      <c r="AE1080" s="203"/>
      <c r="AF1080" s="203"/>
      <c r="AG1080" s="203"/>
      <c r="AH1080" s="203"/>
      <c r="AK1080" s="203"/>
      <c r="AL1080" s="203"/>
      <c r="AM1080" s="204"/>
    </row>
    <row r="1081" spans="2:39">
      <c r="B1081" s="200"/>
      <c r="C1081" s="201"/>
      <c r="D1081" s="201"/>
      <c r="E1081" s="201"/>
      <c r="G1081" s="193"/>
      <c r="AD1081" s="202"/>
      <c r="AE1081" s="203"/>
      <c r="AF1081" s="203"/>
      <c r="AG1081" s="203"/>
      <c r="AH1081" s="203"/>
      <c r="AK1081" s="203"/>
      <c r="AL1081" s="203"/>
      <c r="AM1081" s="204"/>
    </row>
    <row r="1082" spans="2:39">
      <c r="B1082" s="200"/>
      <c r="C1082" s="201"/>
      <c r="D1082" s="201"/>
      <c r="E1082" s="201"/>
      <c r="G1082" s="193"/>
      <c r="AD1082" s="202"/>
      <c r="AE1082" s="203"/>
      <c r="AF1082" s="203"/>
      <c r="AG1082" s="203"/>
      <c r="AH1082" s="203"/>
      <c r="AK1082" s="203"/>
      <c r="AL1082" s="203"/>
      <c r="AM1082" s="204"/>
    </row>
    <row r="1083" spans="2:39">
      <c r="B1083" s="200"/>
      <c r="C1083" s="201"/>
      <c r="D1083" s="201"/>
      <c r="E1083" s="201"/>
      <c r="G1083" s="193"/>
      <c r="AD1083" s="202"/>
      <c r="AE1083" s="203"/>
      <c r="AF1083" s="203"/>
      <c r="AG1083" s="203"/>
      <c r="AH1083" s="203"/>
      <c r="AK1083" s="203"/>
      <c r="AL1083" s="203"/>
      <c r="AM1083" s="204"/>
    </row>
    <row r="1084" spans="2:39">
      <c r="B1084" s="200"/>
      <c r="C1084" s="201"/>
      <c r="D1084" s="201"/>
      <c r="E1084" s="201"/>
      <c r="G1084" s="193"/>
      <c r="AD1084" s="202"/>
      <c r="AE1084" s="203"/>
      <c r="AF1084" s="203"/>
      <c r="AG1084" s="203"/>
      <c r="AH1084" s="203"/>
      <c r="AK1084" s="203"/>
      <c r="AL1084" s="203"/>
      <c r="AM1084" s="204"/>
    </row>
    <row r="1085" spans="2:39">
      <c r="B1085" s="200"/>
      <c r="C1085" s="201"/>
      <c r="D1085" s="201"/>
      <c r="E1085" s="201"/>
      <c r="G1085" s="193"/>
      <c r="AD1085" s="202"/>
      <c r="AE1085" s="203"/>
      <c r="AF1085" s="203"/>
      <c r="AG1085" s="203"/>
      <c r="AH1085" s="203"/>
      <c r="AK1085" s="203"/>
      <c r="AL1085" s="203"/>
      <c r="AM1085" s="204"/>
    </row>
    <row r="1086" spans="2:39">
      <c r="B1086" s="200"/>
      <c r="C1086" s="201"/>
      <c r="D1086" s="201"/>
      <c r="E1086" s="201"/>
      <c r="G1086" s="193"/>
      <c r="AD1086" s="202"/>
      <c r="AE1086" s="203"/>
      <c r="AF1086" s="203"/>
      <c r="AG1086" s="203"/>
      <c r="AH1086" s="203"/>
      <c r="AK1086" s="203"/>
      <c r="AL1086" s="203"/>
      <c r="AM1086" s="204"/>
    </row>
    <row r="1087" spans="2:39">
      <c r="B1087" s="200"/>
      <c r="C1087" s="201"/>
      <c r="D1087" s="201"/>
      <c r="E1087" s="201"/>
      <c r="G1087" s="193"/>
      <c r="AD1087" s="202"/>
      <c r="AE1087" s="203"/>
      <c r="AF1087" s="203"/>
      <c r="AG1087" s="203"/>
      <c r="AH1087" s="203"/>
      <c r="AK1087" s="203"/>
      <c r="AL1087" s="203"/>
      <c r="AM1087" s="204"/>
    </row>
    <row r="1088" spans="2:39">
      <c r="B1088" s="200"/>
      <c r="C1088" s="201"/>
      <c r="D1088" s="201"/>
      <c r="E1088" s="201"/>
      <c r="G1088" s="193"/>
      <c r="AD1088" s="202"/>
      <c r="AE1088" s="203"/>
      <c r="AF1088" s="203"/>
      <c r="AG1088" s="203"/>
      <c r="AH1088" s="203"/>
      <c r="AK1088" s="203"/>
      <c r="AL1088" s="203"/>
      <c r="AM1088" s="204"/>
    </row>
    <row r="1089" spans="2:39">
      <c r="B1089" s="200"/>
      <c r="C1089" s="201"/>
      <c r="D1089" s="201"/>
      <c r="E1089" s="201"/>
      <c r="G1089" s="193"/>
      <c r="AD1089" s="202"/>
      <c r="AE1089" s="203"/>
      <c r="AF1089" s="203"/>
      <c r="AG1089" s="203"/>
      <c r="AH1089" s="203"/>
      <c r="AK1089" s="203"/>
      <c r="AL1089" s="203"/>
      <c r="AM1089" s="204"/>
    </row>
    <row r="1090" spans="2:39">
      <c r="B1090" s="200"/>
      <c r="C1090" s="201"/>
      <c r="D1090" s="201"/>
      <c r="E1090" s="201"/>
      <c r="G1090" s="193"/>
      <c r="AD1090" s="202"/>
      <c r="AE1090" s="203"/>
      <c r="AF1090" s="203"/>
      <c r="AG1090" s="203"/>
      <c r="AH1090" s="203"/>
      <c r="AK1090" s="203"/>
      <c r="AL1090" s="203"/>
      <c r="AM1090" s="204"/>
    </row>
    <row r="1091" spans="2:39">
      <c r="B1091" s="200"/>
      <c r="C1091" s="201"/>
      <c r="D1091" s="201"/>
      <c r="E1091" s="201"/>
      <c r="G1091" s="193"/>
      <c r="AD1091" s="202"/>
      <c r="AE1091" s="203"/>
      <c r="AF1091" s="203"/>
      <c r="AG1091" s="203"/>
      <c r="AH1091" s="203"/>
      <c r="AK1091" s="203"/>
      <c r="AL1091" s="203"/>
      <c r="AM1091" s="204"/>
    </row>
    <row r="1092" spans="2:39">
      <c r="B1092" s="200"/>
      <c r="C1092" s="201"/>
      <c r="D1092" s="201"/>
      <c r="E1092" s="201"/>
      <c r="G1092" s="193"/>
      <c r="AD1092" s="202"/>
      <c r="AE1092" s="203"/>
      <c r="AF1092" s="203"/>
      <c r="AG1092" s="203"/>
      <c r="AH1092" s="203"/>
      <c r="AK1092" s="203"/>
      <c r="AL1092" s="203"/>
      <c r="AM1092" s="204"/>
    </row>
    <row r="1093" spans="2:39">
      <c r="B1093" s="200"/>
      <c r="C1093" s="201"/>
      <c r="D1093" s="201"/>
      <c r="E1093" s="201"/>
      <c r="G1093" s="193"/>
      <c r="AD1093" s="202"/>
      <c r="AE1093" s="203"/>
      <c r="AF1093" s="203"/>
      <c r="AG1093" s="203"/>
      <c r="AH1093" s="203"/>
      <c r="AK1093" s="203"/>
      <c r="AL1093" s="203"/>
      <c r="AM1093" s="204"/>
    </row>
    <row r="1094" spans="2:39">
      <c r="B1094" s="200"/>
      <c r="C1094" s="201"/>
      <c r="D1094" s="201"/>
      <c r="E1094" s="201"/>
      <c r="G1094" s="193"/>
      <c r="AD1094" s="202"/>
      <c r="AE1094" s="203"/>
      <c r="AF1094" s="203"/>
      <c r="AG1094" s="203"/>
      <c r="AH1094" s="203"/>
      <c r="AK1094" s="203"/>
      <c r="AL1094" s="203"/>
      <c r="AM1094" s="204"/>
    </row>
    <row r="1095" spans="2:39">
      <c r="B1095" s="200"/>
      <c r="C1095" s="201"/>
      <c r="D1095" s="201"/>
      <c r="E1095" s="201"/>
      <c r="G1095" s="193"/>
      <c r="AD1095" s="202"/>
      <c r="AE1095" s="203"/>
      <c r="AF1095" s="203"/>
      <c r="AG1095" s="203"/>
      <c r="AH1095" s="203"/>
      <c r="AK1095" s="203"/>
      <c r="AL1095" s="203"/>
      <c r="AM1095" s="204"/>
    </row>
    <row r="1096" spans="2:39">
      <c r="B1096" s="200"/>
      <c r="C1096" s="201"/>
      <c r="D1096" s="201"/>
      <c r="E1096" s="201"/>
      <c r="G1096" s="193"/>
      <c r="AD1096" s="202"/>
      <c r="AE1096" s="203"/>
      <c r="AF1096" s="203"/>
      <c r="AG1096" s="203"/>
      <c r="AH1096" s="203"/>
      <c r="AK1096" s="203"/>
      <c r="AL1096" s="203"/>
      <c r="AM1096" s="204"/>
    </row>
    <row r="1097" spans="2:39">
      <c r="B1097" s="200"/>
      <c r="C1097" s="201"/>
      <c r="D1097" s="201"/>
      <c r="E1097" s="201"/>
      <c r="G1097" s="193"/>
      <c r="AD1097" s="202"/>
      <c r="AE1097" s="203"/>
      <c r="AF1097" s="203"/>
      <c r="AG1097" s="203"/>
      <c r="AH1097" s="203"/>
      <c r="AK1097" s="203"/>
      <c r="AL1097" s="203"/>
      <c r="AM1097" s="204"/>
    </row>
    <row r="1098" spans="2:39">
      <c r="B1098" s="200"/>
      <c r="C1098" s="201"/>
      <c r="D1098" s="201"/>
      <c r="E1098" s="201"/>
      <c r="G1098" s="193"/>
      <c r="AD1098" s="202"/>
      <c r="AE1098" s="203"/>
      <c r="AF1098" s="203"/>
      <c r="AG1098" s="203"/>
      <c r="AH1098" s="203"/>
      <c r="AK1098" s="203"/>
      <c r="AL1098" s="203"/>
      <c r="AM1098" s="204"/>
    </row>
    <row r="1099" spans="2:39">
      <c r="B1099" s="200"/>
      <c r="C1099" s="201"/>
      <c r="D1099" s="201"/>
      <c r="E1099" s="201"/>
      <c r="G1099" s="193"/>
      <c r="AD1099" s="202"/>
      <c r="AE1099" s="203"/>
      <c r="AF1099" s="203"/>
      <c r="AG1099" s="203"/>
      <c r="AH1099" s="203"/>
      <c r="AK1099" s="203"/>
      <c r="AL1099" s="203"/>
      <c r="AM1099" s="204"/>
    </row>
    <row r="1100" spans="2:39">
      <c r="B1100" s="200"/>
      <c r="C1100" s="201"/>
      <c r="D1100" s="201"/>
      <c r="E1100" s="201"/>
      <c r="G1100" s="193"/>
      <c r="AD1100" s="202"/>
      <c r="AE1100" s="203"/>
      <c r="AF1100" s="203"/>
      <c r="AG1100" s="203"/>
      <c r="AH1100" s="203"/>
      <c r="AK1100" s="203"/>
      <c r="AL1100" s="203"/>
      <c r="AM1100" s="204"/>
    </row>
    <row r="1101" spans="2:39">
      <c r="B1101" s="200"/>
      <c r="C1101" s="201"/>
      <c r="D1101" s="201"/>
      <c r="E1101" s="201"/>
      <c r="G1101" s="193"/>
      <c r="AD1101" s="202"/>
      <c r="AE1101" s="203"/>
      <c r="AF1101" s="203"/>
      <c r="AG1101" s="203"/>
      <c r="AH1101" s="203"/>
      <c r="AK1101" s="203"/>
      <c r="AL1101" s="203"/>
      <c r="AM1101" s="204"/>
    </row>
    <row r="1102" spans="2:39">
      <c r="B1102" s="200"/>
      <c r="C1102" s="201"/>
      <c r="D1102" s="201"/>
      <c r="E1102" s="201"/>
      <c r="G1102" s="193"/>
      <c r="AD1102" s="202"/>
      <c r="AE1102" s="203"/>
      <c r="AF1102" s="203"/>
      <c r="AG1102" s="203"/>
      <c r="AH1102" s="203"/>
      <c r="AK1102" s="203"/>
      <c r="AL1102" s="203"/>
      <c r="AM1102" s="204"/>
    </row>
    <row r="1103" spans="2:39">
      <c r="B1103" s="200"/>
      <c r="C1103" s="201"/>
      <c r="D1103" s="201"/>
      <c r="E1103" s="201"/>
      <c r="G1103" s="193"/>
      <c r="AD1103" s="202"/>
      <c r="AE1103" s="203"/>
      <c r="AF1103" s="203"/>
      <c r="AG1103" s="203"/>
      <c r="AH1103" s="203"/>
      <c r="AK1103" s="203"/>
      <c r="AL1103" s="203"/>
      <c r="AM1103" s="204"/>
    </row>
    <row r="1104" spans="2:39">
      <c r="B1104" s="200"/>
      <c r="C1104" s="201"/>
      <c r="D1104" s="201"/>
      <c r="E1104" s="201"/>
      <c r="G1104" s="193"/>
      <c r="AD1104" s="202"/>
      <c r="AE1104" s="203"/>
      <c r="AF1104" s="203"/>
      <c r="AG1104" s="203"/>
      <c r="AH1104" s="203"/>
      <c r="AK1104" s="203"/>
      <c r="AL1104" s="203"/>
      <c r="AM1104" s="204"/>
    </row>
    <row r="1105" spans="2:39">
      <c r="B1105" s="200"/>
      <c r="C1105" s="201"/>
      <c r="D1105" s="201"/>
      <c r="E1105" s="201"/>
      <c r="G1105" s="193"/>
      <c r="AD1105" s="202"/>
      <c r="AE1105" s="203"/>
      <c r="AF1105" s="203"/>
      <c r="AG1105" s="203"/>
      <c r="AH1105" s="203"/>
      <c r="AK1105" s="203"/>
      <c r="AL1105" s="203"/>
      <c r="AM1105" s="204"/>
    </row>
    <row r="1106" spans="2:39">
      <c r="B1106" s="200"/>
      <c r="C1106" s="201"/>
      <c r="D1106" s="201"/>
      <c r="E1106" s="201"/>
      <c r="G1106" s="193"/>
      <c r="AD1106" s="202"/>
      <c r="AE1106" s="203"/>
      <c r="AF1106" s="203"/>
      <c r="AG1106" s="203"/>
      <c r="AH1106" s="203"/>
      <c r="AK1106" s="203"/>
      <c r="AL1106" s="203"/>
      <c r="AM1106" s="204"/>
    </row>
    <row r="1107" spans="2:39">
      <c r="B1107" s="200"/>
      <c r="C1107" s="201"/>
      <c r="D1107" s="201"/>
      <c r="E1107" s="201"/>
      <c r="G1107" s="193"/>
      <c r="AD1107" s="202"/>
      <c r="AE1107" s="203"/>
      <c r="AF1107" s="203"/>
      <c r="AG1107" s="203"/>
      <c r="AH1107" s="203"/>
      <c r="AK1107" s="203"/>
      <c r="AL1107" s="203"/>
      <c r="AM1107" s="204"/>
    </row>
    <row r="1108" spans="2:39">
      <c r="B1108" s="200"/>
      <c r="C1108" s="201"/>
      <c r="D1108" s="201"/>
      <c r="E1108" s="201"/>
      <c r="G1108" s="193"/>
      <c r="AD1108" s="202"/>
      <c r="AE1108" s="203"/>
      <c r="AF1108" s="203"/>
      <c r="AG1108" s="203"/>
      <c r="AH1108" s="203"/>
      <c r="AK1108" s="203"/>
      <c r="AL1108" s="203"/>
      <c r="AM1108" s="204"/>
    </row>
    <row r="1109" spans="2:39">
      <c r="B1109" s="200"/>
      <c r="C1109" s="201"/>
      <c r="D1109" s="201"/>
      <c r="E1109" s="201"/>
      <c r="G1109" s="193"/>
      <c r="AD1109" s="202"/>
      <c r="AE1109" s="203"/>
      <c r="AF1109" s="203"/>
      <c r="AG1109" s="203"/>
      <c r="AH1109" s="203"/>
      <c r="AK1109" s="203"/>
      <c r="AL1109" s="203"/>
      <c r="AM1109" s="204"/>
    </row>
    <row r="1110" spans="2:39">
      <c r="B1110" s="200"/>
      <c r="C1110" s="201"/>
      <c r="D1110" s="201"/>
      <c r="E1110" s="201"/>
      <c r="G1110" s="193"/>
      <c r="AD1110" s="202"/>
      <c r="AE1110" s="203"/>
      <c r="AF1110" s="203"/>
      <c r="AG1110" s="203"/>
      <c r="AH1110" s="203"/>
      <c r="AK1110" s="203"/>
      <c r="AL1110" s="203"/>
      <c r="AM1110" s="204"/>
    </row>
    <row r="1111" spans="2:39">
      <c r="B1111" s="200"/>
      <c r="C1111" s="201"/>
      <c r="D1111" s="201"/>
      <c r="E1111" s="201"/>
      <c r="G1111" s="193"/>
      <c r="AD1111" s="202"/>
      <c r="AE1111" s="203"/>
      <c r="AF1111" s="203"/>
      <c r="AG1111" s="203"/>
      <c r="AH1111" s="203"/>
      <c r="AK1111" s="203"/>
      <c r="AL1111" s="203"/>
      <c r="AM1111" s="204"/>
    </row>
    <row r="1112" spans="2:39">
      <c r="B1112" s="200"/>
      <c r="C1112" s="201"/>
      <c r="D1112" s="201"/>
      <c r="E1112" s="201"/>
      <c r="G1112" s="193"/>
      <c r="AD1112" s="202"/>
      <c r="AE1112" s="203"/>
      <c r="AF1112" s="203"/>
      <c r="AG1112" s="203"/>
      <c r="AH1112" s="203"/>
      <c r="AK1112" s="203"/>
      <c r="AL1112" s="203"/>
      <c r="AM1112" s="204"/>
    </row>
    <row r="1113" spans="2:39">
      <c r="B1113" s="200"/>
      <c r="C1113" s="201"/>
      <c r="D1113" s="201"/>
      <c r="E1113" s="201"/>
      <c r="G1113" s="193"/>
      <c r="AD1113" s="202"/>
      <c r="AE1113" s="203"/>
      <c r="AF1113" s="203"/>
      <c r="AG1113" s="203"/>
      <c r="AH1113" s="203"/>
      <c r="AK1113" s="203"/>
      <c r="AL1113" s="203"/>
      <c r="AM1113" s="204"/>
    </row>
    <row r="1114" spans="2:39">
      <c r="B1114" s="200"/>
      <c r="C1114" s="201"/>
      <c r="D1114" s="201"/>
      <c r="E1114" s="201"/>
      <c r="G1114" s="193"/>
      <c r="AD1114" s="202"/>
      <c r="AE1114" s="203"/>
      <c r="AF1114" s="203"/>
      <c r="AG1114" s="203"/>
      <c r="AH1114" s="203"/>
      <c r="AK1114" s="203"/>
      <c r="AL1114" s="203"/>
      <c r="AM1114" s="204"/>
    </row>
    <row r="1115" spans="2:39">
      <c r="B1115" s="200"/>
      <c r="C1115" s="201"/>
      <c r="D1115" s="201"/>
      <c r="E1115" s="201"/>
      <c r="G1115" s="193"/>
      <c r="AD1115" s="202"/>
      <c r="AE1115" s="203"/>
      <c r="AF1115" s="203"/>
      <c r="AG1115" s="203"/>
      <c r="AH1115" s="203"/>
      <c r="AK1115" s="203"/>
      <c r="AL1115" s="203"/>
      <c r="AM1115" s="204"/>
    </row>
    <row r="1116" spans="2:39">
      <c r="B1116" s="200"/>
      <c r="C1116" s="201"/>
      <c r="D1116" s="201"/>
      <c r="E1116" s="201"/>
      <c r="G1116" s="193"/>
      <c r="AD1116" s="202"/>
      <c r="AE1116" s="203"/>
      <c r="AF1116" s="203"/>
      <c r="AG1116" s="203"/>
      <c r="AH1116" s="203"/>
      <c r="AK1116" s="203"/>
      <c r="AL1116" s="203"/>
      <c r="AM1116" s="204"/>
    </row>
    <row r="1117" spans="2:39">
      <c r="B1117" s="200"/>
      <c r="C1117" s="201"/>
      <c r="D1117" s="201"/>
      <c r="E1117" s="201"/>
      <c r="G1117" s="193"/>
      <c r="AD1117" s="202"/>
      <c r="AE1117" s="203"/>
      <c r="AF1117" s="203"/>
      <c r="AG1117" s="203"/>
      <c r="AH1117" s="203"/>
      <c r="AK1117" s="203"/>
      <c r="AL1117" s="203"/>
      <c r="AM1117" s="204"/>
    </row>
    <row r="1118" spans="2:39">
      <c r="B1118" s="200"/>
      <c r="C1118" s="201"/>
      <c r="D1118" s="201"/>
      <c r="E1118" s="201"/>
      <c r="G1118" s="193"/>
      <c r="AD1118" s="202"/>
      <c r="AE1118" s="203"/>
      <c r="AF1118" s="203"/>
      <c r="AG1118" s="203"/>
      <c r="AH1118" s="203"/>
      <c r="AK1118" s="203"/>
      <c r="AL1118" s="203"/>
      <c r="AM1118" s="204"/>
    </row>
    <row r="1119" spans="2:39">
      <c r="B1119" s="200"/>
      <c r="C1119" s="201"/>
      <c r="D1119" s="201"/>
      <c r="E1119" s="201"/>
      <c r="G1119" s="193"/>
      <c r="AD1119" s="202"/>
      <c r="AE1119" s="203"/>
      <c r="AF1119" s="203"/>
      <c r="AG1119" s="203"/>
      <c r="AH1119" s="203"/>
      <c r="AK1119" s="203"/>
      <c r="AL1119" s="203"/>
      <c r="AM1119" s="204"/>
    </row>
    <row r="1120" spans="2:39">
      <c r="B1120" s="200"/>
      <c r="C1120" s="201"/>
      <c r="D1120" s="201"/>
      <c r="E1120" s="201"/>
      <c r="G1120" s="193"/>
      <c r="AD1120" s="202"/>
      <c r="AE1120" s="203"/>
      <c r="AF1120" s="203"/>
      <c r="AG1120" s="203"/>
      <c r="AH1120" s="203"/>
      <c r="AK1120" s="203"/>
      <c r="AL1120" s="203"/>
      <c r="AM1120" s="204"/>
    </row>
    <row r="1121" spans="2:39">
      <c r="B1121" s="200"/>
      <c r="C1121" s="201"/>
      <c r="D1121" s="201"/>
      <c r="E1121" s="201"/>
      <c r="G1121" s="193"/>
      <c r="AD1121" s="202"/>
      <c r="AE1121" s="203"/>
      <c r="AF1121" s="203"/>
      <c r="AG1121" s="203"/>
      <c r="AH1121" s="203"/>
      <c r="AK1121" s="203"/>
      <c r="AL1121" s="203"/>
      <c r="AM1121" s="204"/>
    </row>
    <row r="1122" spans="2:39">
      <c r="B1122" s="200"/>
      <c r="C1122" s="201"/>
      <c r="D1122" s="201"/>
      <c r="E1122" s="201"/>
      <c r="G1122" s="193"/>
      <c r="AD1122" s="202"/>
      <c r="AE1122" s="203"/>
      <c r="AF1122" s="203"/>
      <c r="AG1122" s="203"/>
      <c r="AH1122" s="203"/>
      <c r="AK1122" s="203"/>
      <c r="AL1122" s="203"/>
      <c r="AM1122" s="204"/>
    </row>
    <row r="1123" spans="2:39">
      <c r="B1123" s="200"/>
      <c r="C1123" s="201"/>
      <c r="D1123" s="201"/>
      <c r="E1123" s="201"/>
      <c r="G1123" s="193"/>
      <c r="AD1123" s="202"/>
      <c r="AE1123" s="203"/>
      <c r="AF1123" s="203"/>
      <c r="AG1123" s="203"/>
      <c r="AH1123" s="203"/>
      <c r="AK1123" s="203"/>
      <c r="AL1123" s="203"/>
      <c r="AM1123" s="204"/>
    </row>
    <row r="1124" spans="2:39">
      <c r="B1124" s="200"/>
      <c r="C1124" s="201"/>
      <c r="D1124" s="201"/>
      <c r="E1124" s="201"/>
      <c r="G1124" s="193"/>
      <c r="AD1124" s="202"/>
      <c r="AE1124" s="203"/>
      <c r="AF1124" s="203"/>
      <c r="AG1124" s="203"/>
      <c r="AH1124" s="203"/>
      <c r="AK1124" s="203"/>
      <c r="AL1124" s="203"/>
      <c r="AM1124" s="204"/>
    </row>
    <row r="1125" spans="2:39">
      <c r="B1125" s="200"/>
      <c r="C1125" s="201"/>
      <c r="D1125" s="201"/>
      <c r="E1125" s="201"/>
      <c r="G1125" s="193"/>
      <c r="AD1125" s="202"/>
      <c r="AE1125" s="203"/>
      <c r="AF1125" s="203"/>
      <c r="AG1125" s="203"/>
      <c r="AH1125" s="203"/>
      <c r="AK1125" s="203"/>
      <c r="AL1125" s="203"/>
      <c r="AM1125" s="204"/>
    </row>
    <row r="1126" spans="2:39">
      <c r="B1126" s="200"/>
      <c r="C1126" s="201"/>
      <c r="D1126" s="201"/>
      <c r="E1126" s="201"/>
      <c r="G1126" s="193"/>
      <c r="AD1126" s="202"/>
      <c r="AE1126" s="203"/>
      <c r="AF1126" s="203"/>
      <c r="AG1126" s="203"/>
      <c r="AH1126" s="203"/>
      <c r="AK1126" s="203"/>
      <c r="AL1126" s="203"/>
      <c r="AM1126" s="204"/>
    </row>
    <row r="1127" spans="2:39">
      <c r="B1127" s="200"/>
      <c r="C1127" s="201"/>
      <c r="D1127" s="201"/>
      <c r="E1127" s="201"/>
      <c r="G1127" s="193"/>
      <c r="AD1127" s="202"/>
      <c r="AE1127" s="203"/>
      <c r="AF1127" s="203"/>
      <c r="AG1127" s="203"/>
      <c r="AH1127" s="203"/>
      <c r="AK1127" s="203"/>
      <c r="AL1127" s="203"/>
      <c r="AM1127" s="204"/>
    </row>
    <row r="1128" spans="2:39">
      <c r="B1128" s="200"/>
      <c r="C1128" s="201"/>
      <c r="D1128" s="201"/>
      <c r="E1128" s="201"/>
      <c r="G1128" s="193"/>
      <c r="AD1128" s="202"/>
      <c r="AE1128" s="203"/>
      <c r="AF1128" s="203"/>
      <c r="AG1128" s="203"/>
      <c r="AH1128" s="203"/>
      <c r="AK1128" s="203"/>
      <c r="AL1128" s="203"/>
      <c r="AM1128" s="204"/>
    </row>
    <row r="1129" spans="2:39">
      <c r="B1129" s="200"/>
      <c r="C1129" s="201"/>
      <c r="D1129" s="201"/>
      <c r="E1129" s="201"/>
      <c r="G1129" s="193"/>
      <c r="AD1129" s="202"/>
      <c r="AE1129" s="203"/>
      <c r="AF1129" s="203"/>
      <c r="AG1129" s="203"/>
      <c r="AH1129" s="203"/>
      <c r="AK1129" s="203"/>
      <c r="AL1129" s="203"/>
      <c r="AM1129" s="204"/>
    </row>
    <row r="1130" spans="2:39">
      <c r="B1130" s="200"/>
      <c r="C1130" s="201"/>
      <c r="D1130" s="201"/>
      <c r="E1130" s="201"/>
      <c r="G1130" s="193"/>
      <c r="AD1130" s="202"/>
      <c r="AE1130" s="203"/>
      <c r="AF1130" s="203"/>
      <c r="AG1130" s="203"/>
      <c r="AH1130" s="203"/>
      <c r="AK1130" s="203"/>
      <c r="AL1130" s="203"/>
      <c r="AM1130" s="204"/>
    </row>
    <row r="1131" spans="2:39">
      <c r="B1131" s="200"/>
      <c r="C1131" s="201"/>
      <c r="D1131" s="201"/>
      <c r="E1131" s="201"/>
      <c r="G1131" s="193"/>
      <c r="AD1131" s="202"/>
      <c r="AE1131" s="203"/>
      <c r="AF1131" s="203"/>
      <c r="AG1131" s="203"/>
      <c r="AH1131" s="203"/>
      <c r="AK1131" s="203"/>
      <c r="AL1131" s="203"/>
      <c r="AM1131" s="204"/>
    </row>
    <row r="1132" spans="2:39">
      <c r="B1132" s="200"/>
      <c r="C1132" s="201"/>
      <c r="D1132" s="201"/>
      <c r="E1132" s="201"/>
      <c r="G1132" s="193"/>
      <c r="AD1132" s="202"/>
      <c r="AE1132" s="203"/>
      <c r="AF1132" s="203"/>
      <c r="AG1132" s="203"/>
      <c r="AH1132" s="203"/>
      <c r="AK1132" s="203"/>
      <c r="AL1132" s="203"/>
      <c r="AM1132" s="204"/>
    </row>
    <row r="1133" spans="2:39">
      <c r="B1133" s="200"/>
      <c r="C1133" s="201"/>
      <c r="D1133" s="201"/>
      <c r="E1133" s="201"/>
      <c r="G1133" s="193"/>
      <c r="AD1133" s="202"/>
      <c r="AE1133" s="203"/>
      <c r="AF1133" s="203"/>
      <c r="AG1133" s="203"/>
      <c r="AH1133" s="203"/>
      <c r="AK1133" s="203"/>
      <c r="AL1133" s="203"/>
      <c r="AM1133" s="204"/>
    </row>
    <row r="1134" spans="2:39">
      <c r="B1134" s="200"/>
      <c r="C1134" s="201"/>
      <c r="D1134" s="201"/>
      <c r="E1134" s="201"/>
      <c r="G1134" s="193"/>
      <c r="AD1134" s="202"/>
      <c r="AE1134" s="203"/>
      <c r="AF1134" s="203"/>
      <c r="AG1134" s="203"/>
      <c r="AH1134" s="203"/>
      <c r="AK1134" s="203"/>
      <c r="AL1134" s="203"/>
      <c r="AM1134" s="204"/>
    </row>
    <row r="1135" spans="2:39">
      <c r="B1135" s="200"/>
      <c r="C1135" s="201"/>
      <c r="D1135" s="201"/>
      <c r="E1135" s="201"/>
      <c r="G1135" s="193"/>
      <c r="AD1135" s="202"/>
      <c r="AE1135" s="203"/>
      <c r="AF1135" s="203"/>
      <c r="AG1135" s="203"/>
      <c r="AH1135" s="203"/>
      <c r="AK1135" s="203"/>
      <c r="AL1135" s="203"/>
      <c r="AM1135" s="204"/>
    </row>
    <row r="1136" spans="2:39">
      <c r="B1136" s="200"/>
      <c r="C1136" s="201"/>
      <c r="D1136" s="201"/>
      <c r="E1136" s="201"/>
      <c r="G1136" s="193"/>
      <c r="AD1136" s="202"/>
      <c r="AE1136" s="203"/>
      <c r="AF1136" s="203"/>
      <c r="AG1136" s="203"/>
      <c r="AH1136" s="203"/>
      <c r="AK1136" s="203"/>
      <c r="AL1136" s="203"/>
      <c r="AM1136" s="204"/>
    </row>
    <row r="1137" spans="2:39">
      <c r="B1137" s="200"/>
      <c r="C1137" s="201"/>
      <c r="D1137" s="201"/>
      <c r="E1137" s="201"/>
      <c r="G1137" s="193"/>
      <c r="AD1137" s="202"/>
      <c r="AE1137" s="203"/>
      <c r="AF1137" s="203"/>
      <c r="AG1137" s="203"/>
      <c r="AH1137" s="203"/>
      <c r="AK1137" s="203"/>
      <c r="AL1137" s="203"/>
      <c r="AM1137" s="204"/>
    </row>
    <row r="1138" spans="2:39">
      <c r="B1138" s="200"/>
      <c r="C1138" s="201"/>
      <c r="D1138" s="201"/>
      <c r="E1138" s="201"/>
      <c r="G1138" s="193"/>
      <c r="AD1138" s="202"/>
      <c r="AE1138" s="203"/>
      <c r="AF1138" s="203"/>
      <c r="AG1138" s="203"/>
      <c r="AH1138" s="203"/>
      <c r="AK1138" s="203"/>
      <c r="AL1138" s="203"/>
      <c r="AM1138" s="204"/>
    </row>
    <row r="1139" spans="2:39">
      <c r="B1139" s="200"/>
      <c r="C1139" s="201"/>
      <c r="D1139" s="201"/>
      <c r="E1139" s="201"/>
      <c r="G1139" s="193"/>
      <c r="AD1139" s="202"/>
      <c r="AE1139" s="203"/>
      <c r="AF1139" s="203"/>
      <c r="AG1139" s="203"/>
      <c r="AH1139" s="203"/>
      <c r="AK1139" s="203"/>
      <c r="AL1139" s="203"/>
      <c r="AM1139" s="204"/>
    </row>
    <row r="1140" spans="2:39">
      <c r="B1140" s="200"/>
      <c r="C1140" s="201"/>
      <c r="D1140" s="201"/>
      <c r="E1140" s="201"/>
      <c r="G1140" s="193"/>
      <c r="AD1140" s="202"/>
      <c r="AE1140" s="203"/>
      <c r="AF1140" s="203"/>
      <c r="AG1140" s="203"/>
      <c r="AH1140" s="203"/>
      <c r="AK1140" s="203"/>
      <c r="AL1140" s="203"/>
      <c r="AM1140" s="204"/>
    </row>
    <row r="1141" spans="2:39">
      <c r="B1141" s="200"/>
      <c r="C1141" s="201"/>
      <c r="D1141" s="201"/>
      <c r="E1141" s="201"/>
      <c r="G1141" s="193"/>
      <c r="AD1141" s="202"/>
      <c r="AE1141" s="203"/>
      <c r="AF1141" s="203"/>
      <c r="AG1141" s="203"/>
      <c r="AH1141" s="203"/>
      <c r="AK1141" s="203"/>
      <c r="AL1141" s="203"/>
      <c r="AM1141" s="204"/>
    </row>
    <row r="1142" spans="2:39">
      <c r="B1142" s="200"/>
      <c r="C1142" s="201"/>
      <c r="D1142" s="201"/>
      <c r="E1142" s="201"/>
      <c r="G1142" s="193"/>
      <c r="AD1142" s="203"/>
      <c r="AE1142" s="203"/>
      <c r="AF1142" s="203"/>
      <c r="AG1142" s="203"/>
      <c r="AH1142" s="203"/>
      <c r="AK1142" s="203"/>
      <c r="AL1142" s="203"/>
      <c r="AM1142" s="204"/>
    </row>
    <row r="1143" spans="2:39">
      <c r="B1143" s="200"/>
      <c r="C1143" s="201"/>
      <c r="D1143" s="201"/>
      <c r="E1143" s="201"/>
      <c r="G1143" s="193"/>
      <c r="AD1143" s="202"/>
      <c r="AE1143" s="203"/>
      <c r="AF1143" s="203"/>
      <c r="AG1143" s="203"/>
      <c r="AH1143" s="203"/>
      <c r="AK1143" s="203"/>
      <c r="AL1143" s="203"/>
      <c r="AM1143" s="204"/>
    </row>
    <row r="1144" spans="2:39">
      <c r="B1144" s="200"/>
      <c r="C1144" s="201"/>
      <c r="D1144" s="201"/>
      <c r="E1144" s="201"/>
      <c r="G1144" s="193"/>
      <c r="AD1144" s="202"/>
      <c r="AE1144" s="203"/>
      <c r="AF1144" s="203"/>
      <c r="AG1144" s="203"/>
      <c r="AH1144" s="203"/>
      <c r="AK1144" s="203"/>
      <c r="AL1144" s="203"/>
      <c r="AM1144" s="204"/>
    </row>
    <row r="1145" spans="2:39">
      <c r="B1145" s="200"/>
      <c r="C1145" s="201"/>
      <c r="D1145" s="201"/>
      <c r="E1145" s="201"/>
      <c r="G1145" s="193"/>
      <c r="AD1145" s="202"/>
      <c r="AE1145" s="203"/>
      <c r="AF1145" s="203"/>
      <c r="AG1145" s="203"/>
      <c r="AH1145" s="203"/>
      <c r="AK1145" s="203"/>
      <c r="AL1145" s="203"/>
      <c r="AM1145" s="204"/>
    </row>
    <row r="1146" spans="2:39">
      <c r="B1146" s="200"/>
      <c r="C1146" s="201"/>
      <c r="D1146" s="201"/>
      <c r="E1146" s="201"/>
      <c r="G1146" s="193"/>
      <c r="AD1146" s="202"/>
      <c r="AE1146" s="203"/>
      <c r="AF1146" s="203"/>
      <c r="AG1146" s="203"/>
      <c r="AH1146" s="203"/>
      <c r="AK1146" s="203"/>
      <c r="AL1146" s="203"/>
      <c r="AM1146" s="204"/>
    </row>
    <row r="1147" spans="2:39">
      <c r="B1147" s="200"/>
      <c r="C1147" s="201"/>
      <c r="D1147" s="201"/>
      <c r="E1147" s="201"/>
      <c r="G1147" s="193"/>
      <c r="AD1147" s="202"/>
      <c r="AE1147" s="203"/>
      <c r="AF1147" s="203"/>
      <c r="AG1147" s="203"/>
      <c r="AH1147" s="203"/>
      <c r="AK1147" s="203"/>
      <c r="AL1147" s="203"/>
      <c r="AM1147" s="204"/>
    </row>
    <row r="1148" spans="2:39">
      <c r="B1148" s="200"/>
      <c r="C1148" s="201"/>
      <c r="D1148" s="201"/>
      <c r="E1148" s="201"/>
      <c r="G1148" s="193"/>
      <c r="AD1148" s="202"/>
      <c r="AE1148" s="203"/>
      <c r="AF1148" s="203"/>
      <c r="AG1148" s="203"/>
      <c r="AH1148" s="203"/>
      <c r="AK1148" s="203"/>
      <c r="AL1148" s="203"/>
      <c r="AM1148" s="204"/>
    </row>
    <row r="1149" spans="2:39">
      <c r="B1149" s="200"/>
      <c r="C1149" s="201"/>
      <c r="D1149" s="201"/>
      <c r="E1149" s="201"/>
      <c r="G1149" s="193"/>
      <c r="AD1149" s="202"/>
      <c r="AE1149" s="203"/>
      <c r="AF1149" s="203"/>
      <c r="AG1149" s="203"/>
      <c r="AH1149" s="203"/>
      <c r="AK1149" s="203"/>
      <c r="AL1149" s="203"/>
      <c r="AM1149" s="204"/>
    </row>
    <row r="1150" spans="2:39">
      <c r="B1150" s="200"/>
      <c r="C1150" s="201"/>
      <c r="D1150" s="201"/>
      <c r="E1150" s="201"/>
      <c r="G1150" s="193"/>
      <c r="AD1150" s="202"/>
      <c r="AE1150" s="203"/>
      <c r="AF1150" s="203"/>
      <c r="AG1150" s="203"/>
      <c r="AH1150" s="203"/>
      <c r="AK1150" s="203"/>
      <c r="AL1150" s="203"/>
      <c r="AM1150" s="204"/>
    </row>
    <row r="1151" spans="2:39">
      <c r="B1151" s="200"/>
      <c r="C1151" s="201"/>
      <c r="D1151" s="201"/>
      <c r="E1151" s="201"/>
      <c r="G1151" s="193"/>
      <c r="AD1151" s="202"/>
      <c r="AE1151" s="203"/>
      <c r="AF1151" s="203"/>
      <c r="AG1151" s="203"/>
      <c r="AH1151" s="203"/>
      <c r="AK1151" s="203"/>
      <c r="AL1151" s="203"/>
      <c r="AM1151" s="204"/>
    </row>
    <row r="1152" spans="2:39">
      <c r="B1152" s="200"/>
      <c r="C1152" s="201"/>
      <c r="D1152" s="201"/>
      <c r="E1152" s="201"/>
      <c r="G1152" s="193"/>
      <c r="AD1152" s="202"/>
      <c r="AE1152" s="203"/>
      <c r="AF1152" s="203"/>
      <c r="AG1152" s="203"/>
      <c r="AH1152" s="203"/>
      <c r="AK1152" s="203"/>
      <c r="AL1152" s="203"/>
      <c r="AM1152" s="204"/>
    </row>
    <row r="1153" spans="2:39">
      <c r="B1153" s="200"/>
      <c r="C1153" s="201"/>
      <c r="D1153" s="201"/>
      <c r="E1153" s="201"/>
      <c r="G1153" s="193"/>
      <c r="AD1153" s="202"/>
      <c r="AE1153" s="203"/>
      <c r="AF1153" s="203"/>
      <c r="AG1153" s="203"/>
      <c r="AH1153" s="203"/>
      <c r="AK1153" s="203"/>
      <c r="AL1153" s="203"/>
      <c r="AM1153" s="204"/>
    </row>
    <row r="1154" spans="2:39">
      <c r="B1154" s="200"/>
      <c r="C1154" s="201"/>
      <c r="D1154" s="201"/>
      <c r="E1154" s="201"/>
      <c r="G1154" s="193"/>
      <c r="AD1154" s="202"/>
      <c r="AE1154" s="203"/>
      <c r="AF1154" s="203"/>
      <c r="AG1154" s="203"/>
      <c r="AH1154" s="203"/>
      <c r="AK1154" s="203"/>
      <c r="AL1154" s="203"/>
      <c r="AM1154" s="204"/>
    </row>
    <row r="1155" spans="2:39">
      <c r="B1155" s="200"/>
      <c r="C1155" s="201"/>
      <c r="D1155" s="201"/>
      <c r="E1155" s="201"/>
      <c r="G1155" s="193"/>
      <c r="AD1155" s="202"/>
      <c r="AE1155" s="203"/>
      <c r="AF1155" s="203"/>
      <c r="AG1155" s="203"/>
      <c r="AH1155" s="203"/>
      <c r="AK1155" s="203"/>
      <c r="AL1155" s="203"/>
      <c r="AM1155" s="204"/>
    </row>
    <row r="1156" spans="2:39">
      <c r="B1156" s="200"/>
      <c r="C1156" s="201"/>
      <c r="D1156" s="201"/>
      <c r="E1156" s="201"/>
      <c r="G1156" s="193"/>
      <c r="AD1156" s="202"/>
      <c r="AE1156" s="203"/>
      <c r="AF1156" s="203"/>
      <c r="AG1156" s="203"/>
      <c r="AH1156" s="203"/>
      <c r="AK1156" s="203"/>
      <c r="AL1156" s="203"/>
      <c r="AM1156" s="204"/>
    </row>
    <row r="1157" spans="2:39">
      <c r="B1157" s="200"/>
      <c r="C1157" s="201"/>
      <c r="D1157" s="201"/>
      <c r="E1157" s="201"/>
      <c r="G1157" s="193"/>
      <c r="AD1157" s="202"/>
      <c r="AE1157" s="203"/>
      <c r="AF1157" s="203"/>
      <c r="AG1157" s="203"/>
      <c r="AH1157" s="203"/>
      <c r="AK1157" s="203"/>
      <c r="AL1157" s="203"/>
      <c r="AM1157" s="204"/>
    </row>
    <row r="1158" spans="2:39">
      <c r="B1158" s="200"/>
      <c r="C1158" s="201"/>
      <c r="D1158" s="201"/>
      <c r="E1158" s="201"/>
      <c r="G1158" s="193"/>
      <c r="AD1158" s="202"/>
      <c r="AE1158" s="203"/>
      <c r="AF1158" s="203"/>
      <c r="AG1158" s="203"/>
      <c r="AH1158" s="203"/>
      <c r="AK1158" s="203"/>
      <c r="AL1158" s="203"/>
      <c r="AM1158" s="204"/>
    </row>
    <row r="1159" spans="2:39">
      <c r="B1159" s="200"/>
      <c r="C1159" s="201"/>
      <c r="D1159" s="201"/>
      <c r="E1159" s="201"/>
      <c r="G1159" s="193"/>
      <c r="AD1159" s="202"/>
      <c r="AE1159" s="203"/>
      <c r="AF1159" s="203"/>
      <c r="AG1159" s="203"/>
      <c r="AH1159" s="203"/>
      <c r="AK1159" s="203"/>
      <c r="AL1159" s="203"/>
      <c r="AM1159" s="204"/>
    </row>
    <row r="1160" spans="2:39">
      <c r="B1160" s="200"/>
      <c r="C1160" s="201"/>
      <c r="D1160" s="201"/>
      <c r="E1160" s="201"/>
      <c r="G1160" s="193"/>
      <c r="AD1160" s="202"/>
      <c r="AE1160" s="203"/>
      <c r="AF1160" s="203"/>
      <c r="AG1160" s="203"/>
      <c r="AH1160" s="203"/>
      <c r="AK1160" s="203"/>
      <c r="AL1160" s="203"/>
      <c r="AM1160" s="204"/>
    </row>
    <row r="1161" spans="2:39">
      <c r="B1161" s="200"/>
      <c r="C1161" s="201"/>
      <c r="D1161" s="201"/>
      <c r="E1161" s="201"/>
      <c r="G1161" s="193"/>
      <c r="AD1161" s="202"/>
      <c r="AE1161" s="203"/>
      <c r="AF1161" s="203"/>
      <c r="AG1161" s="203"/>
      <c r="AH1161" s="203"/>
      <c r="AK1161" s="203"/>
      <c r="AL1161" s="203"/>
      <c r="AM1161" s="204"/>
    </row>
    <row r="1162" spans="2:39">
      <c r="B1162" s="200"/>
      <c r="C1162" s="201"/>
      <c r="D1162" s="201"/>
      <c r="E1162" s="201"/>
      <c r="G1162" s="193"/>
      <c r="AD1162" s="202"/>
      <c r="AE1162" s="203"/>
      <c r="AF1162" s="203"/>
      <c r="AG1162" s="203"/>
      <c r="AH1162" s="203"/>
      <c r="AK1162" s="203"/>
      <c r="AL1162" s="203"/>
      <c r="AM1162" s="204"/>
    </row>
    <row r="1163" spans="2:39">
      <c r="B1163" s="200"/>
      <c r="C1163" s="201"/>
      <c r="D1163" s="201"/>
      <c r="E1163" s="201"/>
      <c r="G1163" s="193"/>
      <c r="AD1163" s="202"/>
      <c r="AE1163" s="203"/>
      <c r="AF1163" s="203"/>
      <c r="AG1163" s="203"/>
      <c r="AH1163" s="203"/>
      <c r="AK1163" s="203"/>
      <c r="AL1163" s="203"/>
      <c r="AM1163" s="204"/>
    </row>
    <row r="1164" spans="2:39">
      <c r="B1164" s="200"/>
      <c r="C1164" s="201"/>
      <c r="D1164" s="201"/>
      <c r="E1164" s="201"/>
      <c r="G1164" s="193"/>
      <c r="AD1164" s="202"/>
      <c r="AE1164" s="203"/>
      <c r="AF1164" s="203"/>
      <c r="AG1164" s="203"/>
      <c r="AH1164" s="203"/>
      <c r="AK1164" s="203"/>
      <c r="AL1164" s="203"/>
      <c r="AM1164" s="204"/>
    </row>
    <row r="1165" spans="2:39">
      <c r="B1165" s="200"/>
      <c r="C1165" s="201"/>
      <c r="D1165" s="201"/>
      <c r="E1165" s="201"/>
      <c r="G1165" s="193"/>
      <c r="AD1165" s="202"/>
      <c r="AE1165" s="203"/>
      <c r="AF1165" s="203"/>
      <c r="AG1165" s="203"/>
      <c r="AH1165" s="203"/>
      <c r="AK1165" s="203"/>
      <c r="AL1165" s="203"/>
      <c r="AM1165" s="204"/>
    </row>
    <row r="1166" spans="2:39">
      <c r="B1166" s="200"/>
      <c r="C1166" s="201"/>
      <c r="D1166" s="201"/>
      <c r="E1166" s="201"/>
      <c r="G1166" s="193"/>
      <c r="AD1166" s="202"/>
      <c r="AE1166" s="203"/>
      <c r="AF1166" s="203"/>
      <c r="AG1166" s="203"/>
      <c r="AH1166" s="203"/>
      <c r="AK1166" s="203"/>
      <c r="AL1166" s="203"/>
      <c r="AM1166" s="204"/>
    </row>
    <row r="1167" spans="2:39">
      <c r="B1167" s="200"/>
      <c r="C1167" s="201"/>
      <c r="D1167" s="201"/>
      <c r="E1167" s="201"/>
      <c r="G1167" s="193"/>
      <c r="AD1167" s="202"/>
      <c r="AE1167" s="203"/>
      <c r="AF1167" s="203"/>
      <c r="AG1167" s="203"/>
      <c r="AH1167" s="203"/>
      <c r="AK1167" s="203"/>
      <c r="AL1167" s="203"/>
      <c r="AM1167" s="204"/>
    </row>
    <row r="1168" spans="2:39">
      <c r="B1168" s="200"/>
      <c r="C1168" s="201"/>
      <c r="D1168" s="201"/>
      <c r="E1168" s="201"/>
      <c r="G1168" s="193"/>
      <c r="AD1168" s="202"/>
      <c r="AE1168" s="203"/>
      <c r="AF1168" s="203"/>
      <c r="AG1168" s="203"/>
      <c r="AH1168" s="203"/>
      <c r="AK1168" s="203"/>
      <c r="AL1168" s="203"/>
      <c r="AM1168" s="204"/>
    </row>
    <row r="1169" spans="2:39">
      <c r="B1169" s="200"/>
      <c r="C1169" s="201"/>
      <c r="D1169" s="201"/>
      <c r="E1169" s="201"/>
      <c r="G1169" s="193"/>
      <c r="AD1169" s="202"/>
      <c r="AE1169" s="203"/>
      <c r="AF1169" s="203"/>
      <c r="AG1169" s="203"/>
      <c r="AH1169" s="203"/>
      <c r="AK1169" s="203"/>
      <c r="AL1169" s="203"/>
      <c r="AM1169" s="204"/>
    </row>
    <row r="1170" spans="2:39">
      <c r="B1170" s="200"/>
      <c r="C1170" s="201"/>
      <c r="D1170" s="201"/>
      <c r="E1170" s="201"/>
      <c r="G1170" s="193"/>
      <c r="AD1170" s="202"/>
      <c r="AE1170" s="203"/>
      <c r="AF1170" s="203"/>
      <c r="AG1170" s="203"/>
      <c r="AH1170" s="203"/>
      <c r="AK1170" s="203"/>
      <c r="AL1170" s="203"/>
      <c r="AM1170" s="204"/>
    </row>
    <row r="1171" spans="2:39">
      <c r="B1171" s="200"/>
      <c r="C1171" s="201"/>
      <c r="D1171" s="201"/>
      <c r="E1171" s="201"/>
      <c r="G1171" s="193"/>
      <c r="AD1171" s="202"/>
      <c r="AE1171" s="203"/>
      <c r="AF1171" s="203"/>
      <c r="AG1171" s="203"/>
      <c r="AH1171" s="203"/>
      <c r="AK1171" s="203"/>
      <c r="AL1171" s="203"/>
      <c r="AM1171" s="204"/>
    </row>
    <row r="1172" spans="2:39">
      <c r="B1172" s="200"/>
      <c r="C1172" s="201"/>
      <c r="D1172" s="201"/>
      <c r="E1172" s="201"/>
      <c r="G1172" s="193"/>
      <c r="AD1172" s="202"/>
      <c r="AE1172" s="203"/>
      <c r="AF1172" s="203"/>
      <c r="AG1172" s="203"/>
      <c r="AH1172" s="203"/>
      <c r="AK1172" s="203"/>
      <c r="AL1172" s="203"/>
      <c r="AM1172" s="204"/>
    </row>
    <row r="1173" spans="2:39">
      <c r="B1173" s="200"/>
      <c r="C1173" s="201"/>
      <c r="D1173" s="201"/>
      <c r="E1173" s="201"/>
      <c r="G1173" s="193"/>
      <c r="AD1173" s="202"/>
      <c r="AE1173" s="203"/>
      <c r="AF1173" s="203"/>
      <c r="AG1173" s="203"/>
      <c r="AH1173" s="203"/>
      <c r="AK1173" s="203"/>
      <c r="AL1173" s="203"/>
      <c r="AM1173" s="204"/>
    </row>
    <row r="1174" spans="2:39">
      <c r="B1174" s="200"/>
      <c r="C1174" s="201"/>
      <c r="D1174" s="201"/>
      <c r="E1174" s="201"/>
      <c r="G1174" s="193"/>
      <c r="AD1174" s="202"/>
      <c r="AE1174" s="203"/>
      <c r="AF1174" s="203"/>
      <c r="AG1174" s="203"/>
      <c r="AH1174" s="203"/>
      <c r="AK1174" s="203"/>
      <c r="AL1174" s="203"/>
      <c r="AM1174" s="204"/>
    </row>
    <row r="1175" spans="2:39">
      <c r="B1175" s="200"/>
      <c r="C1175" s="201"/>
      <c r="D1175" s="201"/>
      <c r="E1175" s="201"/>
      <c r="G1175" s="193"/>
      <c r="AD1175" s="202"/>
      <c r="AE1175" s="203"/>
      <c r="AF1175" s="203"/>
      <c r="AG1175" s="203"/>
      <c r="AH1175" s="203"/>
      <c r="AK1175" s="203"/>
      <c r="AL1175" s="203"/>
      <c r="AM1175" s="204"/>
    </row>
    <row r="1176" spans="2:39">
      <c r="B1176" s="200"/>
      <c r="C1176" s="201"/>
      <c r="D1176" s="201"/>
      <c r="E1176" s="201"/>
      <c r="G1176" s="193"/>
      <c r="AD1176" s="202"/>
      <c r="AE1176" s="203"/>
      <c r="AF1176" s="203"/>
      <c r="AG1176" s="203"/>
      <c r="AH1176" s="203"/>
      <c r="AK1176" s="203"/>
      <c r="AL1176" s="203"/>
      <c r="AM1176" s="204"/>
    </row>
    <row r="1177" spans="2:39">
      <c r="B1177" s="200"/>
      <c r="C1177" s="201"/>
      <c r="D1177" s="201"/>
      <c r="E1177" s="201"/>
      <c r="G1177" s="193"/>
      <c r="AD1177" s="202"/>
      <c r="AE1177" s="203"/>
      <c r="AF1177" s="203"/>
      <c r="AG1177" s="203"/>
      <c r="AH1177" s="203"/>
      <c r="AK1177" s="203"/>
      <c r="AL1177" s="203"/>
      <c r="AM1177" s="204"/>
    </row>
    <row r="1178" spans="2:39">
      <c r="B1178" s="200"/>
      <c r="C1178" s="201"/>
      <c r="D1178" s="201"/>
      <c r="E1178" s="201"/>
      <c r="G1178" s="193"/>
      <c r="AD1178" s="202"/>
      <c r="AE1178" s="203"/>
      <c r="AF1178" s="203"/>
      <c r="AG1178" s="203"/>
      <c r="AH1178" s="203"/>
      <c r="AK1178" s="203"/>
      <c r="AL1178" s="203"/>
      <c r="AM1178" s="204"/>
    </row>
    <row r="1179" spans="2:39">
      <c r="B1179" s="200"/>
      <c r="C1179" s="201"/>
      <c r="D1179" s="201"/>
      <c r="E1179" s="201"/>
      <c r="G1179" s="193"/>
      <c r="AD1179" s="202"/>
      <c r="AE1179" s="203"/>
      <c r="AF1179" s="203"/>
      <c r="AG1179" s="203"/>
      <c r="AH1179" s="203"/>
      <c r="AK1179" s="203"/>
      <c r="AL1179" s="203"/>
      <c r="AM1179" s="204"/>
    </row>
    <row r="1180" spans="2:39">
      <c r="B1180" s="200"/>
      <c r="C1180" s="201"/>
      <c r="D1180" s="201"/>
      <c r="E1180" s="201"/>
      <c r="G1180" s="193"/>
      <c r="AD1180" s="202"/>
      <c r="AE1180" s="203"/>
      <c r="AF1180" s="203"/>
      <c r="AG1180" s="203"/>
      <c r="AH1180" s="203"/>
      <c r="AK1180" s="203"/>
      <c r="AL1180" s="203"/>
      <c r="AM1180" s="204"/>
    </row>
    <row r="1181" spans="2:39">
      <c r="B1181" s="200"/>
      <c r="C1181" s="201"/>
      <c r="D1181" s="201"/>
      <c r="E1181" s="201"/>
      <c r="G1181" s="193"/>
      <c r="AD1181" s="202"/>
      <c r="AE1181" s="203"/>
      <c r="AF1181" s="203"/>
      <c r="AG1181" s="203"/>
      <c r="AH1181" s="203"/>
      <c r="AK1181" s="203"/>
      <c r="AL1181" s="203"/>
      <c r="AM1181" s="204"/>
    </row>
    <row r="1182" spans="2:39">
      <c r="B1182" s="200"/>
      <c r="C1182" s="201"/>
      <c r="D1182" s="201"/>
      <c r="E1182" s="201"/>
      <c r="G1182" s="193"/>
      <c r="AD1182" s="202"/>
      <c r="AE1182" s="203"/>
      <c r="AF1182" s="203"/>
      <c r="AG1182" s="203"/>
      <c r="AH1182" s="203"/>
      <c r="AK1182" s="203"/>
      <c r="AL1182" s="203"/>
      <c r="AM1182" s="204"/>
    </row>
    <row r="1183" spans="2:39">
      <c r="B1183" s="200"/>
      <c r="C1183" s="201"/>
      <c r="D1183" s="201"/>
      <c r="E1183" s="201"/>
      <c r="G1183" s="193"/>
      <c r="AD1183" s="202"/>
      <c r="AE1183" s="203"/>
      <c r="AF1183" s="203"/>
      <c r="AG1183" s="203"/>
      <c r="AH1183" s="203"/>
      <c r="AK1183" s="203"/>
      <c r="AL1183" s="203"/>
      <c r="AM1183" s="204"/>
    </row>
    <row r="1184" spans="2:39">
      <c r="B1184" s="200"/>
      <c r="C1184" s="201"/>
      <c r="D1184" s="201"/>
      <c r="E1184" s="201"/>
      <c r="G1184" s="193"/>
      <c r="AD1184" s="202"/>
      <c r="AE1184" s="203"/>
      <c r="AF1184" s="203"/>
      <c r="AG1184" s="203"/>
      <c r="AH1184" s="203"/>
      <c r="AK1184" s="203"/>
      <c r="AL1184" s="203"/>
      <c r="AM1184" s="204"/>
    </row>
    <row r="1185" spans="2:39">
      <c r="B1185" s="200"/>
      <c r="C1185" s="201"/>
      <c r="D1185" s="201"/>
      <c r="E1185" s="201"/>
      <c r="G1185" s="193"/>
      <c r="AD1185" s="202"/>
      <c r="AE1185" s="203"/>
      <c r="AF1185" s="203"/>
      <c r="AG1185" s="203"/>
      <c r="AH1185" s="203"/>
      <c r="AK1185" s="203"/>
      <c r="AL1185" s="203"/>
      <c r="AM1185" s="204"/>
    </row>
    <row r="1186" spans="2:39">
      <c r="B1186" s="200"/>
      <c r="C1186" s="201"/>
      <c r="D1186" s="201"/>
      <c r="E1186" s="201"/>
      <c r="G1186" s="193"/>
      <c r="AD1186" s="202"/>
      <c r="AE1186" s="203"/>
      <c r="AF1186" s="203"/>
      <c r="AG1186" s="203"/>
      <c r="AH1186" s="203"/>
      <c r="AK1186" s="203"/>
      <c r="AL1186" s="203"/>
      <c r="AM1186" s="204"/>
    </row>
    <row r="1187" spans="2:39">
      <c r="B1187" s="200"/>
      <c r="C1187" s="201"/>
      <c r="D1187" s="201"/>
      <c r="E1187" s="201"/>
      <c r="G1187" s="193"/>
      <c r="AD1187" s="202"/>
      <c r="AE1187" s="203"/>
      <c r="AF1187" s="203"/>
      <c r="AG1187" s="203"/>
      <c r="AH1187" s="203"/>
      <c r="AK1187" s="203"/>
      <c r="AL1187" s="203"/>
      <c r="AM1187" s="204"/>
    </row>
    <row r="1188" spans="2:39">
      <c r="B1188" s="200"/>
      <c r="C1188" s="201"/>
      <c r="D1188" s="201"/>
      <c r="E1188" s="201"/>
      <c r="G1188" s="193"/>
      <c r="AD1188" s="202"/>
      <c r="AE1188" s="203"/>
      <c r="AF1188" s="203"/>
      <c r="AG1188" s="203"/>
      <c r="AH1188" s="203"/>
      <c r="AK1188" s="203"/>
      <c r="AL1188" s="203"/>
      <c r="AM1188" s="204"/>
    </row>
    <row r="1189" spans="2:39">
      <c r="B1189" s="200"/>
      <c r="C1189" s="201"/>
      <c r="D1189" s="201"/>
      <c r="E1189" s="201"/>
      <c r="G1189" s="193"/>
      <c r="AD1189" s="202"/>
      <c r="AE1189" s="203"/>
      <c r="AF1189" s="203"/>
      <c r="AG1189" s="203"/>
      <c r="AH1189" s="203"/>
      <c r="AK1189" s="203"/>
      <c r="AL1189" s="203"/>
      <c r="AM1189" s="204"/>
    </row>
    <row r="1190" spans="2:39">
      <c r="B1190" s="200"/>
      <c r="C1190" s="201"/>
      <c r="D1190" s="201"/>
      <c r="E1190" s="201"/>
      <c r="G1190" s="193"/>
      <c r="AD1190" s="202"/>
      <c r="AE1190" s="203"/>
      <c r="AF1190" s="203"/>
      <c r="AG1190" s="203"/>
      <c r="AH1190" s="203"/>
      <c r="AK1190" s="203"/>
      <c r="AL1190" s="203"/>
      <c r="AM1190" s="204"/>
    </row>
    <row r="1191" spans="2:39">
      <c r="B1191" s="200"/>
      <c r="C1191" s="201"/>
      <c r="D1191" s="201"/>
      <c r="E1191" s="201"/>
      <c r="G1191" s="193"/>
      <c r="AD1191" s="202"/>
      <c r="AE1191" s="203"/>
      <c r="AF1191" s="203"/>
      <c r="AG1191" s="203"/>
      <c r="AH1191" s="203"/>
      <c r="AK1191" s="203"/>
      <c r="AL1191" s="203"/>
      <c r="AM1191" s="204"/>
    </row>
    <row r="1192" spans="2:39">
      <c r="B1192" s="200"/>
      <c r="C1192" s="201"/>
      <c r="D1192" s="201"/>
      <c r="E1192" s="201"/>
      <c r="G1192" s="193"/>
      <c r="AD1192" s="202"/>
      <c r="AE1192" s="203"/>
      <c r="AF1192" s="203"/>
      <c r="AG1192" s="203"/>
      <c r="AH1192" s="203"/>
      <c r="AK1192" s="203"/>
      <c r="AL1192" s="203"/>
      <c r="AM1192" s="204"/>
    </row>
    <row r="1193" spans="2:39">
      <c r="B1193" s="200"/>
      <c r="C1193" s="201"/>
      <c r="D1193" s="201"/>
      <c r="E1193" s="201"/>
      <c r="G1193" s="193"/>
      <c r="AD1193" s="202"/>
      <c r="AE1193" s="203"/>
      <c r="AF1193" s="203"/>
      <c r="AG1193" s="203"/>
      <c r="AH1193" s="203"/>
      <c r="AK1193" s="203"/>
      <c r="AL1193" s="203"/>
      <c r="AM1193" s="204"/>
    </row>
    <row r="1194" spans="2:39">
      <c r="B1194" s="200"/>
      <c r="C1194" s="201"/>
      <c r="D1194" s="201"/>
      <c r="E1194" s="201"/>
      <c r="G1194" s="193"/>
      <c r="AD1194" s="202"/>
      <c r="AE1194" s="203"/>
      <c r="AF1194" s="203"/>
      <c r="AG1194" s="203"/>
      <c r="AH1194" s="203"/>
      <c r="AK1194" s="203"/>
      <c r="AL1194" s="203"/>
      <c r="AM1194" s="204"/>
    </row>
    <row r="1195" spans="2:39">
      <c r="B1195" s="200"/>
      <c r="C1195" s="201"/>
      <c r="D1195" s="201"/>
      <c r="E1195" s="201"/>
      <c r="G1195" s="193"/>
      <c r="AD1195" s="202"/>
      <c r="AE1195" s="203"/>
      <c r="AF1195" s="203"/>
      <c r="AG1195" s="203"/>
      <c r="AH1195" s="203"/>
      <c r="AK1195" s="203"/>
      <c r="AL1195" s="203"/>
      <c r="AM1195" s="204"/>
    </row>
    <row r="1196" spans="2:39">
      <c r="B1196" s="200"/>
      <c r="C1196" s="201"/>
      <c r="D1196" s="201"/>
      <c r="E1196" s="201"/>
      <c r="G1196" s="193"/>
      <c r="AD1196" s="202"/>
      <c r="AE1196" s="203"/>
      <c r="AF1196" s="203"/>
      <c r="AG1196" s="203"/>
      <c r="AH1196" s="203"/>
      <c r="AK1196" s="203"/>
      <c r="AL1196" s="203"/>
      <c r="AM1196" s="204"/>
    </row>
    <row r="1197" spans="2:39">
      <c r="B1197" s="200"/>
      <c r="C1197" s="201"/>
      <c r="D1197" s="201"/>
      <c r="E1197" s="201"/>
      <c r="G1197" s="193"/>
      <c r="AD1197" s="202"/>
      <c r="AE1197" s="203"/>
      <c r="AF1197" s="203"/>
      <c r="AG1197" s="203"/>
      <c r="AH1197" s="203"/>
      <c r="AK1197" s="203"/>
      <c r="AL1197" s="203"/>
      <c r="AM1197" s="204"/>
    </row>
    <row r="1198" spans="2:39">
      <c r="B1198" s="200"/>
      <c r="C1198" s="201"/>
      <c r="D1198" s="201"/>
      <c r="E1198" s="201"/>
      <c r="G1198" s="193"/>
      <c r="AD1198" s="202"/>
      <c r="AE1198" s="203"/>
      <c r="AF1198" s="203"/>
      <c r="AG1198" s="203"/>
      <c r="AH1198" s="203"/>
      <c r="AK1198" s="203"/>
      <c r="AL1198" s="203"/>
      <c r="AM1198" s="204"/>
    </row>
    <row r="1199" spans="2:39">
      <c r="B1199" s="200"/>
      <c r="C1199" s="201"/>
      <c r="D1199" s="201"/>
      <c r="E1199" s="201"/>
      <c r="G1199" s="193"/>
      <c r="AD1199" s="202"/>
      <c r="AE1199" s="203"/>
      <c r="AF1199" s="203"/>
      <c r="AG1199" s="203"/>
      <c r="AH1199" s="203"/>
      <c r="AK1199" s="203"/>
      <c r="AL1199" s="203"/>
      <c r="AM1199" s="204"/>
    </row>
    <row r="1200" spans="2:39">
      <c r="B1200" s="200"/>
      <c r="C1200" s="201"/>
      <c r="D1200" s="201"/>
      <c r="E1200" s="201"/>
      <c r="G1200" s="193"/>
      <c r="AD1200" s="202"/>
      <c r="AE1200" s="203"/>
      <c r="AF1200" s="203"/>
      <c r="AG1200" s="203"/>
      <c r="AH1200" s="203"/>
      <c r="AK1200" s="203"/>
      <c r="AL1200" s="203"/>
      <c r="AM1200" s="204"/>
    </row>
    <row r="1201" spans="2:39">
      <c r="B1201" s="200"/>
      <c r="C1201" s="201"/>
      <c r="D1201" s="201"/>
      <c r="E1201" s="201"/>
      <c r="G1201" s="193"/>
      <c r="AD1201" s="202"/>
      <c r="AE1201" s="203"/>
      <c r="AF1201" s="203"/>
      <c r="AG1201" s="203"/>
      <c r="AH1201" s="203"/>
      <c r="AK1201" s="203"/>
      <c r="AL1201" s="203"/>
      <c r="AM1201" s="204"/>
    </row>
    <row r="1202" spans="2:39">
      <c r="B1202" s="200"/>
      <c r="C1202" s="201"/>
      <c r="D1202" s="201"/>
      <c r="E1202" s="201"/>
      <c r="G1202" s="193"/>
      <c r="AD1202" s="202"/>
      <c r="AE1202" s="203"/>
      <c r="AF1202" s="203"/>
      <c r="AG1202" s="203"/>
      <c r="AH1202" s="203"/>
      <c r="AK1202" s="203"/>
      <c r="AL1202" s="203"/>
      <c r="AM1202" s="204"/>
    </row>
    <row r="1203" spans="2:39">
      <c r="B1203" s="200"/>
      <c r="C1203" s="201"/>
      <c r="D1203" s="201"/>
      <c r="E1203" s="201"/>
      <c r="G1203" s="193"/>
      <c r="AD1203" s="202"/>
      <c r="AE1203" s="203"/>
      <c r="AF1203" s="203"/>
      <c r="AG1203" s="203"/>
      <c r="AH1203" s="203"/>
      <c r="AK1203" s="203"/>
      <c r="AL1203" s="203"/>
      <c r="AM1203" s="204"/>
    </row>
    <row r="1204" spans="2:39">
      <c r="B1204" s="200"/>
      <c r="C1204" s="201"/>
      <c r="D1204" s="201"/>
      <c r="E1204" s="201"/>
      <c r="G1204" s="193"/>
      <c r="AD1204" s="202"/>
      <c r="AE1204" s="203"/>
      <c r="AF1204" s="203"/>
      <c r="AG1204" s="203"/>
      <c r="AH1204" s="203"/>
      <c r="AK1204" s="203"/>
      <c r="AL1204" s="203"/>
      <c r="AM1204" s="204"/>
    </row>
    <row r="1205" spans="2:39">
      <c r="B1205" s="200"/>
      <c r="C1205" s="201"/>
      <c r="D1205" s="201"/>
      <c r="E1205" s="201"/>
      <c r="G1205" s="193"/>
      <c r="AD1205" s="202"/>
      <c r="AE1205" s="203"/>
      <c r="AF1205" s="203"/>
      <c r="AG1205" s="203"/>
      <c r="AH1205" s="203"/>
      <c r="AK1205" s="203"/>
      <c r="AL1205" s="203"/>
      <c r="AM1205" s="204"/>
    </row>
    <row r="1206" spans="2:39">
      <c r="B1206" s="200"/>
      <c r="C1206" s="201"/>
      <c r="D1206" s="201"/>
      <c r="E1206" s="201"/>
      <c r="G1206" s="193"/>
      <c r="AD1206" s="202"/>
      <c r="AE1206" s="203"/>
      <c r="AF1206" s="203"/>
      <c r="AG1206" s="203"/>
      <c r="AH1206" s="203"/>
      <c r="AK1206" s="203"/>
      <c r="AL1206" s="203"/>
      <c r="AM1206" s="204"/>
    </row>
    <row r="1207" spans="2:39">
      <c r="B1207" s="200"/>
      <c r="C1207" s="201"/>
      <c r="D1207" s="201"/>
      <c r="E1207" s="201"/>
      <c r="G1207" s="193"/>
      <c r="AD1207" s="202"/>
      <c r="AE1207" s="203"/>
      <c r="AF1207" s="203"/>
      <c r="AG1207" s="203"/>
      <c r="AH1207" s="203"/>
      <c r="AK1207" s="203"/>
      <c r="AL1207" s="203"/>
      <c r="AM1207" s="204"/>
    </row>
    <row r="1208" spans="2:39">
      <c r="B1208" s="200"/>
      <c r="C1208" s="201"/>
      <c r="D1208" s="201"/>
      <c r="E1208" s="201"/>
      <c r="G1208" s="193"/>
      <c r="AD1208" s="202"/>
      <c r="AE1208" s="203"/>
      <c r="AF1208" s="203"/>
      <c r="AG1208" s="203"/>
      <c r="AH1208" s="203"/>
      <c r="AK1208" s="203"/>
      <c r="AL1208" s="203"/>
      <c r="AM1208" s="204"/>
    </row>
    <row r="1209" spans="2:39">
      <c r="B1209" s="200"/>
      <c r="C1209" s="201"/>
      <c r="D1209" s="201"/>
      <c r="E1209" s="201"/>
      <c r="G1209" s="193"/>
      <c r="AD1209" s="202"/>
      <c r="AE1209" s="203"/>
      <c r="AF1209" s="203"/>
      <c r="AG1209" s="203"/>
      <c r="AH1209" s="203"/>
      <c r="AK1209" s="203"/>
      <c r="AL1209" s="203"/>
      <c r="AM1209" s="204"/>
    </row>
    <row r="1210" spans="2:39">
      <c r="B1210" s="200"/>
      <c r="C1210" s="201"/>
      <c r="D1210" s="201"/>
      <c r="E1210" s="201"/>
      <c r="G1210" s="193"/>
      <c r="AD1210" s="202"/>
      <c r="AE1210" s="203"/>
      <c r="AF1210" s="203"/>
      <c r="AG1210" s="203"/>
      <c r="AH1210" s="203"/>
      <c r="AK1210" s="203"/>
      <c r="AL1210" s="203"/>
      <c r="AM1210" s="204"/>
    </row>
    <row r="1211" spans="2:39">
      <c r="B1211" s="200"/>
      <c r="C1211" s="201"/>
      <c r="D1211" s="201"/>
      <c r="E1211" s="201"/>
      <c r="G1211" s="193"/>
      <c r="AD1211" s="202"/>
      <c r="AE1211" s="203"/>
      <c r="AF1211" s="203"/>
      <c r="AG1211" s="203"/>
      <c r="AH1211" s="203"/>
      <c r="AK1211" s="203"/>
      <c r="AL1211" s="203"/>
      <c r="AM1211" s="204"/>
    </row>
    <row r="1212" spans="2:39">
      <c r="B1212" s="200"/>
      <c r="C1212" s="201"/>
      <c r="D1212" s="201"/>
      <c r="E1212" s="201"/>
      <c r="G1212" s="193"/>
      <c r="AD1212" s="202"/>
      <c r="AE1212" s="203"/>
      <c r="AF1212" s="203"/>
      <c r="AG1212" s="203"/>
      <c r="AH1212" s="203"/>
      <c r="AK1212" s="203"/>
      <c r="AL1212" s="203"/>
      <c r="AM1212" s="204"/>
    </row>
    <row r="1213" spans="2:39">
      <c r="B1213" s="200"/>
      <c r="C1213" s="201"/>
      <c r="D1213" s="201"/>
      <c r="E1213" s="201"/>
      <c r="G1213" s="193"/>
      <c r="AD1213" s="202"/>
      <c r="AE1213" s="203"/>
      <c r="AF1213" s="203"/>
      <c r="AG1213" s="203"/>
      <c r="AH1213" s="203"/>
      <c r="AK1213" s="203"/>
      <c r="AL1213" s="203"/>
      <c r="AM1213" s="204"/>
    </row>
    <row r="1214" spans="2:39">
      <c r="B1214" s="200"/>
      <c r="C1214" s="201"/>
      <c r="D1214" s="201"/>
      <c r="E1214" s="201"/>
      <c r="G1214" s="193"/>
      <c r="AD1214" s="202"/>
      <c r="AE1214" s="203"/>
      <c r="AF1214" s="203"/>
      <c r="AG1214" s="203"/>
      <c r="AH1214" s="203"/>
      <c r="AK1214" s="203"/>
      <c r="AL1214" s="203"/>
      <c r="AM1214" s="204"/>
    </row>
    <row r="1215" spans="2:39">
      <c r="B1215" s="200"/>
      <c r="C1215" s="201"/>
      <c r="D1215" s="201"/>
      <c r="E1215" s="201"/>
      <c r="G1215" s="193"/>
      <c r="AD1215" s="202"/>
      <c r="AE1215" s="203"/>
      <c r="AF1215" s="203"/>
      <c r="AG1215" s="203"/>
      <c r="AH1215" s="203"/>
      <c r="AK1215" s="203"/>
      <c r="AL1215" s="203"/>
      <c r="AM1215" s="204"/>
    </row>
    <row r="1216" spans="2:39">
      <c r="B1216" s="200"/>
      <c r="C1216" s="201"/>
      <c r="D1216" s="201"/>
      <c r="E1216" s="201"/>
      <c r="G1216" s="193"/>
      <c r="AD1216" s="202"/>
      <c r="AE1216" s="203"/>
      <c r="AF1216" s="203"/>
      <c r="AG1216" s="203"/>
      <c r="AH1216" s="203"/>
      <c r="AK1216" s="203"/>
      <c r="AL1216" s="203"/>
      <c r="AM1216" s="204"/>
    </row>
    <row r="1217" spans="2:39">
      <c r="B1217" s="200"/>
      <c r="C1217" s="201"/>
      <c r="D1217" s="201"/>
      <c r="E1217" s="201"/>
      <c r="G1217" s="193"/>
      <c r="AD1217" s="202"/>
      <c r="AE1217" s="203"/>
      <c r="AF1217" s="203"/>
      <c r="AG1217" s="203"/>
      <c r="AH1217" s="203"/>
      <c r="AK1217" s="203"/>
      <c r="AL1217" s="203"/>
      <c r="AM1217" s="204"/>
    </row>
    <row r="1218" spans="2:39">
      <c r="B1218" s="200"/>
      <c r="C1218" s="201"/>
      <c r="D1218" s="201"/>
      <c r="E1218" s="201"/>
      <c r="G1218" s="193"/>
      <c r="AD1218" s="202"/>
      <c r="AE1218" s="203"/>
      <c r="AF1218" s="203"/>
      <c r="AG1218" s="203"/>
      <c r="AH1218" s="203"/>
      <c r="AK1218" s="203"/>
      <c r="AL1218" s="203"/>
      <c r="AM1218" s="204"/>
    </row>
    <row r="1219" spans="2:39">
      <c r="B1219" s="200"/>
      <c r="C1219" s="201"/>
      <c r="D1219" s="201"/>
      <c r="E1219" s="201"/>
      <c r="G1219" s="193"/>
      <c r="AD1219" s="202"/>
      <c r="AE1219" s="203"/>
      <c r="AF1219" s="203"/>
      <c r="AG1219" s="203"/>
      <c r="AH1219" s="203"/>
      <c r="AK1219" s="203"/>
      <c r="AL1219" s="203"/>
      <c r="AM1219" s="204"/>
    </row>
    <row r="1220" spans="2:39">
      <c r="B1220" s="200"/>
      <c r="C1220" s="201"/>
      <c r="D1220" s="201"/>
      <c r="E1220" s="201"/>
      <c r="G1220" s="193"/>
      <c r="AD1220" s="202"/>
      <c r="AE1220" s="203"/>
      <c r="AF1220" s="203"/>
      <c r="AG1220" s="203"/>
      <c r="AH1220" s="203"/>
      <c r="AK1220" s="203"/>
      <c r="AL1220" s="203"/>
      <c r="AM1220" s="204"/>
    </row>
    <row r="1221" spans="2:39">
      <c r="B1221" s="200"/>
      <c r="C1221" s="201"/>
      <c r="D1221" s="201"/>
      <c r="E1221" s="201"/>
      <c r="G1221" s="193"/>
      <c r="AD1221" s="202"/>
      <c r="AE1221" s="203"/>
      <c r="AF1221" s="203"/>
      <c r="AG1221" s="203"/>
      <c r="AH1221" s="203"/>
      <c r="AK1221" s="203"/>
      <c r="AL1221" s="203"/>
      <c r="AM1221" s="204"/>
    </row>
    <row r="1222" spans="2:39">
      <c r="B1222" s="200"/>
      <c r="C1222" s="201"/>
      <c r="D1222" s="201"/>
      <c r="E1222" s="201"/>
      <c r="G1222" s="193"/>
      <c r="AD1222" s="202"/>
      <c r="AE1222" s="203"/>
      <c r="AF1222" s="203"/>
      <c r="AG1222" s="203"/>
      <c r="AH1222" s="203"/>
      <c r="AK1222" s="203"/>
      <c r="AL1222" s="203"/>
      <c r="AM1222" s="204"/>
    </row>
    <row r="1223" spans="2:39">
      <c r="B1223" s="200"/>
      <c r="C1223" s="201"/>
      <c r="D1223" s="201"/>
      <c r="E1223" s="201"/>
      <c r="G1223" s="193"/>
      <c r="AD1223" s="202"/>
      <c r="AE1223" s="203"/>
      <c r="AF1223" s="203"/>
      <c r="AG1223" s="203"/>
      <c r="AH1223" s="203"/>
      <c r="AK1223" s="203"/>
      <c r="AL1223" s="203"/>
      <c r="AM1223" s="204"/>
    </row>
    <row r="1224" spans="2:39">
      <c r="B1224" s="200"/>
      <c r="C1224" s="201"/>
      <c r="D1224" s="201"/>
      <c r="E1224" s="201"/>
      <c r="G1224" s="193"/>
      <c r="AD1224" s="202"/>
      <c r="AE1224" s="203"/>
      <c r="AF1224" s="203"/>
      <c r="AG1224" s="203"/>
      <c r="AH1224" s="203"/>
      <c r="AK1224" s="203"/>
      <c r="AL1224" s="203"/>
      <c r="AM1224" s="204"/>
    </row>
    <row r="1225" spans="2:39">
      <c r="B1225" s="200"/>
      <c r="C1225" s="201"/>
      <c r="D1225" s="201"/>
      <c r="E1225" s="201"/>
      <c r="G1225" s="193"/>
      <c r="AD1225" s="202"/>
      <c r="AE1225" s="203"/>
      <c r="AF1225" s="203"/>
      <c r="AG1225" s="203"/>
      <c r="AH1225" s="203"/>
      <c r="AK1225" s="203"/>
      <c r="AL1225" s="203"/>
      <c r="AM1225" s="204"/>
    </row>
    <row r="1226" spans="2:39">
      <c r="B1226" s="200"/>
      <c r="C1226" s="201"/>
      <c r="D1226" s="201"/>
      <c r="E1226" s="201"/>
      <c r="G1226" s="193"/>
      <c r="AD1226" s="202"/>
      <c r="AE1226" s="203"/>
      <c r="AF1226" s="203"/>
      <c r="AG1226" s="203"/>
      <c r="AH1226" s="203"/>
      <c r="AK1226" s="203"/>
      <c r="AL1226" s="203"/>
      <c r="AM1226" s="204"/>
    </row>
    <row r="1227" spans="2:39">
      <c r="B1227" s="200"/>
      <c r="C1227" s="201"/>
      <c r="D1227" s="201"/>
      <c r="E1227" s="201"/>
      <c r="G1227" s="193"/>
      <c r="AD1227" s="202"/>
      <c r="AE1227" s="203"/>
      <c r="AF1227" s="203"/>
      <c r="AG1227" s="203"/>
      <c r="AH1227" s="203"/>
      <c r="AK1227" s="203"/>
      <c r="AL1227" s="203"/>
      <c r="AM1227" s="204"/>
    </row>
    <row r="1228" spans="2:39">
      <c r="B1228" s="200"/>
      <c r="C1228" s="201"/>
      <c r="D1228" s="201"/>
      <c r="E1228" s="201"/>
      <c r="G1228" s="193"/>
      <c r="AD1228" s="202"/>
      <c r="AE1228" s="203"/>
      <c r="AF1228" s="203"/>
      <c r="AG1228" s="203"/>
      <c r="AH1228" s="203"/>
      <c r="AK1228" s="203"/>
      <c r="AL1228" s="203"/>
      <c r="AM1228" s="204"/>
    </row>
    <row r="1229" spans="2:39">
      <c r="B1229" s="200"/>
      <c r="C1229" s="201"/>
      <c r="D1229" s="201"/>
      <c r="E1229" s="201"/>
      <c r="G1229" s="193"/>
      <c r="AD1229" s="202"/>
      <c r="AE1229" s="203"/>
      <c r="AF1229" s="203"/>
      <c r="AG1229" s="203"/>
      <c r="AH1229" s="203"/>
      <c r="AK1229" s="203"/>
      <c r="AL1229" s="203"/>
      <c r="AM1229" s="204"/>
    </row>
    <row r="1230" spans="2:39">
      <c r="B1230" s="200"/>
      <c r="C1230" s="201"/>
      <c r="D1230" s="201"/>
      <c r="E1230" s="201"/>
      <c r="G1230" s="193"/>
      <c r="AD1230" s="202"/>
      <c r="AE1230" s="203"/>
      <c r="AF1230" s="203"/>
      <c r="AG1230" s="203"/>
      <c r="AH1230" s="203"/>
      <c r="AK1230" s="203"/>
      <c r="AL1230" s="203"/>
      <c r="AM1230" s="204"/>
    </row>
    <row r="1231" spans="2:39">
      <c r="B1231" s="200"/>
      <c r="C1231" s="201"/>
      <c r="D1231" s="201"/>
      <c r="E1231" s="201"/>
      <c r="G1231" s="193"/>
      <c r="AD1231" s="202"/>
      <c r="AE1231" s="203"/>
      <c r="AF1231" s="203"/>
      <c r="AG1231" s="203"/>
      <c r="AH1231" s="203"/>
      <c r="AK1231" s="203"/>
      <c r="AL1231" s="203"/>
      <c r="AM1231" s="204"/>
    </row>
    <row r="1232" spans="2:39">
      <c r="B1232" s="200"/>
      <c r="C1232" s="201"/>
      <c r="D1232" s="201"/>
      <c r="E1232" s="201"/>
      <c r="G1232" s="193"/>
      <c r="AD1232" s="202"/>
      <c r="AE1232" s="203"/>
      <c r="AF1232" s="203"/>
      <c r="AG1232" s="203"/>
      <c r="AH1232" s="203"/>
      <c r="AK1232" s="203"/>
      <c r="AL1232" s="203"/>
      <c r="AM1232" s="204"/>
    </row>
    <row r="1233" spans="2:39">
      <c r="B1233" s="200"/>
      <c r="C1233" s="201"/>
      <c r="D1233" s="201"/>
      <c r="E1233" s="201"/>
      <c r="G1233" s="193"/>
      <c r="AD1233" s="202"/>
      <c r="AE1233" s="203"/>
      <c r="AF1233" s="203"/>
      <c r="AG1233" s="203"/>
      <c r="AH1233" s="203"/>
      <c r="AK1233" s="203"/>
      <c r="AL1233" s="203"/>
      <c r="AM1233" s="204"/>
    </row>
    <row r="1234" spans="2:39">
      <c r="B1234" s="200"/>
      <c r="C1234" s="201"/>
      <c r="D1234" s="201"/>
      <c r="E1234" s="201"/>
      <c r="G1234" s="193"/>
      <c r="AD1234" s="202"/>
      <c r="AE1234" s="203"/>
      <c r="AF1234" s="203"/>
      <c r="AG1234" s="203"/>
      <c r="AH1234" s="203"/>
      <c r="AK1234" s="203"/>
      <c r="AL1234" s="203"/>
      <c r="AM1234" s="204"/>
    </row>
    <row r="1235" spans="2:39">
      <c r="B1235" s="200"/>
      <c r="C1235" s="201"/>
      <c r="D1235" s="201"/>
      <c r="E1235" s="201"/>
      <c r="G1235" s="193"/>
      <c r="AD1235" s="202"/>
      <c r="AE1235" s="203"/>
      <c r="AF1235" s="203"/>
      <c r="AG1235" s="203"/>
      <c r="AH1235" s="203"/>
      <c r="AK1235" s="203"/>
      <c r="AL1235" s="203"/>
      <c r="AM1235" s="204"/>
    </row>
    <row r="1236" spans="2:39">
      <c r="B1236" s="200"/>
      <c r="C1236" s="201"/>
      <c r="D1236" s="201"/>
      <c r="E1236" s="201"/>
      <c r="G1236" s="193"/>
      <c r="AD1236" s="202"/>
      <c r="AE1236" s="203"/>
      <c r="AF1236" s="203"/>
      <c r="AG1236" s="203"/>
      <c r="AH1236" s="203"/>
      <c r="AK1236" s="203"/>
      <c r="AL1236" s="203"/>
      <c r="AM1236" s="204"/>
    </row>
    <row r="1237" spans="2:39">
      <c r="B1237" s="200"/>
      <c r="C1237" s="201"/>
      <c r="D1237" s="201"/>
      <c r="E1237" s="201"/>
      <c r="G1237" s="193"/>
      <c r="AD1237" s="202"/>
      <c r="AE1237" s="203"/>
      <c r="AF1237" s="203"/>
      <c r="AG1237" s="203"/>
      <c r="AH1237" s="203"/>
      <c r="AK1237" s="203"/>
      <c r="AL1237" s="203"/>
      <c r="AM1237" s="204"/>
    </row>
    <row r="1238" spans="2:39">
      <c r="B1238" s="200"/>
      <c r="C1238" s="201"/>
      <c r="D1238" s="201"/>
      <c r="E1238" s="201"/>
      <c r="G1238" s="193"/>
      <c r="AD1238" s="202"/>
      <c r="AE1238" s="203"/>
      <c r="AF1238" s="203"/>
      <c r="AG1238" s="203"/>
      <c r="AH1238" s="203"/>
      <c r="AK1238" s="203"/>
      <c r="AL1238" s="203"/>
      <c r="AM1238" s="204"/>
    </row>
    <row r="1239" spans="2:39">
      <c r="B1239" s="200"/>
      <c r="C1239" s="201"/>
      <c r="D1239" s="201"/>
      <c r="E1239" s="201"/>
      <c r="G1239" s="193"/>
      <c r="AD1239" s="202"/>
      <c r="AE1239" s="203"/>
      <c r="AF1239" s="203"/>
      <c r="AG1239" s="203"/>
      <c r="AH1239" s="203"/>
      <c r="AK1239" s="203"/>
      <c r="AL1239" s="203"/>
      <c r="AM1239" s="204"/>
    </row>
    <row r="1240" spans="2:39">
      <c r="B1240" s="200"/>
      <c r="C1240" s="201"/>
      <c r="D1240" s="201"/>
      <c r="E1240" s="201"/>
      <c r="G1240" s="193"/>
      <c r="AD1240" s="202"/>
      <c r="AE1240" s="203"/>
      <c r="AF1240" s="203"/>
      <c r="AG1240" s="203"/>
      <c r="AH1240" s="203"/>
      <c r="AK1240" s="203"/>
      <c r="AL1240" s="203"/>
      <c r="AM1240" s="204"/>
    </row>
    <row r="1241" spans="2:39">
      <c r="B1241" s="200"/>
      <c r="C1241" s="201"/>
      <c r="D1241" s="201"/>
      <c r="E1241" s="201"/>
      <c r="G1241" s="193"/>
      <c r="AD1241" s="202"/>
      <c r="AE1241" s="203"/>
      <c r="AF1241" s="203"/>
      <c r="AG1241" s="203"/>
      <c r="AH1241" s="203"/>
      <c r="AK1241" s="203"/>
      <c r="AL1241" s="203"/>
      <c r="AM1241" s="204"/>
    </row>
    <row r="1242" spans="2:39">
      <c r="B1242" s="200"/>
      <c r="C1242" s="201"/>
      <c r="D1242" s="201"/>
      <c r="E1242" s="201"/>
      <c r="G1242" s="193"/>
      <c r="AD1242" s="202"/>
      <c r="AE1242" s="203"/>
      <c r="AF1242" s="203"/>
      <c r="AG1242" s="203"/>
      <c r="AH1242" s="203"/>
      <c r="AK1242" s="203"/>
      <c r="AL1242" s="203"/>
      <c r="AM1242" s="204"/>
    </row>
    <row r="1243" spans="2:39">
      <c r="B1243" s="200"/>
      <c r="C1243" s="201"/>
      <c r="D1243" s="201"/>
      <c r="E1243" s="201"/>
      <c r="G1243" s="193"/>
      <c r="AD1243" s="202"/>
      <c r="AE1243" s="203"/>
      <c r="AF1243" s="203"/>
      <c r="AG1243" s="203"/>
      <c r="AH1243" s="203"/>
      <c r="AK1243" s="203"/>
      <c r="AL1243" s="203"/>
      <c r="AM1243" s="204"/>
    </row>
    <row r="1244" spans="2:39">
      <c r="B1244" s="200"/>
      <c r="C1244" s="201"/>
      <c r="D1244" s="201"/>
      <c r="E1244" s="201"/>
      <c r="G1244" s="193"/>
      <c r="AD1244" s="202"/>
      <c r="AE1244" s="203"/>
      <c r="AF1244" s="203"/>
      <c r="AG1244" s="203"/>
      <c r="AH1244" s="203"/>
      <c r="AK1244" s="203"/>
      <c r="AL1244" s="203"/>
      <c r="AM1244" s="204"/>
    </row>
    <row r="1245" spans="2:39">
      <c r="B1245" s="200"/>
      <c r="C1245" s="201"/>
      <c r="D1245" s="201"/>
      <c r="E1245" s="201"/>
      <c r="G1245" s="193"/>
      <c r="AD1245" s="202"/>
      <c r="AE1245" s="203"/>
      <c r="AF1245" s="203"/>
      <c r="AG1245" s="203"/>
      <c r="AH1245" s="203"/>
      <c r="AK1245" s="203"/>
      <c r="AL1245" s="203"/>
      <c r="AM1245" s="204"/>
    </row>
    <row r="1246" spans="2:39">
      <c r="B1246" s="200"/>
      <c r="C1246" s="201"/>
      <c r="D1246" s="201"/>
      <c r="E1246" s="201"/>
      <c r="G1246" s="193"/>
      <c r="AD1246" s="202"/>
      <c r="AE1246" s="203"/>
      <c r="AF1246" s="203"/>
      <c r="AG1246" s="203"/>
      <c r="AH1246" s="203"/>
      <c r="AK1246" s="203"/>
      <c r="AL1246" s="203"/>
      <c r="AM1246" s="204"/>
    </row>
    <row r="1247" spans="2:39">
      <c r="B1247" s="200"/>
      <c r="C1247" s="201"/>
      <c r="D1247" s="201"/>
      <c r="E1247" s="201"/>
      <c r="G1247" s="193"/>
      <c r="AD1247" s="202"/>
      <c r="AE1247" s="203"/>
      <c r="AF1247" s="203"/>
      <c r="AG1247" s="203"/>
      <c r="AH1247" s="203"/>
      <c r="AK1247" s="203"/>
      <c r="AL1247" s="203"/>
      <c r="AM1247" s="204"/>
    </row>
    <row r="1248" spans="2:39">
      <c r="B1248" s="200"/>
      <c r="C1248" s="201"/>
      <c r="D1248" s="201"/>
      <c r="E1248" s="201"/>
      <c r="G1248" s="193"/>
      <c r="AD1248" s="202"/>
      <c r="AE1248" s="203"/>
      <c r="AF1248" s="203"/>
      <c r="AG1248" s="203"/>
      <c r="AH1248" s="203"/>
      <c r="AK1248" s="203"/>
      <c r="AL1248" s="203"/>
      <c r="AM1248" s="204"/>
    </row>
    <row r="1249" spans="2:39">
      <c r="B1249" s="200"/>
      <c r="C1249" s="201"/>
      <c r="D1249" s="201"/>
      <c r="E1249" s="201"/>
      <c r="G1249" s="193"/>
      <c r="AD1249" s="202"/>
      <c r="AE1249" s="203"/>
      <c r="AF1249" s="203"/>
      <c r="AG1249" s="203"/>
      <c r="AH1249" s="203"/>
      <c r="AK1249" s="203"/>
      <c r="AL1249" s="203"/>
      <c r="AM1249" s="204"/>
    </row>
    <row r="1250" spans="2:39">
      <c r="B1250" s="200"/>
      <c r="C1250" s="201"/>
      <c r="D1250" s="201"/>
      <c r="E1250" s="201"/>
      <c r="G1250" s="193"/>
      <c r="AD1250" s="202"/>
      <c r="AE1250" s="203"/>
      <c r="AF1250" s="203"/>
      <c r="AG1250" s="203"/>
      <c r="AH1250" s="203"/>
      <c r="AK1250" s="203"/>
      <c r="AL1250" s="203"/>
      <c r="AM1250" s="204"/>
    </row>
    <row r="1251" spans="2:39">
      <c r="B1251" s="200"/>
      <c r="C1251" s="201"/>
      <c r="D1251" s="201"/>
      <c r="E1251" s="201"/>
      <c r="G1251" s="193"/>
      <c r="AD1251" s="202"/>
      <c r="AE1251" s="203"/>
      <c r="AF1251" s="203"/>
      <c r="AG1251" s="203"/>
      <c r="AH1251" s="203"/>
      <c r="AK1251" s="203"/>
      <c r="AL1251" s="203"/>
      <c r="AM1251" s="204"/>
    </row>
    <row r="1252" spans="2:39">
      <c r="B1252" s="200"/>
      <c r="C1252" s="201"/>
      <c r="D1252" s="201"/>
      <c r="E1252" s="201"/>
      <c r="G1252" s="193"/>
      <c r="AD1252" s="202"/>
      <c r="AE1252" s="203"/>
      <c r="AF1252" s="203"/>
      <c r="AG1252" s="203"/>
      <c r="AH1252" s="203"/>
      <c r="AK1252" s="203"/>
      <c r="AL1252" s="203"/>
      <c r="AM1252" s="204"/>
    </row>
    <row r="1253" spans="2:39">
      <c r="B1253" s="200"/>
      <c r="C1253" s="201"/>
      <c r="D1253" s="201"/>
      <c r="E1253" s="201"/>
      <c r="G1253" s="193"/>
      <c r="AD1253" s="202"/>
      <c r="AE1253" s="203"/>
      <c r="AF1253" s="203"/>
      <c r="AG1253" s="203"/>
      <c r="AH1253" s="203"/>
      <c r="AK1253" s="203"/>
      <c r="AL1253" s="203"/>
      <c r="AM1253" s="204"/>
    </row>
    <row r="1254" spans="2:39">
      <c r="B1254" s="200"/>
      <c r="C1254" s="201"/>
      <c r="D1254" s="201"/>
      <c r="E1254" s="201"/>
      <c r="G1254" s="193"/>
      <c r="AD1254" s="202"/>
      <c r="AE1254" s="203"/>
      <c r="AF1254" s="203"/>
      <c r="AG1254" s="203"/>
      <c r="AH1254" s="203"/>
      <c r="AK1254" s="203"/>
      <c r="AL1254" s="203"/>
      <c r="AM1254" s="204"/>
    </row>
    <row r="1255" spans="2:39">
      <c r="B1255" s="200"/>
      <c r="C1255" s="201"/>
      <c r="D1255" s="201"/>
      <c r="E1255" s="201"/>
      <c r="G1255" s="193"/>
      <c r="AD1255" s="202"/>
      <c r="AE1255" s="203"/>
      <c r="AF1255" s="203"/>
      <c r="AG1255" s="203"/>
      <c r="AH1255" s="203"/>
      <c r="AK1255" s="203"/>
      <c r="AL1255" s="203"/>
      <c r="AM1255" s="204"/>
    </row>
    <row r="1256" spans="2:39">
      <c r="B1256" s="200"/>
      <c r="C1256" s="201"/>
      <c r="D1256" s="201"/>
      <c r="E1256" s="201"/>
      <c r="G1256" s="193"/>
      <c r="AD1256" s="202"/>
      <c r="AE1256" s="203"/>
      <c r="AF1256" s="203"/>
      <c r="AG1256" s="203"/>
      <c r="AH1256" s="203"/>
      <c r="AK1256" s="203"/>
      <c r="AL1256" s="203"/>
      <c r="AM1256" s="204"/>
    </row>
    <row r="1257" spans="2:39">
      <c r="B1257" s="200"/>
      <c r="C1257" s="201"/>
      <c r="D1257" s="201"/>
      <c r="E1257" s="201"/>
      <c r="G1257" s="193"/>
      <c r="AD1257" s="202"/>
      <c r="AE1257" s="203"/>
      <c r="AF1257" s="203"/>
      <c r="AG1257" s="203"/>
      <c r="AH1257" s="203"/>
      <c r="AK1257" s="203"/>
      <c r="AL1257" s="203"/>
      <c r="AM1257" s="204"/>
    </row>
    <row r="1258" spans="2:39">
      <c r="B1258" s="200"/>
      <c r="C1258" s="201"/>
      <c r="D1258" s="201"/>
      <c r="E1258" s="201"/>
      <c r="G1258" s="193"/>
      <c r="AD1258" s="202"/>
      <c r="AE1258" s="203"/>
      <c r="AF1258" s="203"/>
      <c r="AG1258" s="203"/>
      <c r="AH1258" s="203"/>
      <c r="AK1258" s="203"/>
      <c r="AL1258" s="203"/>
      <c r="AM1258" s="204"/>
    </row>
    <row r="1259" spans="2:39">
      <c r="B1259" s="200"/>
      <c r="C1259" s="201"/>
      <c r="D1259" s="201"/>
      <c r="E1259" s="201"/>
      <c r="G1259" s="193"/>
      <c r="AD1259" s="202"/>
      <c r="AE1259" s="203"/>
      <c r="AF1259" s="203"/>
      <c r="AG1259" s="203"/>
      <c r="AH1259" s="203"/>
      <c r="AK1259" s="203"/>
      <c r="AL1259" s="203"/>
      <c r="AM1259" s="204"/>
    </row>
    <row r="1260" spans="2:39">
      <c r="B1260" s="200"/>
      <c r="C1260" s="201"/>
      <c r="D1260" s="201"/>
      <c r="E1260" s="201"/>
      <c r="G1260" s="193"/>
      <c r="AD1260" s="202"/>
      <c r="AE1260" s="203"/>
      <c r="AF1260" s="203"/>
      <c r="AG1260" s="203"/>
      <c r="AH1260" s="203"/>
      <c r="AK1260" s="203"/>
      <c r="AL1260" s="203"/>
      <c r="AM1260" s="204"/>
    </row>
    <row r="1261" spans="2:39">
      <c r="B1261" s="200"/>
      <c r="C1261" s="201"/>
      <c r="D1261" s="201"/>
      <c r="E1261" s="201"/>
      <c r="G1261" s="193"/>
      <c r="AD1261" s="202"/>
      <c r="AE1261" s="203"/>
      <c r="AF1261" s="203"/>
      <c r="AG1261" s="203"/>
      <c r="AH1261" s="203"/>
      <c r="AK1261" s="203"/>
      <c r="AL1261" s="203"/>
      <c r="AM1261" s="204"/>
    </row>
    <row r="1262" spans="2:39">
      <c r="B1262" s="200"/>
      <c r="C1262" s="201"/>
      <c r="D1262" s="201"/>
      <c r="E1262" s="201"/>
      <c r="G1262" s="193"/>
      <c r="AD1262" s="202"/>
      <c r="AE1262" s="203"/>
      <c r="AF1262" s="203"/>
      <c r="AG1262" s="203"/>
      <c r="AH1262" s="203"/>
      <c r="AK1262" s="203"/>
      <c r="AL1262" s="203"/>
      <c r="AM1262" s="204"/>
    </row>
    <row r="1263" spans="2:39">
      <c r="B1263" s="200"/>
      <c r="C1263" s="201"/>
      <c r="D1263" s="201"/>
      <c r="E1263" s="201"/>
      <c r="G1263" s="193"/>
      <c r="AD1263" s="202"/>
      <c r="AE1263" s="203"/>
      <c r="AF1263" s="203"/>
      <c r="AG1263" s="203"/>
      <c r="AH1263" s="203"/>
      <c r="AK1263" s="203"/>
      <c r="AL1263" s="203"/>
      <c r="AM1263" s="204"/>
    </row>
    <row r="1264" spans="2:39">
      <c r="B1264" s="200"/>
      <c r="C1264" s="201"/>
      <c r="D1264" s="201"/>
      <c r="E1264" s="201"/>
      <c r="G1264" s="193"/>
      <c r="AD1264" s="202"/>
      <c r="AE1264" s="203"/>
      <c r="AF1264" s="203"/>
      <c r="AG1264" s="203"/>
      <c r="AH1264" s="203"/>
      <c r="AK1264" s="203"/>
      <c r="AL1264" s="203"/>
      <c r="AM1264" s="204"/>
    </row>
    <row r="1265" spans="2:39">
      <c r="B1265" s="200"/>
      <c r="C1265" s="201"/>
      <c r="D1265" s="201"/>
      <c r="E1265" s="201"/>
      <c r="G1265" s="193"/>
      <c r="AD1265" s="202"/>
      <c r="AE1265" s="203"/>
      <c r="AF1265" s="203"/>
      <c r="AG1265" s="203"/>
      <c r="AH1265" s="203"/>
      <c r="AK1265" s="203"/>
      <c r="AL1265" s="203"/>
      <c r="AM1265" s="204"/>
    </row>
    <row r="1266" spans="2:39">
      <c r="B1266" s="200"/>
      <c r="C1266" s="201"/>
      <c r="D1266" s="201"/>
      <c r="E1266" s="201"/>
      <c r="G1266" s="193"/>
      <c r="AD1266" s="202"/>
      <c r="AE1266" s="203"/>
      <c r="AF1266" s="203"/>
      <c r="AG1266" s="203"/>
      <c r="AH1266" s="203"/>
      <c r="AK1266" s="203"/>
      <c r="AL1266" s="203"/>
      <c r="AM1266" s="204"/>
    </row>
    <row r="1267" spans="2:39">
      <c r="B1267" s="200"/>
      <c r="C1267" s="201"/>
      <c r="D1267" s="201"/>
      <c r="E1267" s="201"/>
      <c r="G1267" s="193"/>
      <c r="AD1267" s="202"/>
      <c r="AE1267" s="203"/>
      <c r="AF1267" s="203"/>
      <c r="AG1267" s="203"/>
      <c r="AH1267" s="203"/>
      <c r="AK1267" s="203"/>
      <c r="AL1267" s="203"/>
      <c r="AM1267" s="204"/>
    </row>
    <row r="1268" spans="2:39">
      <c r="B1268" s="200"/>
      <c r="C1268" s="201"/>
      <c r="D1268" s="201"/>
      <c r="E1268" s="201"/>
      <c r="G1268" s="193"/>
      <c r="AD1268" s="202"/>
      <c r="AE1268" s="203"/>
      <c r="AF1268" s="203"/>
      <c r="AG1268" s="203"/>
      <c r="AH1268" s="203"/>
      <c r="AK1268" s="203"/>
      <c r="AL1268" s="203"/>
      <c r="AM1268" s="204"/>
    </row>
    <row r="1269" spans="2:39">
      <c r="B1269" s="200"/>
      <c r="C1269" s="201"/>
      <c r="D1269" s="201"/>
      <c r="E1269" s="201"/>
      <c r="G1269" s="193"/>
      <c r="AD1269" s="202"/>
      <c r="AE1269" s="203"/>
      <c r="AF1269" s="203"/>
      <c r="AG1269" s="203"/>
      <c r="AH1269" s="203"/>
      <c r="AK1269" s="203"/>
      <c r="AL1269" s="203"/>
      <c r="AM1269" s="204"/>
    </row>
    <row r="1270" spans="2:39">
      <c r="B1270" s="200"/>
      <c r="C1270" s="201"/>
      <c r="D1270" s="201"/>
      <c r="E1270" s="201"/>
      <c r="G1270" s="193"/>
      <c r="AD1270" s="202"/>
      <c r="AE1270" s="203"/>
      <c r="AF1270" s="203"/>
      <c r="AG1270" s="203"/>
      <c r="AH1270" s="203"/>
      <c r="AK1270" s="203"/>
      <c r="AL1270" s="203"/>
      <c r="AM1270" s="204"/>
    </row>
    <row r="1271" spans="2:39">
      <c r="B1271" s="200"/>
      <c r="C1271" s="201"/>
      <c r="D1271" s="201"/>
      <c r="E1271" s="201"/>
      <c r="G1271" s="193"/>
      <c r="AD1271" s="202"/>
      <c r="AE1271" s="203"/>
      <c r="AF1271" s="203"/>
      <c r="AG1271" s="203"/>
      <c r="AH1271" s="203"/>
      <c r="AK1271" s="203"/>
      <c r="AL1271" s="203"/>
      <c r="AM1271" s="204"/>
    </row>
    <row r="1272" spans="2:39">
      <c r="B1272" s="200"/>
      <c r="C1272" s="201"/>
      <c r="D1272" s="201"/>
      <c r="E1272" s="201"/>
      <c r="G1272" s="193"/>
      <c r="AD1272" s="202"/>
      <c r="AE1272" s="203"/>
      <c r="AF1272" s="203"/>
      <c r="AG1272" s="203"/>
      <c r="AH1272" s="203"/>
      <c r="AK1272" s="203"/>
      <c r="AL1272" s="203"/>
      <c r="AM1272" s="204"/>
    </row>
    <row r="1273" spans="2:39">
      <c r="B1273" s="200"/>
      <c r="C1273" s="201"/>
      <c r="D1273" s="201"/>
      <c r="E1273" s="201"/>
      <c r="G1273" s="193"/>
      <c r="AD1273" s="202"/>
      <c r="AE1273" s="203"/>
      <c r="AF1273" s="203"/>
      <c r="AG1273" s="203"/>
      <c r="AH1273" s="203"/>
      <c r="AK1273" s="203"/>
      <c r="AL1273" s="203"/>
      <c r="AM1273" s="204"/>
    </row>
    <row r="1274" spans="2:39">
      <c r="B1274" s="200"/>
      <c r="C1274" s="201"/>
      <c r="D1274" s="201"/>
      <c r="E1274" s="201"/>
      <c r="G1274" s="193"/>
      <c r="AD1274" s="202"/>
      <c r="AE1274" s="203"/>
      <c r="AF1274" s="203"/>
      <c r="AG1274" s="203"/>
      <c r="AH1274" s="203"/>
      <c r="AK1274" s="203"/>
      <c r="AL1274" s="203"/>
      <c r="AM1274" s="204"/>
    </row>
    <row r="1275" spans="2:39">
      <c r="B1275" s="200"/>
      <c r="C1275" s="201"/>
      <c r="D1275" s="201"/>
      <c r="E1275" s="201"/>
      <c r="G1275" s="193"/>
      <c r="AD1275" s="202"/>
      <c r="AE1275" s="203"/>
      <c r="AF1275" s="203"/>
      <c r="AG1275" s="203"/>
      <c r="AH1275" s="203"/>
      <c r="AK1275" s="203"/>
      <c r="AL1275" s="203"/>
      <c r="AM1275" s="204"/>
    </row>
    <row r="1276" spans="2:39">
      <c r="B1276" s="200"/>
      <c r="C1276" s="201"/>
      <c r="D1276" s="201"/>
      <c r="E1276" s="201"/>
      <c r="G1276" s="193"/>
      <c r="AD1276" s="202"/>
      <c r="AE1276" s="203"/>
      <c r="AF1276" s="203"/>
      <c r="AG1276" s="203"/>
      <c r="AH1276" s="203"/>
      <c r="AK1276" s="203"/>
      <c r="AL1276" s="203"/>
      <c r="AM1276" s="204"/>
    </row>
    <row r="1277" spans="2:39">
      <c r="B1277" s="200"/>
      <c r="C1277" s="201"/>
      <c r="D1277" s="201"/>
      <c r="E1277" s="201"/>
      <c r="G1277" s="193"/>
      <c r="AD1277" s="202"/>
      <c r="AE1277" s="203"/>
      <c r="AF1277" s="203"/>
      <c r="AG1277" s="203"/>
      <c r="AH1277" s="203"/>
      <c r="AK1277" s="203"/>
      <c r="AL1277" s="203"/>
      <c r="AM1277" s="204"/>
    </row>
    <row r="1278" spans="2:39">
      <c r="B1278" s="200"/>
      <c r="C1278" s="201"/>
      <c r="D1278" s="201"/>
      <c r="E1278" s="201"/>
      <c r="G1278" s="193"/>
      <c r="AD1278" s="202"/>
      <c r="AE1278" s="203"/>
      <c r="AF1278" s="203"/>
      <c r="AG1278" s="203"/>
      <c r="AH1278" s="203"/>
      <c r="AK1278" s="203"/>
      <c r="AL1278" s="203"/>
      <c r="AM1278" s="204"/>
    </row>
    <row r="1279" spans="2:39">
      <c r="B1279" s="200"/>
      <c r="C1279" s="201"/>
      <c r="D1279" s="201"/>
      <c r="E1279" s="201"/>
      <c r="G1279" s="193"/>
      <c r="AD1279" s="202"/>
      <c r="AE1279" s="203"/>
      <c r="AF1279" s="203"/>
      <c r="AG1279" s="203"/>
      <c r="AH1279" s="203"/>
      <c r="AK1279" s="203"/>
      <c r="AL1279" s="203"/>
      <c r="AM1279" s="204"/>
    </row>
    <row r="1280" spans="2:39">
      <c r="B1280" s="200"/>
      <c r="C1280" s="201"/>
      <c r="D1280" s="201"/>
      <c r="E1280" s="201"/>
      <c r="G1280" s="193"/>
      <c r="AD1280" s="202"/>
      <c r="AE1280" s="203"/>
      <c r="AF1280" s="203"/>
      <c r="AG1280" s="203"/>
      <c r="AH1280" s="203"/>
      <c r="AK1280" s="203"/>
      <c r="AL1280" s="203"/>
      <c r="AM1280" s="204"/>
    </row>
    <row r="1281" spans="2:39">
      <c r="B1281" s="200"/>
      <c r="C1281" s="201"/>
      <c r="D1281" s="201"/>
      <c r="E1281" s="201"/>
      <c r="G1281" s="193"/>
      <c r="AD1281" s="202"/>
      <c r="AE1281" s="203"/>
      <c r="AF1281" s="203"/>
      <c r="AG1281" s="203"/>
      <c r="AH1281" s="203"/>
      <c r="AK1281" s="203"/>
      <c r="AL1281" s="203"/>
      <c r="AM1281" s="204"/>
    </row>
    <row r="1282" spans="2:39">
      <c r="B1282" s="200"/>
      <c r="C1282" s="201"/>
      <c r="D1282" s="201"/>
      <c r="E1282" s="201"/>
      <c r="G1282" s="193"/>
      <c r="AD1282" s="202"/>
      <c r="AE1282" s="203"/>
      <c r="AF1282" s="203"/>
      <c r="AG1282" s="203"/>
      <c r="AH1282" s="203"/>
      <c r="AK1282" s="203"/>
      <c r="AL1282" s="203"/>
      <c r="AM1282" s="204"/>
    </row>
    <row r="1283" spans="2:39">
      <c r="B1283" s="200"/>
      <c r="C1283" s="201"/>
      <c r="D1283" s="201"/>
      <c r="E1283" s="201"/>
      <c r="G1283" s="193"/>
      <c r="AD1283" s="202"/>
      <c r="AE1283" s="203"/>
      <c r="AF1283" s="203"/>
      <c r="AG1283" s="203"/>
      <c r="AH1283" s="203"/>
      <c r="AK1283" s="203"/>
      <c r="AL1283" s="203"/>
      <c r="AM1283" s="204"/>
    </row>
    <row r="1284" spans="2:39">
      <c r="B1284" s="200"/>
      <c r="C1284" s="201"/>
      <c r="D1284" s="201"/>
      <c r="E1284" s="201"/>
      <c r="G1284" s="193"/>
      <c r="AD1284" s="202"/>
      <c r="AE1284" s="203"/>
      <c r="AF1284" s="203"/>
      <c r="AG1284" s="203"/>
      <c r="AH1284" s="203"/>
      <c r="AK1284" s="203"/>
      <c r="AL1284" s="203"/>
      <c r="AM1284" s="204"/>
    </row>
    <row r="1285" spans="2:39">
      <c r="B1285" s="200"/>
      <c r="C1285" s="201"/>
      <c r="D1285" s="201"/>
      <c r="E1285" s="201"/>
      <c r="G1285" s="193"/>
      <c r="AD1285" s="202"/>
      <c r="AE1285" s="203"/>
      <c r="AF1285" s="203"/>
      <c r="AG1285" s="203"/>
      <c r="AH1285" s="203"/>
      <c r="AK1285" s="203"/>
      <c r="AL1285" s="203"/>
      <c r="AM1285" s="204"/>
    </row>
    <row r="1286" spans="2:39">
      <c r="B1286" s="200"/>
      <c r="C1286" s="201"/>
      <c r="D1286" s="201"/>
      <c r="E1286" s="201"/>
      <c r="G1286" s="193"/>
      <c r="AD1286" s="202"/>
      <c r="AE1286" s="203"/>
      <c r="AF1286" s="203"/>
      <c r="AG1286" s="203"/>
      <c r="AH1286" s="203"/>
      <c r="AK1286" s="203"/>
      <c r="AL1286" s="203"/>
      <c r="AM1286" s="204"/>
    </row>
    <row r="1287" spans="2:39">
      <c r="B1287" s="200"/>
      <c r="C1287" s="201"/>
      <c r="D1287" s="201"/>
      <c r="E1287" s="201"/>
      <c r="G1287" s="193"/>
      <c r="AD1287" s="202"/>
      <c r="AE1287" s="203"/>
      <c r="AF1287" s="203"/>
      <c r="AG1287" s="203"/>
      <c r="AH1287" s="203"/>
      <c r="AK1287" s="203"/>
      <c r="AL1287" s="203"/>
      <c r="AM1287" s="204"/>
    </row>
    <row r="1288" spans="2:39">
      <c r="B1288" s="200"/>
      <c r="C1288" s="201"/>
      <c r="D1288" s="201"/>
      <c r="E1288" s="201"/>
      <c r="G1288" s="193"/>
      <c r="AD1288" s="202"/>
      <c r="AE1288" s="203"/>
      <c r="AF1288" s="203"/>
      <c r="AG1288" s="203"/>
      <c r="AH1288" s="203"/>
      <c r="AK1288" s="203"/>
      <c r="AL1288" s="203"/>
      <c r="AM1288" s="204"/>
    </row>
    <row r="1289" spans="2:39">
      <c r="B1289" s="200"/>
      <c r="C1289" s="201"/>
      <c r="D1289" s="201"/>
      <c r="E1289" s="201"/>
      <c r="G1289" s="193"/>
      <c r="AD1289" s="202"/>
      <c r="AE1289" s="203"/>
      <c r="AF1289" s="203"/>
      <c r="AG1289" s="203"/>
      <c r="AH1289" s="203"/>
      <c r="AK1289" s="203"/>
      <c r="AL1289" s="203"/>
      <c r="AM1289" s="204"/>
    </row>
    <row r="1290" spans="2:39">
      <c r="B1290" s="200"/>
      <c r="C1290" s="201"/>
      <c r="D1290" s="201"/>
      <c r="E1290" s="201"/>
      <c r="G1290" s="193"/>
      <c r="AD1290" s="202"/>
      <c r="AE1290" s="203"/>
      <c r="AF1290" s="203"/>
      <c r="AG1290" s="203"/>
      <c r="AH1290" s="203"/>
      <c r="AK1290" s="203"/>
      <c r="AL1290" s="203"/>
      <c r="AM1290" s="204"/>
    </row>
    <row r="1291" spans="2:39">
      <c r="B1291" s="200"/>
      <c r="C1291" s="201"/>
      <c r="D1291" s="201"/>
      <c r="E1291" s="201"/>
      <c r="G1291" s="193"/>
      <c r="AD1291" s="202"/>
      <c r="AE1291" s="203"/>
      <c r="AF1291" s="203"/>
      <c r="AG1291" s="203"/>
      <c r="AH1291" s="203"/>
      <c r="AK1291" s="203"/>
      <c r="AL1291" s="203"/>
      <c r="AM1291" s="204"/>
    </row>
    <row r="1292" spans="2:39">
      <c r="B1292" s="200"/>
      <c r="C1292" s="201"/>
      <c r="D1292" s="201"/>
      <c r="E1292" s="201"/>
      <c r="G1292" s="193"/>
      <c r="AD1292" s="202"/>
      <c r="AE1292" s="203"/>
      <c r="AF1292" s="203"/>
      <c r="AG1292" s="203"/>
      <c r="AH1292" s="203"/>
      <c r="AK1292" s="203"/>
      <c r="AL1292" s="203"/>
      <c r="AM1292" s="204"/>
    </row>
    <row r="1293" spans="2:39">
      <c r="B1293" s="200"/>
      <c r="C1293" s="201"/>
      <c r="D1293" s="201"/>
      <c r="E1293" s="201"/>
      <c r="G1293" s="193"/>
      <c r="AD1293" s="202"/>
      <c r="AE1293" s="203"/>
      <c r="AF1293" s="203"/>
      <c r="AG1293" s="203"/>
      <c r="AH1293" s="203"/>
      <c r="AK1293" s="203"/>
      <c r="AL1293" s="203"/>
      <c r="AM1293" s="204"/>
    </row>
    <row r="1294" spans="2:39">
      <c r="B1294" s="200"/>
      <c r="C1294" s="201"/>
      <c r="D1294" s="201"/>
      <c r="E1294" s="201"/>
      <c r="G1294" s="193"/>
      <c r="AD1294" s="202"/>
      <c r="AE1294" s="203"/>
      <c r="AF1294" s="203"/>
      <c r="AG1294" s="203"/>
      <c r="AH1294" s="203"/>
      <c r="AK1294" s="203"/>
      <c r="AL1294" s="203"/>
      <c r="AM1294" s="204"/>
    </row>
    <row r="1295" spans="2:39">
      <c r="B1295" s="200"/>
      <c r="C1295" s="201"/>
      <c r="D1295" s="201"/>
      <c r="E1295" s="201"/>
      <c r="G1295" s="193"/>
      <c r="AD1295" s="202"/>
      <c r="AE1295" s="203"/>
      <c r="AF1295" s="203"/>
      <c r="AG1295" s="203"/>
      <c r="AH1295" s="203"/>
      <c r="AK1295" s="203"/>
      <c r="AL1295" s="203"/>
      <c r="AM1295" s="204"/>
    </row>
    <row r="1296" spans="2:39">
      <c r="B1296" s="200"/>
      <c r="C1296" s="201"/>
      <c r="D1296" s="201"/>
      <c r="E1296" s="201"/>
      <c r="G1296" s="193"/>
      <c r="AD1296" s="202"/>
      <c r="AE1296" s="203"/>
      <c r="AF1296" s="203"/>
      <c r="AG1296" s="203"/>
      <c r="AH1296" s="203"/>
      <c r="AK1296" s="203"/>
      <c r="AL1296" s="203"/>
      <c r="AM1296" s="204"/>
    </row>
    <row r="1297" spans="2:39">
      <c r="B1297" s="200"/>
      <c r="C1297" s="201"/>
      <c r="D1297" s="201"/>
      <c r="E1297" s="201"/>
      <c r="G1297" s="193"/>
      <c r="AD1297" s="202"/>
      <c r="AE1297" s="203"/>
      <c r="AF1297" s="203"/>
      <c r="AG1297" s="203"/>
      <c r="AH1297" s="203"/>
      <c r="AK1297" s="203"/>
      <c r="AL1297" s="203"/>
      <c r="AM1297" s="204"/>
    </row>
    <row r="1298" spans="2:39">
      <c r="B1298" s="200"/>
      <c r="C1298" s="201"/>
      <c r="D1298" s="201"/>
      <c r="E1298" s="201"/>
      <c r="G1298" s="193"/>
      <c r="AD1298" s="202"/>
      <c r="AE1298" s="203"/>
      <c r="AF1298" s="203"/>
      <c r="AG1298" s="203"/>
      <c r="AH1298" s="203"/>
      <c r="AK1298" s="203"/>
      <c r="AL1298" s="203"/>
      <c r="AM1298" s="204"/>
    </row>
    <row r="1299" spans="2:39">
      <c r="B1299" s="200"/>
      <c r="C1299" s="201"/>
      <c r="D1299" s="201"/>
      <c r="E1299" s="201"/>
      <c r="G1299" s="193"/>
      <c r="AD1299" s="202"/>
      <c r="AE1299" s="203"/>
      <c r="AF1299" s="203"/>
      <c r="AG1299" s="203"/>
      <c r="AH1299" s="203"/>
      <c r="AK1299" s="203"/>
      <c r="AL1299" s="203"/>
      <c r="AM1299" s="204"/>
    </row>
    <row r="1300" spans="2:39">
      <c r="B1300" s="200"/>
      <c r="C1300" s="201"/>
      <c r="D1300" s="201"/>
      <c r="E1300" s="201"/>
      <c r="G1300" s="193"/>
      <c r="AD1300" s="202"/>
      <c r="AE1300" s="203"/>
      <c r="AF1300" s="203"/>
      <c r="AG1300" s="203"/>
      <c r="AH1300" s="203"/>
      <c r="AK1300" s="203"/>
      <c r="AL1300" s="203"/>
      <c r="AM1300" s="204"/>
    </row>
    <row r="1301" spans="2:39">
      <c r="B1301" s="200"/>
      <c r="C1301" s="201"/>
      <c r="D1301" s="201"/>
      <c r="E1301" s="201"/>
      <c r="G1301" s="193"/>
      <c r="AD1301" s="202"/>
      <c r="AE1301" s="203"/>
      <c r="AF1301" s="203"/>
      <c r="AG1301" s="203"/>
      <c r="AH1301" s="203"/>
      <c r="AK1301" s="203"/>
      <c r="AL1301" s="203"/>
      <c r="AM1301" s="204"/>
    </row>
    <row r="1302" spans="2:39">
      <c r="B1302" s="200"/>
      <c r="C1302" s="201"/>
      <c r="D1302" s="201"/>
      <c r="E1302" s="201"/>
      <c r="G1302" s="193"/>
      <c r="AD1302" s="202"/>
      <c r="AE1302" s="203"/>
      <c r="AF1302" s="203"/>
      <c r="AG1302" s="203"/>
      <c r="AH1302" s="203"/>
      <c r="AK1302" s="203"/>
      <c r="AL1302" s="203"/>
      <c r="AM1302" s="204"/>
    </row>
    <row r="1303" spans="2:39">
      <c r="B1303" s="200"/>
      <c r="C1303" s="201"/>
      <c r="D1303" s="201"/>
      <c r="E1303" s="201"/>
      <c r="G1303" s="193"/>
      <c r="AD1303" s="202"/>
      <c r="AE1303" s="203"/>
      <c r="AF1303" s="203"/>
      <c r="AG1303" s="203"/>
      <c r="AH1303" s="203"/>
      <c r="AK1303" s="203"/>
      <c r="AL1303" s="203"/>
      <c r="AM1303" s="204"/>
    </row>
    <row r="1304" spans="2:39">
      <c r="B1304" s="200"/>
      <c r="C1304" s="201"/>
      <c r="D1304" s="201"/>
      <c r="E1304" s="201"/>
      <c r="G1304" s="193"/>
      <c r="AD1304" s="202"/>
      <c r="AE1304" s="203"/>
      <c r="AF1304" s="203"/>
      <c r="AG1304" s="203"/>
      <c r="AH1304" s="203"/>
      <c r="AK1304" s="203"/>
      <c r="AL1304" s="203"/>
      <c r="AM1304" s="204"/>
    </row>
    <row r="1305" spans="2:39">
      <c r="B1305" s="200"/>
      <c r="C1305" s="201"/>
      <c r="D1305" s="201"/>
      <c r="E1305" s="201"/>
      <c r="G1305" s="193"/>
      <c r="AD1305" s="202"/>
      <c r="AE1305" s="203"/>
      <c r="AF1305" s="203"/>
      <c r="AG1305" s="203"/>
      <c r="AH1305" s="203"/>
      <c r="AK1305" s="203"/>
      <c r="AL1305" s="203"/>
      <c r="AM1305" s="204"/>
    </row>
    <row r="1306" spans="2:39">
      <c r="B1306" s="200"/>
      <c r="C1306" s="201"/>
      <c r="D1306" s="201"/>
      <c r="E1306" s="201"/>
      <c r="G1306" s="193"/>
      <c r="AD1306" s="202"/>
      <c r="AE1306" s="203"/>
      <c r="AF1306" s="203"/>
      <c r="AG1306" s="203"/>
      <c r="AH1306" s="203"/>
      <c r="AK1306" s="203"/>
      <c r="AL1306" s="203"/>
      <c r="AM1306" s="204"/>
    </row>
    <row r="1307" spans="2:39">
      <c r="B1307" s="200"/>
      <c r="C1307" s="201"/>
      <c r="D1307" s="201"/>
      <c r="E1307" s="201"/>
      <c r="G1307" s="193"/>
      <c r="AD1307" s="202"/>
      <c r="AE1307" s="203"/>
      <c r="AF1307" s="203"/>
      <c r="AG1307" s="203"/>
      <c r="AH1307" s="203"/>
      <c r="AK1307" s="203"/>
      <c r="AL1307" s="203"/>
      <c r="AM1307" s="204"/>
    </row>
    <row r="1308" spans="2:39">
      <c r="B1308" s="200"/>
      <c r="C1308" s="201"/>
      <c r="D1308" s="201"/>
      <c r="E1308" s="201"/>
      <c r="G1308" s="193"/>
      <c r="AD1308" s="202"/>
      <c r="AE1308" s="203"/>
      <c r="AF1308" s="203"/>
      <c r="AG1308" s="203"/>
      <c r="AH1308" s="203"/>
      <c r="AK1308" s="203"/>
      <c r="AL1308" s="203"/>
      <c r="AM1308" s="204"/>
    </row>
    <row r="1309" spans="2:39">
      <c r="B1309" s="200"/>
      <c r="C1309" s="201"/>
      <c r="D1309" s="201"/>
      <c r="E1309" s="201"/>
      <c r="G1309" s="193"/>
      <c r="AD1309" s="202"/>
      <c r="AE1309" s="203"/>
      <c r="AF1309" s="203"/>
      <c r="AG1309" s="203"/>
      <c r="AH1309" s="203"/>
      <c r="AK1309" s="203"/>
      <c r="AL1309" s="203"/>
      <c r="AM1309" s="204"/>
    </row>
    <row r="1310" spans="2:39">
      <c r="B1310" s="200"/>
      <c r="C1310" s="201"/>
      <c r="D1310" s="201"/>
      <c r="E1310" s="201"/>
      <c r="G1310" s="193"/>
      <c r="AD1310" s="202"/>
      <c r="AE1310" s="203"/>
      <c r="AF1310" s="203"/>
      <c r="AG1310" s="203"/>
      <c r="AH1310" s="203"/>
      <c r="AK1310" s="203"/>
      <c r="AL1310" s="203"/>
      <c r="AM1310" s="204"/>
    </row>
    <row r="1311" spans="2:39">
      <c r="B1311" s="200"/>
      <c r="C1311" s="201"/>
      <c r="D1311" s="201"/>
      <c r="E1311" s="201"/>
      <c r="G1311" s="193"/>
      <c r="AD1311" s="202"/>
      <c r="AE1311" s="203"/>
      <c r="AF1311" s="203"/>
      <c r="AG1311" s="203"/>
      <c r="AH1311" s="203"/>
      <c r="AK1311" s="203"/>
      <c r="AL1311" s="203"/>
      <c r="AM1311" s="204"/>
    </row>
    <row r="1312" spans="2:39">
      <c r="B1312" s="200"/>
      <c r="C1312" s="201"/>
      <c r="D1312" s="201"/>
      <c r="E1312" s="201"/>
      <c r="G1312" s="193"/>
      <c r="AD1312" s="202"/>
      <c r="AE1312" s="203"/>
      <c r="AF1312" s="203"/>
      <c r="AG1312" s="203"/>
      <c r="AH1312" s="203"/>
      <c r="AK1312" s="203"/>
      <c r="AL1312" s="203"/>
      <c r="AM1312" s="204"/>
    </row>
    <row r="1313" spans="2:39">
      <c r="B1313" s="200"/>
      <c r="C1313" s="201"/>
      <c r="D1313" s="201"/>
      <c r="E1313" s="201"/>
      <c r="G1313" s="193"/>
      <c r="AD1313" s="202"/>
      <c r="AE1313" s="203"/>
      <c r="AF1313" s="203"/>
      <c r="AG1313" s="203"/>
      <c r="AH1313" s="203"/>
      <c r="AK1313" s="203"/>
      <c r="AL1313" s="203"/>
      <c r="AM1313" s="204"/>
    </row>
    <row r="1314" spans="2:39">
      <c r="B1314" s="200"/>
      <c r="C1314" s="201"/>
      <c r="D1314" s="201"/>
      <c r="E1314" s="201"/>
      <c r="G1314" s="193"/>
      <c r="AD1314" s="202"/>
      <c r="AE1314" s="203"/>
      <c r="AF1314" s="203"/>
      <c r="AG1314" s="203"/>
      <c r="AH1314" s="203"/>
      <c r="AK1314" s="203"/>
      <c r="AL1314" s="203"/>
      <c r="AM1314" s="204"/>
    </row>
    <row r="1315" spans="2:39">
      <c r="B1315" s="200"/>
      <c r="C1315" s="201"/>
      <c r="D1315" s="201"/>
      <c r="E1315" s="201"/>
      <c r="G1315" s="193"/>
      <c r="AD1315" s="202"/>
      <c r="AE1315" s="203"/>
      <c r="AF1315" s="203"/>
      <c r="AG1315" s="203"/>
      <c r="AH1315" s="203"/>
      <c r="AK1315" s="203"/>
      <c r="AL1315" s="203"/>
      <c r="AM1315" s="204"/>
    </row>
    <row r="1316" spans="2:39">
      <c r="B1316" s="200"/>
      <c r="C1316" s="201"/>
      <c r="D1316" s="201"/>
      <c r="E1316" s="201"/>
      <c r="G1316" s="193"/>
      <c r="AD1316" s="202"/>
      <c r="AE1316" s="203"/>
      <c r="AF1316" s="203"/>
      <c r="AG1316" s="203"/>
      <c r="AH1316" s="203"/>
      <c r="AK1316" s="203"/>
      <c r="AL1316" s="203"/>
      <c r="AM1316" s="204"/>
    </row>
    <row r="1317" spans="2:39">
      <c r="B1317" s="200"/>
      <c r="C1317" s="201"/>
      <c r="D1317" s="201"/>
      <c r="E1317" s="201"/>
      <c r="G1317" s="193"/>
      <c r="AD1317" s="202"/>
      <c r="AE1317" s="203"/>
      <c r="AF1317" s="203"/>
      <c r="AG1317" s="203"/>
      <c r="AH1317" s="203"/>
      <c r="AK1317" s="203"/>
      <c r="AL1317" s="203"/>
      <c r="AM1317" s="204"/>
    </row>
    <row r="1318" spans="2:39">
      <c r="B1318" s="200"/>
      <c r="C1318" s="201"/>
      <c r="D1318" s="201"/>
      <c r="E1318" s="201"/>
      <c r="G1318" s="193"/>
      <c r="AD1318" s="202"/>
      <c r="AE1318" s="203"/>
      <c r="AF1318" s="203"/>
      <c r="AG1318" s="203"/>
      <c r="AH1318" s="203"/>
      <c r="AK1318" s="203"/>
      <c r="AL1318" s="203"/>
      <c r="AM1318" s="204"/>
    </row>
    <row r="1319" spans="2:39">
      <c r="B1319" s="200"/>
      <c r="C1319" s="201"/>
      <c r="D1319" s="201"/>
      <c r="E1319" s="201"/>
      <c r="G1319" s="193"/>
      <c r="AD1319" s="202"/>
      <c r="AE1319" s="203"/>
      <c r="AF1319" s="203"/>
      <c r="AG1319" s="203"/>
      <c r="AH1319" s="203"/>
      <c r="AK1319" s="203"/>
      <c r="AL1319" s="203"/>
      <c r="AM1319" s="204"/>
    </row>
    <row r="1320" spans="2:39">
      <c r="B1320" s="200"/>
      <c r="C1320" s="201"/>
      <c r="D1320" s="201"/>
      <c r="E1320" s="201"/>
      <c r="G1320" s="193"/>
      <c r="AD1320" s="202"/>
      <c r="AE1320" s="203"/>
      <c r="AF1320" s="203"/>
      <c r="AG1320" s="203"/>
      <c r="AH1320" s="203"/>
      <c r="AK1320" s="203"/>
      <c r="AL1320" s="203"/>
      <c r="AM1320" s="204"/>
    </row>
    <row r="1321" spans="2:39">
      <c r="B1321" s="200"/>
      <c r="C1321" s="201"/>
      <c r="D1321" s="201"/>
      <c r="E1321" s="201"/>
      <c r="G1321" s="193"/>
      <c r="AD1321" s="202"/>
      <c r="AE1321" s="203"/>
      <c r="AF1321" s="203"/>
      <c r="AG1321" s="203"/>
      <c r="AH1321" s="203"/>
      <c r="AK1321" s="203"/>
      <c r="AL1321" s="203"/>
      <c r="AM1321" s="204"/>
    </row>
    <row r="1322" spans="2:39">
      <c r="B1322" s="200"/>
      <c r="C1322" s="201"/>
      <c r="D1322" s="201"/>
      <c r="E1322" s="201"/>
      <c r="G1322" s="193"/>
      <c r="AD1322" s="202"/>
      <c r="AE1322" s="203"/>
      <c r="AF1322" s="203"/>
      <c r="AG1322" s="203"/>
      <c r="AH1322" s="203"/>
      <c r="AK1322" s="203"/>
      <c r="AL1322" s="203"/>
      <c r="AM1322" s="204"/>
    </row>
    <row r="1323" spans="2:39">
      <c r="B1323" s="200"/>
      <c r="C1323" s="201"/>
      <c r="D1323" s="201"/>
      <c r="E1323" s="201"/>
      <c r="G1323" s="193"/>
      <c r="AD1323" s="202"/>
      <c r="AE1323" s="203"/>
      <c r="AF1323" s="203"/>
      <c r="AG1323" s="203"/>
      <c r="AH1323" s="203"/>
      <c r="AK1323" s="203"/>
      <c r="AL1323" s="203"/>
      <c r="AM1323" s="204"/>
    </row>
    <row r="1324" spans="2:39">
      <c r="B1324" s="200"/>
      <c r="C1324" s="201"/>
      <c r="D1324" s="201"/>
      <c r="E1324" s="201"/>
      <c r="G1324" s="193"/>
      <c r="AD1324" s="202"/>
      <c r="AE1324" s="203"/>
      <c r="AF1324" s="203"/>
      <c r="AG1324" s="203"/>
      <c r="AH1324" s="203"/>
      <c r="AK1324" s="203"/>
      <c r="AL1324" s="203"/>
      <c r="AM1324" s="204"/>
    </row>
    <row r="1325" spans="2:39">
      <c r="B1325" s="200"/>
      <c r="C1325" s="201"/>
      <c r="D1325" s="201"/>
      <c r="E1325" s="201"/>
      <c r="G1325" s="193"/>
      <c r="AD1325" s="202"/>
      <c r="AE1325" s="203"/>
      <c r="AF1325" s="203"/>
      <c r="AG1325" s="203"/>
      <c r="AH1325" s="203"/>
      <c r="AK1325" s="203"/>
      <c r="AL1325" s="203"/>
      <c r="AM1325" s="204"/>
    </row>
    <row r="1326" spans="2:39">
      <c r="B1326" s="200"/>
      <c r="C1326" s="201"/>
      <c r="D1326" s="201"/>
      <c r="E1326" s="201"/>
      <c r="G1326" s="193"/>
      <c r="AD1326" s="202"/>
      <c r="AE1326" s="203"/>
      <c r="AF1326" s="203"/>
      <c r="AG1326" s="203"/>
      <c r="AH1326" s="203"/>
      <c r="AK1326" s="203"/>
      <c r="AL1326" s="203"/>
      <c r="AM1326" s="204"/>
    </row>
    <row r="1327" spans="2:39">
      <c r="B1327" s="200"/>
      <c r="C1327" s="201"/>
      <c r="D1327" s="201"/>
      <c r="E1327" s="201"/>
      <c r="G1327" s="193"/>
      <c r="AD1327" s="202"/>
      <c r="AE1327" s="203"/>
      <c r="AF1327" s="203"/>
      <c r="AG1327" s="203"/>
      <c r="AH1327" s="203"/>
      <c r="AK1327" s="203"/>
      <c r="AL1327" s="203"/>
      <c r="AM1327" s="204"/>
    </row>
    <row r="1328" spans="2:39">
      <c r="B1328" s="200"/>
      <c r="C1328" s="201"/>
      <c r="D1328" s="201"/>
      <c r="E1328" s="201"/>
      <c r="G1328" s="193"/>
      <c r="AD1328" s="202"/>
      <c r="AE1328" s="203"/>
      <c r="AF1328" s="203"/>
      <c r="AG1328" s="203"/>
      <c r="AH1328" s="203"/>
      <c r="AK1328" s="203"/>
      <c r="AL1328" s="203"/>
      <c r="AM1328" s="204"/>
    </row>
    <row r="1329" spans="2:39">
      <c r="B1329" s="200"/>
      <c r="C1329" s="201"/>
      <c r="D1329" s="201"/>
      <c r="E1329" s="201"/>
      <c r="G1329" s="193"/>
      <c r="AD1329" s="202"/>
      <c r="AE1329" s="203"/>
      <c r="AF1329" s="203"/>
      <c r="AG1329" s="203"/>
      <c r="AH1329" s="203"/>
      <c r="AK1329" s="203"/>
      <c r="AL1329" s="203"/>
      <c r="AM1329" s="204"/>
    </row>
    <row r="1330" spans="2:39">
      <c r="B1330" s="200"/>
      <c r="C1330" s="201"/>
      <c r="D1330" s="201"/>
      <c r="E1330" s="201"/>
      <c r="G1330" s="193"/>
      <c r="AD1330" s="202"/>
      <c r="AE1330" s="203"/>
      <c r="AF1330" s="203"/>
      <c r="AG1330" s="203"/>
      <c r="AH1330" s="203"/>
      <c r="AK1330" s="203"/>
      <c r="AL1330" s="203"/>
      <c r="AM1330" s="204"/>
    </row>
    <row r="1331" spans="2:39">
      <c r="B1331" s="200"/>
      <c r="C1331" s="201"/>
      <c r="D1331" s="201"/>
      <c r="E1331" s="201"/>
      <c r="G1331" s="193"/>
      <c r="AD1331" s="202"/>
      <c r="AE1331" s="203"/>
      <c r="AF1331" s="203"/>
      <c r="AG1331" s="203"/>
      <c r="AH1331" s="203"/>
      <c r="AK1331" s="203"/>
      <c r="AL1331" s="203"/>
      <c r="AM1331" s="204"/>
    </row>
    <row r="1332" spans="2:39">
      <c r="B1332" s="200"/>
      <c r="C1332" s="201"/>
      <c r="D1332" s="201"/>
      <c r="E1332" s="201"/>
      <c r="G1332" s="193"/>
      <c r="AD1332" s="202"/>
      <c r="AE1332" s="203"/>
      <c r="AF1332" s="203"/>
      <c r="AG1332" s="203"/>
      <c r="AH1332" s="203"/>
      <c r="AK1332" s="203"/>
      <c r="AL1332" s="203"/>
      <c r="AM1332" s="204"/>
    </row>
    <row r="1333" spans="2:39">
      <c r="B1333" s="200"/>
      <c r="C1333" s="201"/>
      <c r="D1333" s="201"/>
      <c r="E1333" s="201"/>
      <c r="G1333" s="193"/>
      <c r="AD1333" s="202"/>
      <c r="AE1333" s="203"/>
      <c r="AF1333" s="203"/>
      <c r="AG1333" s="203"/>
      <c r="AH1333" s="203"/>
      <c r="AK1333" s="203"/>
      <c r="AL1333" s="203"/>
      <c r="AM1333" s="204"/>
    </row>
    <row r="1334" spans="2:39">
      <c r="B1334" s="200"/>
      <c r="C1334" s="201"/>
      <c r="D1334" s="201"/>
      <c r="E1334" s="201"/>
      <c r="G1334" s="193"/>
      <c r="AD1334" s="202"/>
      <c r="AE1334" s="203"/>
      <c r="AF1334" s="203"/>
      <c r="AG1334" s="203"/>
      <c r="AH1334" s="203"/>
      <c r="AK1334" s="203"/>
      <c r="AL1334" s="203"/>
      <c r="AM1334" s="204"/>
    </row>
    <row r="1335" spans="2:39">
      <c r="B1335" s="200"/>
      <c r="C1335" s="201"/>
      <c r="D1335" s="201"/>
      <c r="E1335" s="201"/>
      <c r="G1335" s="193"/>
      <c r="AD1335" s="202"/>
      <c r="AE1335" s="203"/>
      <c r="AF1335" s="203"/>
      <c r="AG1335" s="203"/>
      <c r="AH1335" s="203"/>
      <c r="AK1335" s="203"/>
      <c r="AL1335" s="203"/>
      <c r="AM1335" s="204"/>
    </row>
    <row r="1336" spans="2:39">
      <c r="B1336" s="200"/>
      <c r="C1336" s="201"/>
      <c r="D1336" s="201"/>
      <c r="E1336" s="201"/>
      <c r="G1336" s="193"/>
      <c r="AD1336" s="202"/>
      <c r="AE1336" s="203"/>
      <c r="AF1336" s="203"/>
      <c r="AG1336" s="203"/>
      <c r="AH1336" s="203"/>
      <c r="AK1336" s="203"/>
      <c r="AL1336" s="203"/>
      <c r="AM1336" s="204"/>
    </row>
    <row r="1337" spans="2:39">
      <c r="B1337" s="200"/>
      <c r="C1337" s="201"/>
      <c r="D1337" s="201"/>
      <c r="E1337" s="201"/>
      <c r="G1337" s="193"/>
      <c r="AD1337" s="202"/>
      <c r="AE1337" s="203"/>
      <c r="AF1337" s="203"/>
      <c r="AG1337" s="203"/>
      <c r="AH1337" s="203"/>
      <c r="AK1337" s="203"/>
      <c r="AL1337" s="203"/>
      <c r="AM1337" s="204"/>
    </row>
    <row r="1338" spans="2:39">
      <c r="B1338" s="200"/>
      <c r="C1338" s="201"/>
      <c r="D1338" s="201"/>
      <c r="E1338" s="201"/>
      <c r="G1338" s="193"/>
      <c r="AD1338" s="202"/>
      <c r="AE1338" s="203"/>
      <c r="AF1338" s="203"/>
      <c r="AG1338" s="203"/>
      <c r="AH1338" s="203"/>
      <c r="AK1338" s="203"/>
      <c r="AL1338" s="203"/>
      <c r="AM1338" s="204"/>
    </row>
    <row r="1339" spans="2:39">
      <c r="B1339" s="200"/>
      <c r="C1339" s="201"/>
      <c r="D1339" s="201"/>
      <c r="E1339" s="201"/>
      <c r="G1339" s="193"/>
      <c r="AD1339" s="202"/>
      <c r="AE1339" s="203"/>
      <c r="AF1339" s="203"/>
      <c r="AG1339" s="203"/>
      <c r="AH1339" s="203"/>
      <c r="AK1339" s="203"/>
      <c r="AL1339" s="203"/>
      <c r="AM1339" s="204"/>
    </row>
    <row r="1340" spans="2:39">
      <c r="B1340" s="200"/>
      <c r="C1340" s="201"/>
      <c r="D1340" s="201"/>
      <c r="E1340" s="201"/>
      <c r="G1340" s="193"/>
      <c r="AD1340" s="202"/>
      <c r="AE1340" s="203"/>
      <c r="AF1340" s="203"/>
      <c r="AG1340" s="203"/>
      <c r="AH1340" s="203"/>
      <c r="AK1340" s="203"/>
      <c r="AL1340" s="203"/>
      <c r="AM1340" s="204"/>
    </row>
    <row r="1341" spans="2:39">
      <c r="B1341" s="200"/>
      <c r="C1341" s="201"/>
      <c r="D1341" s="201"/>
      <c r="E1341" s="201"/>
      <c r="G1341" s="193"/>
      <c r="AD1341" s="202"/>
      <c r="AE1341" s="203"/>
      <c r="AF1341" s="203"/>
      <c r="AG1341" s="203"/>
      <c r="AH1341" s="203"/>
      <c r="AK1341" s="203"/>
      <c r="AL1341" s="203"/>
      <c r="AM1341" s="204"/>
    </row>
    <row r="1342" spans="2:39">
      <c r="B1342" s="200"/>
      <c r="C1342" s="201"/>
      <c r="D1342" s="201"/>
      <c r="E1342" s="201"/>
      <c r="G1342" s="193"/>
      <c r="AD1342" s="202"/>
      <c r="AE1342" s="203"/>
      <c r="AF1342" s="203"/>
      <c r="AG1342" s="203"/>
      <c r="AH1342" s="203"/>
      <c r="AK1342" s="203"/>
      <c r="AL1342" s="203"/>
      <c r="AM1342" s="204"/>
    </row>
    <row r="1343" spans="2:39">
      <c r="B1343" s="200"/>
      <c r="C1343" s="201"/>
      <c r="D1343" s="201"/>
      <c r="E1343" s="201"/>
      <c r="G1343" s="193"/>
      <c r="AD1343" s="202"/>
      <c r="AE1343" s="203"/>
      <c r="AF1343" s="203"/>
      <c r="AG1343" s="203"/>
      <c r="AH1343" s="203"/>
      <c r="AK1343" s="203"/>
      <c r="AL1343" s="203"/>
      <c r="AM1343" s="204"/>
    </row>
    <row r="1344" spans="2:39">
      <c r="B1344" s="200"/>
      <c r="C1344" s="201"/>
      <c r="D1344" s="201"/>
      <c r="E1344" s="201"/>
      <c r="G1344" s="193"/>
      <c r="AD1344" s="202"/>
      <c r="AE1344" s="203"/>
      <c r="AF1344" s="203"/>
      <c r="AG1344" s="203"/>
      <c r="AH1344" s="203"/>
      <c r="AK1344" s="203"/>
      <c r="AL1344" s="203"/>
      <c r="AM1344" s="204"/>
    </row>
    <row r="1345" spans="2:39">
      <c r="B1345" s="200"/>
      <c r="C1345" s="201"/>
      <c r="D1345" s="201"/>
      <c r="E1345" s="201"/>
      <c r="G1345" s="193"/>
      <c r="AD1345" s="202"/>
      <c r="AE1345" s="203"/>
      <c r="AF1345" s="203"/>
      <c r="AG1345" s="203"/>
      <c r="AH1345" s="203"/>
      <c r="AK1345" s="203"/>
      <c r="AL1345" s="203"/>
      <c r="AM1345" s="204"/>
    </row>
    <row r="1346" spans="2:39">
      <c r="B1346" s="200"/>
      <c r="C1346" s="201"/>
      <c r="D1346" s="201"/>
      <c r="E1346" s="201"/>
      <c r="G1346" s="193"/>
      <c r="AD1346" s="202"/>
      <c r="AE1346" s="203"/>
      <c r="AF1346" s="203"/>
      <c r="AG1346" s="203"/>
      <c r="AH1346" s="203"/>
      <c r="AK1346" s="203"/>
      <c r="AL1346" s="203"/>
      <c r="AM1346" s="204"/>
    </row>
    <row r="1347" spans="2:39">
      <c r="B1347" s="200"/>
      <c r="C1347" s="201"/>
      <c r="D1347" s="201"/>
      <c r="E1347" s="201"/>
      <c r="G1347" s="193"/>
      <c r="AD1347" s="202"/>
      <c r="AE1347" s="203"/>
      <c r="AF1347" s="203"/>
      <c r="AG1347" s="203"/>
      <c r="AH1347" s="203"/>
      <c r="AK1347" s="203"/>
      <c r="AL1347" s="203"/>
      <c r="AM1347" s="204"/>
    </row>
    <row r="1348" spans="2:39">
      <c r="B1348" s="200"/>
      <c r="C1348" s="201"/>
      <c r="D1348" s="201"/>
      <c r="E1348" s="201"/>
      <c r="G1348" s="193"/>
      <c r="AD1348" s="202"/>
      <c r="AE1348" s="203"/>
      <c r="AF1348" s="203"/>
      <c r="AG1348" s="203"/>
      <c r="AH1348" s="203"/>
      <c r="AK1348" s="203"/>
      <c r="AL1348" s="203"/>
      <c r="AM1348" s="204"/>
    </row>
    <row r="1349" spans="2:39">
      <c r="B1349" s="200"/>
      <c r="C1349" s="201"/>
      <c r="D1349" s="201"/>
      <c r="E1349" s="201"/>
      <c r="G1349" s="193"/>
      <c r="AD1349" s="202"/>
      <c r="AE1349" s="203"/>
      <c r="AF1349" s="203"/>
      <c r="AG1349" s="203"/>
      <c r="AH1349" s="203"/>
      <c r="AK1349" s="203"/>
      <c r="AL1349" s="203"/>
      <c r="AM1349" s="204"/>
    </row>
    <row r="1350" spans="2:39">
      <c r="B1350" s="200"/>
      <c r="C1350" s="201"/>
      <c r="D1350" s="201"/>
      <c r="E1350" s="201"/>
      <c r="G1350" s="193"/>
      <c r="AD1350" s="202"/>
      <c r="AE1350" s="203"/>
      <c r="AF1350" s="203"/>
      <c r="AG1350" s="203"/>
      <c r="AH1350" s="203"/>
      <c r="AK1350" s="203"/>
      <c r="AL1350" s="203"/>
      <c r="AM1350" s="204"/>
    </row>
    <row r="1351" spans="2:39">
      <c r="B1351" s="200"/>
      <c r="C1351" s="201"/>
      <c r="D1351" s="201"/>
      <c r="E1351" s="201"/>
      <c r="G1351" s="193"/>
      <c r="AD1351" s="202"/>
      <c r="AE1351" s="203"/>
      <c r="AF1351" s="203"/>
      <c r="AG1351" s="203"/>
      <c r="AH1351" s="203"/>
      <c r="AK1351" s="203"/>
      <c r="AL1351" s="203"/>
      <c r="AM1351" s="204"/>
    </row>
    <row r="1352" spans="2:39">
      <c r="B1352" s="200"/>
      <c r="C1352" s="201"/>
      <c r="D1352" s="201"/>
      <c r="E1352" s="201"/>
      <c r="G1352" s="193"/>
      <c r="AD1352" s="202"/>
      <c r="AE1352" s="203"/>
      <c r="AF1352" s="203"/>
      <c r="AG1352" s="203"/>
      <c r="AH1352" s="203"/>
      <c r="AK1352" s="203"/>
      <c r="AL1352" s="203"/>
      <c r="AM1352" s="204"/>
    </row>
    <row r="1353" spans="2:39">
      <c r="B1353" s="200"/>
      <c r="C1353" s="201"/>
      <c r="D1353" s="201"/>
      <c r="E1353" s="201"/>
      <c r="G1353" s="193"/>
      <c r="AD1353" s="202"/>
      <c r="AE1353" s="203"/>
      <c r="AF1353" s="203"/>
      <c r="AG1353" s="203"/>
      <c r="AH1353" s="203"/>
      <c r="AK1353" s="203"/>
      <c r="AL1353" s="203"/>
      <c r="AM1353" s="204"/>
    </row>
    <row r="1354" spans="2:39">
      <c r="B1354" s="200"/>
      <c r="C1354" s="201"/>
      <c r="D1354" s="201"/>
      <c r="E1354" s="201"/>
      <c r="G1354" s="193"/>
      <c r="AD1354" s="202"/>
      <c r="AE1354" s="203"/>
      <c r="AF1354" s="203"/>
      <c r="AG1354" s="203"/>
      <c r="AH1354" s="203"/>
      <c r="AK1354" s="203"/>
      <c r="AL1354" s="203"/>
      <c r="AM1354" s="204"/>
    </row>
    <row r="1355" spans="2:39">
      <c r="B1355" s="200"/>
      <c r="C1355" s="201"/>
      <c r="D1355" s="201"/>
      <c r="E1355" s="201"/>
      <c r="G1355" s="193"/>
      <c r="AD1355" s="202"/>
      <c r="AE1355" s="203"/>
      <c r="AF1355" s="203"/>
      <c r="AG1355" s="203"/>
      <c r="AH1355" s="203"/>
      <c r="AK1355" s="203"/>
      <c r="AL1355" s="203"/>
      <c r="AM1355" s="204"/>
    </row>
    <row r="1356" spans="2:39">
      <c r="B1356" s="200"/>
      <c r="C1356" s="201"/>
      <c r="D1356" s="201"/>
      <c r="E1356" s="201"/>
      <c r="G1356" s="193"/>
      <c r="AD1356" s="202"/>
      <c r="AE1356" s="203"/>
      <c r="AF1356" s="203"/>
      <c r="AG1356" s="203"/>
      <c r="AH1356" s="203"/>
      <c r="AK1356" s="203"/>
      <c r="AL1356" s="203"/>
      <c r="AM1356" s="204"/>
    </row>
    <row r="1357" spans="2:39">
      <c r="B1357" s="200"/>
      <c r="C1357" s="201"/>
      <c r="D1357" s="201"/>
      <c r="E1357" s="201"/>
      <c r="G1357" s="193"/>
      <c r="AD1357" s="202"/>
      <c r="AE1357" s="203"/>
      <c r="AF1357" s="203"/>
      <c r="AG1357" s="203"/>
      <c r="AH1357" s="203"/>
      <c r="AK1357" s="203"/>
      <c r="AL1357" s="203"/>
      <c r="AM1357" s="204"/>
    </row>
    <row r="1358" spans="2:39">
      <c r="B1358" s="200"/>
      <c r="C1358" s="201"/>
      <c r="D1358" s="201"/>
      <c r="E1358" s="201"/>
      <c r="G1358" s="193"/>
      <c r="AD1358" s="202"/>
      <c r="AE1358" s="203"/>
      <c r="AF1358" s="203"/>
      <c r="AG1358" s="203"/>
      <c r="AH1358" s="203"/>
      <c r="AK1358" s="203"/>
      <c r="AL1358" s="203"/>
      <c r="AM1358" s="204"/>
    </row>
    <row r="1359" spans="2:39">
      <c r="B1359" s="200"/>
      <c r="C1359" s="201"/>
      <c r="D1359" s="201"/>
      <c r="E1359" s="201"/>
      <c r="G1359" s="193"/>
      <c r="AD1359" s="202"/>
      <c r="AE1359" s="203"/>
      <c r="AF1359" s="203"/>
      <c r="AG1359" s="203"/>
      <c r="AH1359" s="203"/>
      <c r="AK1359" s="203"/>
      <c r="AL1359" s="203"/>
      <c r="AM1359" s="204"/>
    </row>
    <row r="1360" spans="2:39">
      <c r="B1360" s="200"/>
      <c r="C1360" s="201"/>
      <c r="D1360" s="201"/>
      <c r="E1360" s="201"/>
      <c r="G1360" s="193"/>
      <c r="AD1360" s="202"/>
      <c r="AE1360" s="203"/>
      <c r="AF1360" s="203"/>
      <c r="AG1360" s="203"/>
      <c r="AH1360" s="203"/>
      <c r="AK1360" s="203"/>
      <c r="AL1360" s="203"/>
      <c r="AM1360" s="204"/>
    </row>
    <row r="1361" spans="2:39">
      <c r="B1361" s="200"/>
      <c r="C1361" s="201"/>
      <c r="D1361" s="201"/>
      <c r="E1361" s="201"/>
      <c r="G1361" s="193"/>
      <c r="AD1361" s="202"/>
      <c r="AE1361" s="203"/>
      <c r="AF1361" s="203"/>
      <c r="AG1361" s="203"/>
      <c r="AH1361" s="203"/>
      <c r="AK1361" s="203"/>
      <c r="AL1361" s="203"/>
      <c r="AM1361" s="204"/>
    </row>
    <row r="1362" spans="2:39">
      <c r="B1362" s="200"/>
      <c r="C1362" s="201"/>
      <c r="D1362" s="201"/>
      <c r="E1362" s="201"/>
      <c r="G1362" s="193"/>
      <c r="AD1362" s="202"/>
      <c r="AE1362" s="203"/>
      <c r="AF1362" s="203"/>
      <c r="AG1362" s="203"/>
      <c r="AH1362" s="203"/>
      <c r="AK1362" s="203"/>
      <c r="AL1362" s="203"/>
      <c r="AM1362" s="204"/>
    </row>
    <row r="1363" spans="2:39">
      <c r="B1363" s="200"/>
      <c r="C1363" s="201"/>
      <c r="D1363" s="201"/>
      <c r="E1363" s="201"/>
      <c r="G1363" s="193"/>
      <c r="AD1363" s="202"/>
      <c r="AE1363" s="203"/>
      <c r="AF1363" s="203"/>
      <c r="AG1363" s="203"/>
      <c r="AH1363" s="203"/>
      <c r="AK1363" s="203"/>
      <c r="AL1363" s="203"/>
      <c r="AM1363" s="204"/>
    </row>
    <row r="1364" spans="2:39">
      <c r="B1364" s="200"/>
      <c r="C1364" s="201"/>
      <c r="D1364" s="201"/>
      <c r="E1364" s="201"/>
      <c r="G1364" s="193"/>
      <c r="AD1364" s="202"/>
      <c r="AE1364" s="203"/>
      <c r="AF1364" s="203"/>
      <c r="AG1364" s="203"/>
      <c r="AH1364" s="203"/>
      <c r="AK1364" s="203"/>
      <c r="AL1364" s="203"/>
      <c r="AM1364" s="204"/>
    </row>
    <row r="1365" spans="2:39">
      <c r="B1365" s="200"/>
      <c r="C1365" s="201"/>
      <c r="D1365" s="201"/>
      <c r="E1365" s="201"/>
      <c r="G1365" s="193"/>
      <c r="AD1365" s="202"/>
      <c r="AE1365" s="203"/>
      <c r="AF1365" s="203"/>
      <c r="AG1365" s="203"/>
      <c r="AH1365" s="203"/>
      <c r="AK1365" s="203"/>
      <c r="AL1365" s="203"/>
      <c r="AM1365" s="204"/>
    </row>
    <row r="1366" spans="2:39">
      <c r="B1366" s="200"/>
      <c r="C1366" s="201"/>
      <c r="D1366" s="201"/>
      <c r="E1366" s="201"/>
      <c r="G1366" s="193"/>
      <c r="AD1366" s="202"/>
      <c r="AE1366" s="203"/>
      <c r="AF1366" s="203"/>
      <c r="AG1366" s="203"/>
      <c r="AH1366" s="203"/>
      <c r="AK1366" s="203"/>
      <c r="AL1366" s="203"/>
      <c r="AM1366" s="204"/>
    </row>
    <row r="1367" spans="2:39">
      <c r="B1367" s="200"/>
      <c r="C1367" s="201"/>
      <c r="D1367" s="201"/>
      <c r="E1367" s="201"/>
      <c r="G1367" s="193"/>
      <c r="AD1367" s="202"/>
      <c r="AE1367" s="203"/>
      <c r="AF1367" s="203"/>
      <c r="AG1367" s="203"/>
      <c r="AH1367" s="203"/>
      <c r="AK1367" s="203"/>
      <c r="AL1367" s="203"/>
      <c r="AM1367" s="204"/>
    </row>
    <row r="1368" spans="2:39">
      <c r="B1368" s="200"/>
      <c r="C1368" s="201"/>
      <c r="D1368" s="201"/>
      <c r="E1368" s="201"/>
      <c r="G1368" s="193"/>
      <c r="AD1368" s="202"/>
      <c r="AE1368" s="203"/>
      <c r="AF1368" s="203"/>
      <c r="AG1368" s="203"/>
      <c r="AH1368" s="203"/>
      <c r="AK1368" s="203"/>
      <c r="AL1368" s="203"/>
      <c r="AM1368" s="204"/>
    </row>
    <row r="1369" spans="2:39">
      <c r="B1369" s="200"/>
      <c r="C1369" s="201"/>
      <c r="D1369" s="201"/>
      <c r="E1369" s="201"/>
      <c r="G1369" s="193"/>
      <c r="AD1369" s="202"/>
      <c r="AE1369" s="203"/>
      <c r="AF1369" s="203"/>
      <c r="AG1369" s="203"/>
      <c r="AH1369" s="203"/>
      <c r="AK1369" s="203"/>
      <c r="AL1369" s="203"/>
      <c r="AM1369" s="204"/>
    </row>
    <row r="1370" spans="2:39">
      <c r="B1370" s="200"/>
      <c r="C1370" s="201"/>
      <c r="D1370" s="201"/>
      <c r="E1370" s="201"/>
      <c r="G1370" s="193"/>
      <c r="AD1370" s="202"/>
      <c r="AE1370" s="203"/>
      <c r="AF1370" s="203"/>
      <c r="AG1370" s="203"/>
      <c r="AH1370" s="203"/>
      <c r="AK1370" s="203"/>
      <c r="AL1370" s="203"/>
      <c r="AM1370" s="204"/>
    </row>
    <row r="1371" spans="2:39">
      <c r="B1371" s="200"/>
      <c r="C1371" s="201"/>
      <c r="D1371" s="201"/>
      <c r="E1371" s="201"/>
      <c r="G1371" s="193"/>
      <c r="AD1371" s="202"/>
      <c r="AE1371" s="203"/>
      <c r="AF1371" s="203"/>
      <c r="AG1371" s="203"/>
      <c r="AH1371" s="203"/>
      <c r="AK1371" s="203"/>
      <c r="AL1371" s="203"/>
      <c r="AM1371" s="204"/>
    </row>
    <row r="1372" spans="2:39">
      <c r="B1372" s="200"/>
      <c r="C1372" s="201"/>
      <c r="D1372" s="201"/>
      <c r="E1372" s="201"/>
      <c r="G1372" s="193"/>
      <c r="AD1372" s="202"/>
      <c r="AE1372" s="203"/>
      <c r="AF1372" s="203"/>
      <c r="AG1372" s="203"/>
      <c r="AH1372" s="203"/>
      <c r="AK1372" s="203"/>
      <c r="AL1372" s="203"/>
      <c r="AM1372" s="204"/>
    </row>
    <row r="1373" spans="2:39">
      <c r="B1373" s="200"/>
      <c r="C1373" s="201"/>
      <c r="D1373" s="201"/>
      <c r="E1373" s="201"/>
      <c r="G1373" s="193"/>
      <c r="AD1373" s="202"/>
      <c r="AE1373" s="203"/>
      <c r="AF1373" s="203"/>
      <c r="AG1373" s="203"/>
      <c r="AH1373" s="203"/>
      <c r="AK1373" s="203"/>
      <c r="AL1373" s="203"/>
      <c r="AM1373" s="204"/>
    </row>
    <row r="1374" spans="2:39">
      <c r="B1374" s="200"/>
      <c r="C1374" s="201"/>
      <c r="D1374" s="201"/>
      <c r="E1374" s="201"/>
      <c r="G1374" s="193"/>
      <c r="AD1374" s="202"/>
      <c r="AE1374" s="203"/>
      <c r="AF1374" s="203"/>
      <c r="AG1374" s="203"/>
      <c r="AH1374" s="203"/>
      <c r="AK1374" s="203"/>
      <c r="AL1374" s="203"/>
      <c r="AM1374" s="204"/>
    </row>
    <row r="1375" spans="2:39">
      <c r="B1375" s="200"/>
      <c r="C1375" s="201"/>
      <c r="D1375" s="201"/>
      <c r="E1375" s="201"/>
      <c r="G1375" s="193"/>
      <c r="AD1375" s="202"/>
      <c r="AE1375" s="203"/>
      <c r="AF1375" s="203"/>
      <c r="AG1375" s="203"/>
      <c r="AH1375" s="203"/>
      <c r="AK1375" s="203"/>
      <c r="AL1375" s="203"/>
      <c r="AM1375" s="204"/>
    </row>
    <row r="1376" spans="2:39">
      <c r="B1376" s="200"/>
      <c r="C1376" s="201"/>
      <c r="D1376" s="201"/>
      <c r="E1376" s="201"/>
      <c r="G1376" s="193"/>
      <c r="AD1376" s="202"/>
      <c r="AE1376" s="203"/>
      <c r="AF1376" s="203"/>
      <c r="AG1376" s="203"/>
      <c r="AH1376" s="203"/>
      <c r="AK1376" s="203"/>
      <c r="AL1376" s="203"/>
      <c r="AM1376" s="204"/>
    </row>
    <row r="1377" spans="2:39">
      <c r="B1377" s="200"/>
      <c r="C1377" s="201"/>
      <c r="D1377" s="201"/>
      <c r="E1377" s="201"/>
      <c r="G1377" s="193"/>
      <c r="AD1377" s="202"/>
      <c r="AE1377" s="203"/>
      <c r="AF1377" s="203"/>
      <c r="AG1377" s="203"/>
      <c r="AH1377" s="203"/>
      <c r="AK1377" s="203"/>
      <c r="AL1377" s="203"/>
      <c r="AM1377" s="204"/>
    </row>
    <row r="1378" spans="2:39">
      <c r="B1378" s="200"/>
      <c r="C1378" s="201"/>
      <c r="D1378" s="201"/>
      <c r="E1378" s="201"/>
      <c r="G1378" s="193"/>
      <c r="AD1378" s="202"/>
      <c r="AE1378" s="203"/>
      <c r="AF1378" s="203"/>
      <c r="AG1378" s="203"/>
      <c r="AH1378" s="203"/>
      <c r="AK1378" s="203"/>
      <c r="AL1378" s="203"/>
      <c r="AM1378" s="204"/>
    </row>
    <row r="1379" spans="2:39">
      <c r="B1379" s="200"/>
      <c r="C1379" s="201"/>
      <c r="D1379" s="201"/>
      <c r="E1379" s="201"/>
      <c r="G1379" s="193"/>
      <c r="AD1379" s="202"/>
      <c r="AE1379" s="203"/>
      <c r="AF1379" s="203"/>
      <c r="AG1379" s="203"/>
      <c r="AH1379" s="203"/>
      <c r="AK1379" s="203"/>
      <c r="AL1379" s="203"/>
      <c r="AM1379" s="204"/>
    </row>
    <row r="1380" spans="2:39">
      <c r="B1380" s="200"/>
      <c r="C1380" s="201"/>
      <c r="D1380" s="201"/>
      <c r="E1380" s="201"/>
      <c r="G1380" s="193"/>
      <c r="AD1380" s="202"/>
      <c r="AE1380" s="203"/>
      <c r="AF1380" s="203"/>
      <c r="AG1380" s="203"/>
      <c r="AH1380" s="203"/>
      <c r="AK1380" s="203"/>
      <c r="AL1380" s="203"/>
      <c r="AM1380" s="204"/>
    </row>
    <row r="1381" spans="2:39">
      <c r="B1381" s="200"/>
      <c r="C1381" s="201"/>
      <c r="D1381" s="201"/>
      <c r="E1381" s="201"/>
      <c r="G1381" s="193"/>
      <c r="AD1381" s="202"/>
      <c r="AE1381" s="203"/>
      <c r="AF1381" s="203"/>
      <c r="AG1381" s="203"/>
      <c r="AH1381" s="203"/>
      <c r="AK1381" s="203"/>
      <c r="AL1381" s="203"/>
      <c r="AM1381" s="204"/>
    </row>
    <row r="1382" spans="2:39">
      <c r="B1382" s="200"/>
      <c r="C1382" s="201"/>
      <c r="D1382" s="201"/>
      <c r="E1382" s="201"/>
      <c r="G1382" s="193"/>
      <c r="AD1382" s="202"/>
      <c r="AE1382" s="203"/>
      <c r="AF1382" s="203"/>
      <c r="AG1382" s="203"/>
      <c r="AH1382" s="203"/>
      <c r="AK1382" s="203"/>
      <c r="AL1382" s="203"/>
      <c r="AM1382" s="204"/>
    </row>
    <row r="1383" spans="2:39">
      <c r="B1383" s="200"/>
      <c r="C1383" s="201"/>
      <c r="D1383" s="201"/>
      <c r="E1383" s="201"/>
      <c r="G1383" s="193"/>
      <c r="AD1383" s="202"/>
      <c r="AE1383" s="203"/>
      <c r="AF1383" s="203"/>
      <c r="AG1383" s="203"/>
      <c r="AH1383" s="203"/>
      <c r="AK1383" s="203"/>
      <c r="AL1383" s="203"/>
      <c r="AM1383" s="204"/>
    </row>
    <row r="1384" spans="2:39">
      <c r="B1384" s="200"/>
      <c r="C1384" s="201"/>
      <c r="D1384" s="201"/>
      <c r="E1384" s="201"/>
      <c r="G1384" s="193"/>
      <c r="AD1384" s="202"/>
      <c r="AE1384" s="203"/>
      <c r="AF1384" s="203"/>
      <c r="AG1384" s="203"/>
      <c r="AH1384" s="203"/>
      <c r="AK1384" s="203"/>
      <c r="AL1384" s="203"/>
      <c r="AM1384" s="204"/>
    </row>
    <row r="1385" spans="2:39">
      <c r="B1385" s="200"/>
      <c r="C1385" s="201"/>
      <c r="D1385" s="201"/>
      <c r="E1385" s="201"/>
      <c r="G1385" s="193"/>
      <c r="AD1385" s="202"/>
      <c r="AE1385" s="203"/>
      <c r="AF1385" s="203"/>
      <c r="AG1385" s="203"/>
      <c r="AH1385" s="203"/>
      <c r="AK1385" s="203"/>
      <c r="AL1385" s="203"/>
      <c r="AM1385" s="204"/>
    </row>
    <row r="1386" spans="2:39">
      <c r="B1386" s="200"/>
      <c r="C1386" s="201"/>
      <c r="D1386" s="201"/>
      <c r="E1386" s="201"/>
      <c r="G1386" s="193"/>
      <c r="AD1386" s="202"/>
      <c r="AE1386" s="203"/>
      <c r="AF1386" s="203"/>
      <c r="AG1386" s="203"/>
      <c r="AH1386" s="203"/>
      <c r="AK1386" s="203"/>
      <c r="AL1386" s="203"/>
      <c r="AM1386" s="204"/>
    </row>
    <row r="1387" spans="2:39">
      <c r="B1387" s="200"/>
      <c r="C1387" s="201"/>
      <c r="D1387" s="201"/>
      <c r="E1387" s="201"/>
      <c r="G1387" s="193"/>
      <c r="AD1387" s="202"/>
      <c r="AE1387" s="203"/>
      <c r="AF1387" s="203"/>
      <c r="AG1387" s="203"/>
      <c r="AH1387" s="203"/>
      <c r="AK1387" s="203"/>
      <c r="AL1387" s="203"/>
      <c r="AM1387" s="204"/>
    </row>
    <row r="1388" spans="2:39">
      <c r="B1388" s="200"/>
      <c r="C1388" s="201"/>
      <c r="D1388" s="201"/>
      <c r="E1388" s="201"/>
      <c r="G1388" s="193"/>
      <c r="AD1388" s="202"/>
      <c r="AE1388" s="203"/>
      <c r="AF1388" s="203"/>
      <c r="AG1388" s="203"/>
      <c r="AH1388" s="203"/>
      <c r="AK1388" s="203"/>
      <c r="AL1388" s="203"/>
      <c r="AM1388" s="204"/>
    </row>
    <row r="1389" spans="2:39">
      <c r="B1389" s="200"/>
      <c r="C1389" s="201"/>
      <c r="D1389" s="201"/>
      <c r="E1389" s="201"/>
      <c r="G1389" s="193"/>
      <c r="AD1389" s="202"/>
      <c r="AE1389" s="203"/>
      <c r="AF1389" s="203"/>
      <c r="AG1389" s="203"/>
      <c r="AH1389" s="203"/>
      <c r="AK1389" s="203"/>
      <c r="AL1389" s="203"/>
      <c r="AM1389" s="204"/>
    </row>
    <row r="1390" spans="2:39">
      <c r="B1390" s="200"/>
      <c r="C1390" s="201"/>
      <c r="D1390" s="201"/>
      <c r="E1390" s="201"/>
      <c r="G1390" s="193"/>
      <c r="AD1390" s="202"/>
      <c r="AE1390" s="203"/>
      <c r="AF1390" s="203"/>
      <c r="AG1390" s="203"/>
      <c r="AH1390" s="203"/>
      <c r="AK1390" s="203"/>
      <c r="AL1390" s="203"/>
      <c r="AM1390" s="204"/>
    </row>
    <row r="1391" spans="2:39">
      <c r="B1391" s="200"/>
      <c r="C1391" s="201"/>
      <c r="D1391" s="201"/>
      <c r="E1391" s="201"/>
      <c r="G1391" s="193"/>
      <c r="AD1391" s="202"/>
      <c r="AE1391" s="203"/>
      <c r="AF1391" s="203"/>
      <c r="AG1391" s="203"/>
      <c r="AH1391" s="203"/>
      <c r="AK1391" s="203"/>
      <c r="AL1391" s="203"/>
      <c r="AM1391" s="204"/>
    </row>
    <row r="1392" spans="2:39">
      <c r="B1392" s="200"/>
      <c r="C1392" s="201"/>
      <c r="D1392" s="201"/>
      <c r="E1392" s="201"/>
      <c r="G1392" s="193"/>
      <c r="AD1392" s="202"/>
      <c r="AE1392" s="203"/>
      <c r="AF1392" s="203"/>
      <c r="AG1392" s="203"/>
      <c r="AH1392" s="203"/>
      <c r="AK1392" s="203"/>
      <c r="AL1392" s="203"/>
      <c r="AM1392" s="204"/>
    </row>
    <row r="1393" spans="2:39">
      <c r="B1393" s="200"/>
      <c r="C1393" s="201"/>
      <c r="D1393" s="201"/>
      <c r="E1393" s="201"/>
      <c r="G1393" s="193"/>
      <c r="AD1393" s="202"/>
      <c r="AE1393" s="203"/>
      <c r="AF1393" s="203"/>
      <c r="AG1393" s="203"/>
      <c r="AH1393" s="203"/>
      <c r="AK1393" s="203"/>
      <c r="AL1393" s="203"/>
      <c r="AM1393" s="204"/>
    </row>
    <row r="1394" spans="2:39">
      <c r="B1394" s="200"/>
      <c r="C1394" s="201"/>
      <c r="D1394" s="201"/>
      <c r="E1394" s="201"/>
      <c r="G1394" s="193"/>
      <c r="AD1394" s="202"/>
      <c r="AE1394" s="203"/>
      <c r="AF1394" s="203"/>
      <c r="AG1394" s="203"/>
      <c r="AH1394" s="203"/>
      <c r="AK1394" s="203"/>
      <c r="AL1394" s="203"/>
      <c r="AM1394" s="204"/>
    </row>
    <row r="1395" spans="2:39">
      <c r="B1395" s="200"/>
      <c r="C1395" s="201"/>
      <c r="D1395" s="201"/>
      <c r="E1395" s="201"/>
      <c r="G1395" s="193"/>
      <c r="AD1395" s="202"/>
      <c r="AE1395" s="203"/>
      <c r="AF1395" s="203"/>
      <c r="AG1395" s="203"/>
      <c r="AH1395" s="203"/>
      <c r="AK1395" s="203"/>
      <c r="AL1395" s="203"/>
      <c r="AM1395" s="204"/>
    </row>
    <row r="1396" spans="2:39">
      <c r="B1396" s="200"/>
      <c r="C1396" s="201"/>
      <c r="D1396" s="201"/>
      <c r="E1396" s="201"/>
      <c r="G1396" s="193"/>
      <c r="AD1396" s="202"/>
      <c r="AE1396" s="203"/>
      <c r="AF1396" s="203"/>
      <c r="AG1396" s="203"/>
      <c r="AH1396" s="203"/>
      <c r="AK1396" s="203"/>
      <c r="AL1396" s="203"/>
      <c r="AM1396" s="204"/>
    </row>
    <row r="1397" spans="2:39">
      <c r="B1397" s="200"/>
      <c r="C1397" s="201"/>
      <c r="D1397" s="201"/>
      <c r="E1397" s="201"/>
      <c r="G1397" s="193"/>
      <c r="AD1397" s="202"/>
      <c r="AE1397" s="203"/>
      <c r="AF1397" s="203"/>
      <c r="AG1397" s="203"/>
      <c r="AH1397" s="203"/>
      <c r="AK1397" s="203"/>
      <c r="AL1397" s="203"/>
      <c r="AM1397" s="204"/>
    </row>
    <row r="1398" spans="2:39">
      <c r="B1398" s="200"/>
      <c r="C1398" s="201"/>
      <c r="D1398" s="201"/>
      <c r="E1398" s="201"/>
      <c r="G1398" s="193"/>
      <c r="AD1398" s="202"/>
      <c r="AE1398" s="203"/>
      <c r="AF1398" s="203"/>
      <c r="AG1398" s="203"/>
      <c r="AH1398" s="203"/>
      <c r="AK1398" s="203"/>
      <c r="AL1398" s="203"/>
      <c r="AM1398" s="204"/>
    </row>
    <row r="1399" spans="2:39">
      <c r="B1399" s="200"/>
      <c r="C1399" s="201"/>
      <c r="D1399" s="201"/>
      <c r="E1399" s="201"/>
      <c r="G1399" s="193"/>
      <c r="AD1399" s="202"/>
      <c r="AE1399" s="203"/>
      <c r="AF1399" s="203"/>
      <c r="AG1399" s="203"/>
      <c r="AH1399" s="203"/>
      <c r="AK1399" s="203"/>
      <c r="AL1399" s="203"/>
      <c r="AM1399" s="204"/>
    </row>
    <row r="1400" spans="2:39">
      <c r="B1400" s="200"/>
      <c r="C1400" s="201"/>
      <c r="D1400" s="201"/>
      <c r="E1400" s="201"/>
      <c r="G1400" s="193"/>
      <c r="AD1400" s="202"/>
      <c r="AE1400" s="203"/>
      <c r="AF1400" s="203"/>
      <c r="AG1400" s="203"/>
      <c r="AH1400" s="203"/>
      <c r="AK1400" s="203"/>
      <c r="AL1400" s="203"/>
      <c r="AM1400" s="204"/>
    </row>
    <row r="1401" spans="2:39">
      <c r="B1401" s="200"/>
      <c r="C1401" s="201"/>
      <c r="D1401" s="201"/>
      <c r="E1401" s="201"/>
      <c r="G1401" s="193"/>
      <c r="AD1401" s="202"/>
      <c r="AE1401" s="203"/>
      <c r="AF1401" s="203"/>
      <c r="AG1401" s="203"/>
      <c r="AH1401" s="203"/>
      <c r="AK1401" s="203"/>
      <c r="AL1401" s="203"/>
      <c r="AM1401" s="204"/>
    </row>
    <row r="1402" spans="2:39">
      <c r="B1402" s="200"/>
      <c r="C1402" s="201"/>
      <c r="D1402" s="201"/>
      <c r="E1402" s="201"/>
      <c r="G1402" s="193"/>
      <c r="AD1402" s="202"/>
      <c r="AE1402" s="203"/>
      <c r="AF1402" s="203"/>
      <c r="AG1402" s="203"/>
      <c r="AH1402" s="203"/>
      <c r="AK1402" s="203"/>
      <c r="AL1402" s="203"/>
      <c r="AM1402" s="204"/>
    </row>
    <row r="1403" spans="2:39">
      <c r="B1403" s="200"/>
      <c r="C1403" s="201"/>
      <c r="D1403" s="201"/>
      <c r="E1403" s="201"/>
      <c r="G1403" s="193"/>
      <c r="AD1403" s="202"/>
      <c r="AE1403" s="203"/>
      <c r="AF1403" s="203"/>
      <c r="AG1403" s="203"/>
      <c r="AH1403" s="203"/>
      <c r="AK1403" s="203"/>
      <c r="AL1403" s="203"/>
      <c r="AM1403" s="204"/>
    </row>
    <row r="1404" spans="2:39">
      <c r="B1404" s="200"/>
      <c r="C1404" s="201"/>
      <c r="D1404" s="201"/>
      <c r="E1404" s="201"/>
      <c r="G1404" s="193"/>
      <c r="AD1404" s="202"/>
      <c r="AE1404" s="203"/>
      <c r="AF1404" s="203"/>
      <c r="AG1404" s="203"/>
      <c r="AH1404" s="203"/>
      <c r="AK1404" s="203"/>
      <c r="AL1404" s="203"/>
      <c r="AM1404" s="204"/>
    </row>
    <row r="1405" spans="2:39">
      <c r="B1405" s="200"/>
      <c r="C1405" s="201"/>
      <c r="D1405" s="201"/>
      <c r="E1405" s="201"/>
      <c r="G1405" s="193"/>
      <c r="AD1405" s="202"/>
      <c r="AE1405" s="203"/>
      <c r="AF1405" s="203"/>
      <c r="AG1405" s="203"/>
      <c r="AH1405" s="203"/>
      <c r="AK1405" s="203"/>
      <c r="AL1405" s="203"/>
      <c r="AM1405" s="204"/>
    </row>
    <row r="1406" spans="2:39">
      <c r="B1406" s="200"/>
      <c r="C1406" s="201"/>
      <c r="D1406" s="201"/>
      <c r="E1406" s="201"/>
      <c r="G1406" s="193"/>
      <c r="AD1406" s="202"/>
      <c r="AE1406" s="203"/>
      <c r="AF1406" s="203"/>
      <c r="AG1406" s="203"/>
      <c r="AH1406" s="203"/>
      <c r="AK1406" s="203"/>
      <c r="AL1406" s="203"/>
      <c r="AM1406" s="204"/>
    </row>
    <row r="1407" spans="2:39">
      <c r="B1407" s="200"/>
      <c r="C1407" s="201"/>
      <c r="D1407" s="201"/>
      <c r="E1407" s="201"/>
      <c r="G1407" s="193"/>
      <c r="AD1407" s="202"/>
      <c r="AE1407" s="203"/>
      <c r="AF1407" s="203"/>
      <c r="AG1407" s="203"/>
      <c r="AH1407" s="203"/>
      <c r="AK1407" s="203"/>
      <c r="AL1407" s="203"/>
      <c r="AM1407" s="204"/>
    </row>
    <row r="1408" spans="2:39">
      <c r="B1408" s="200"/>
      <c r="C1408" s="201"/>
      <c r="D1408" s="201"/>
      <c r="E1408" s="201"/>
      <c r="G1408" s="193"/>
      <c r="AD1408" s="202"/>
      <c r="AE1408" s="203"/>
      <c r="AF1408" s="203"/>
      <c r="AG1408" s="203"/>
      <c r="AH1408" s="203"/>
      <c r="AK1408" s="203"/>
      <c r="AL1408" s="203"/>
      <c r="AM1408" s="204"/>
    </row>
    <row r="1409" spans="2:39">
      <c r="B1409" s="200"/>
      <c r="C1409" s="201"/>
      <c r="D1409" s="201"/>
      <c r="E1409" s="201"/>
      <c r="G1409" s="193"/>
      <c r="AD1409" s="202"/>
      <c r="AE1409" s="203"/>
      <c r="AF1409" s="203"/>
      <c r="AG1409" s="203"/>
      <c r="AH1409" s="203"/>
      <c r="AK1409" s="203"/>
      <c r="AL1409" s="203"/>
      <c r="AM1409" s="204"/>
    </row>
    <row r="1410" spans="2:39">
      <c r="B1410" s="200"/>
      <c r="C1410" s="201"/>
      <c r="D1410" s="201"/>
      <c r="E1410" s="201"/>
      <c r="G1410" s="193"/>
      <c r="AD1410" s="202"/>
      <c r="AE1410" s="203"/>
      <c r="AF1410" s="203"/>
      <c r="AG1410" s="203"/>
      <c r="AH1410" s="203"/>
      <c r="AK1410" s="203"/>
      <c r="AL1410" s="203"/>
      <c r="AM1410" s="204"/>
    </row>
    <row r="1411" spans="2:39">
      <c r="B1411" s="200"/>
      <c r="C1411" s="201"/>
      <c r="D1411" s="201"/>
      <c r="E1411" s="201"/>
      <c r="G1411" s="193"/>
      <c r="AD1411" s="202"/>
      <c r="AE1411" s="203"/>
      <c r="AF1411" s="203"/>
      <c r="AG1411" s="203"/>
      <c r="AH1411" s="203"/>
      <c r="AK1411" s="203"/>
      <c r="AL1411" s="203"/>
      <c r="AM1411" s="204"/>
    </row>
    <row r="1412" spans="2:39">
      <c r="B1412" s="200"/>
      <c r="C1412" s="201"/>
      <c r="D1412" s="201"/>
      <c r="E1412" s="201"/>
      <c r="G1412" s="193"/>
      <c r="AD1412" s="202"/>
      <c r="AE1412" s="203"/>
      <c r="AF1412" s="203"/>
      <c r="AG1412" s="203"/>
      <c r="AH1412" s="203"/>
      <c r="AK1412" s="203"/>
      <c r="AL1412" s="203"/>
      <c r="AM1412" s="204"/>
    </row>
    <row r="1413" spans="2:39">
      <c r="B1413" s="200"/>
      <c r="C1413" s="201"/>
      <c r="D1413" s="201"/>
      <c r="E1413" s="201"/>
      <c r="G1413" s="193"/>
      <c r="AD1413" s="202"/>
      <c r="AE1413" s="203"/>
      <c r="AF1413" s="203"/>
      <c r="AG1413" s="203"/>
      <c r="AH1413" s="203"/>
      <c r="AK1413" s="203"/>
      <c r="AL1413" s="203"/>
      <c r="AM1413" s="204"/>
    </row>
    <row r="1414" spans="2:39">
      <c r="B1414" s="200"/>
      <c r="C1414" s="201"/>
      <c r="D1414" s="201"/>
      <c r="E1414" s="201"/>
      <c r="G1414" s="193"/>
      <c r="AD1414" s="202"/>
      <c r="AE1414" s="203"/>
      <c r="AF1414" s="203"/>
      <c r="AG1414" s="203"/>
      <c r="AH1414" s="203"/>
      <c r="AK1414" s="203"/>
      <c r="AL1414" s="203"/>
      <c r="AM1414" s="204"/>
    </row>
    <row r="1415" spans="2:39">
      <c r="B1415" s="200"/>
      <c r="C1415" s="201"/>
      <c r="D1415" s="201"/>
      <c r="E1415" s="201"/>
      <c r="G1415" s="193"/>
      <c r="AD1415" s="202"/>
      <c r="AE1415" s="203"/>
      <c r="AF1415" s="203"/>
      <c r="AG1415" s="203"/>
      <c r="AH1415" s="203"/>
      <c r="AK1415" s="203"/>
      <c r="AL1415" s="203"/>
      <c r="AM1415" s="204"/>
    </row>
    <row r="1416" spans="2:39">
      <c r="B1416" s="200"/>
      <c r="C1416" s="201"/>
      <c r="D1416" s="201"/>
      <c r="E1416" s="201"/>
      <c r="G1416" s="193"/>
      <c r="AD1416" s="202"/>
      <c r="AE1416" s="203"/>
      <c r="AF1416" s="203"/>
      <c r="AG1416" s="203"/>
      <c r="AH1416" s="203"/>
      <c r="AK1416" s="203"/>
      <c r="AL1416" s="203"/>
      <c r="AM1416" s="204"/>
    </row>
    <row r="1417" spans="2:39">
      <c r="B1417" s="200"/>
      <c r="C1417" s="201"/>
      <c r="D1417" s="201"/>
      <c r="E1417" s="201"/>
      <c r="G1417" s="193"/>
      <c r="AD1417" s="202"/>
      <c r="AE1417" s="203"/>
      <c r="AF1417" s="203"/>
      <c r="AG1417" s="203"/>
      <c r="AH1417" s="203"/>
      <c r="AK1417" s="203"/>
      <c r="AL1417" s="203"/>
      <c r="AM1417" s="204"/>
    </row>
    <row r="1418" spans="2:39">
      <c r="B1418" s="200"/>
      <c r="C1418" s="201"/>
      <c r="D1418" s="201"/>
      <c r="E1418" s="201"/>
      <c r="G1418" s="193"/>
      <c r="AD1418" s="202"/>
      <c r="AE1418" s="203"/>
      <c r="AF1418" s="203"/>
      <c r="AG1418" s="203"/>
      <c r="AH1418" s="203"/>
      <c r="AK1418" s="203"/>
      <c r="AL1418" s="203"/>
      <c r="AM1418" s="204"/>
    </row>
    <row r="1419" spans="2:39">
      <c r="B1419" s="200"/>
      <c r="C1419" s="201"/>
      <c r="D1419" s="201"/>
      <c r="E1419" s="201"/>
      <c r="G1419" s="193"/>
      <c r="AD1419" s="202"/>
      <c r="AE1419" s="203"/>
      <c r="AF1419" s="203"/>
      <c r="AG1419" s="203"/>
      <c r="AH1419" s="203"/>
      <c r="AK1419" s="203"/>
      <c r="AL1419" s="203"/>
      <c r="AM1419" s="204"/>
    </row>
    <row r="1420" spans="2:39">
      <c r="B1420" s="200"/>
      <c r="C1420" s="201"/>
      <c r="D1420" s="201"/>
      <c r="E1420" s="201"/>
      <c r="G1420" s="193"/>
      <c r="AD1420" s="202"/>
      <c r="AE1420" s="203"/>
      <c r="AF1420" s="203"/>
      <c r="AG1420" s="203"/>
      <c r="AH1420" s="203"/>
      <c r="AK1420" s="203"/>
      <c r="AL1420" s="203"/>
      <c r="AM1420" s="204"/>
    </row>
    <row r="1421" spans="2:39">
      <c r="B1421" s="200"/>
      <c r="C1421" s="201"/>
      <c r="D1421" s="201"/>
      <c r="E1421" s="201"/>
      <c r="G1421" s="193"/>
      <c r="AD1421" s="202"/>
      <c r="AE1421" s="203"/>
      <c r="AF1421" s="203"/>
      <c r="AG1421" s="203"/>
      <c r="AH1421" s="203"/>
      <c r="AK1421" s="203"/>
      <c r="AL1421" s="203"/>
      <c r="AM1421" s="204"/>
    </row>
    <row r="1422" spans="2:39">
      <c r="B1422" s="200"/>
      <c r="C1422" s="201"/>
      <c r="D1422" s="201"/>
      <c r="E1422" s="201"/>
      <c r="G1422" s="193"/>
      <c r="AD1422" s="202"/>
      <c r="AE1422" s="203"/>
      <c r="AF1422" s="203"/>
      <c r="AG1422" s="203"/>
      <c r="AH1422" s="203"/>
      <c r="AK1422" s="203"/>
      <c r="AL1422" s="203"/>
      <c r="AM1422" s="204"/>
    </row>
    <row r="1423" spans="2:39">
      <c r="B1423" s="200"/>
      <c r="C1423" s="201"/>
      <c r="D1423" s="201"/>
      <c r="E1423" s="201"/>
      <c r="G1423" s="193"/>
      <c r="AD1423" s="202"/>
      <c r="AE1423" s="203"/>
      <c r="AF1423" s="203"/>
      <c r="AG1423" s="203"/>
      <c r="AH1423" s="203"/>
      <c r="AK1423" s="203"/>
      <c r="AL1423" s="203"/>
      <c r="AM1423" s="204"/>
    </row>
    <row r="1424" spans="2:39">
      <c r="B1424" s="200"/>
      <c r="C1424" s="201"/>
      <c r="D1424" s="201"/>
      <c r="E1424" s="201"/>
      <c r="G1424" s="193"/>
      <c r="AD1424" s="202"/>
      <c r="AE1424" s="203"/>
      <c r="AF1424" s="203"/>
      <c r="AG1424" s="203"/>
      <c r="AH1424" s="203"/>
      <c r="AK1424" s="203"/>
      <c r="AL1424" s="203"/>
      <c r="AM1424" s="204"/>
    </row>
    <row r="1425" spans="2:39">
      <c r="B1425" s="200"/>
      <c r="C1425" s="201"/>
      <c r="D1425" s="201"/>
      <c r="E1425" s="201"/>
      <c r="G1425" s="193"/>
      <c r="AD1425" s="202"/>
      <c r="AE1425" s="203"/>
      <c r="AF1425" s="203"/>
      <c r="AG1425" s="203"/>
      <c r="AH1425" s="203"/>
      <c r="AK1425" s="203"/>
      <c r="AL1425" s="203"/>
      <c r="AM1425" s="204"/>
    </row>
    <row r="1426" spans="2:39">
      <c r="B1426" s="200"/>
      <c r="C1426" s="201"/>
      <c r="D1426" s="201"/>
      <c r="E1426" s="201"/>
      <c r="G1426" s="193"/>
      <c r="AD1426" s="202"/>
      <c r="AE1426" s="203"/>
      <c r="AF1426" s="203"/>
      <c r="AG1426" s="203"/>
      <c r="AH1426" s="203"/>
      <c r="AK1426" s="203"/>
      <c r="AL1426" s="203"/>
      <c r="AM1426" s="204"/>
    </row>
    <row r="1427" spans="2:39">
      <c r="B1427" s="200"/>
      <c r="C1427" s="201"/>
      <c r="D1427" s="201"/>
      <c r="E1427" s="201"/>
      <c r="G1427" s="193"/>
      <c r="AD1427" s="202"/>
      <c r="AE1427" s="203"/>
      <c r="AF1427" s="203"/>
      <c r="AG1427" s="203"/>
      <c r="AH1427" s="203"/>
      <c r="AK1427" s="203"/>
      <c r="AL1427" s="203"/>
      <c r="AM1427" s="204"/>
    </row>
    <row r="1428" spans="2:39">
      <c r="B1428" s="200"/>
      <c r="C1428" s="201"/>
      <c r="D1428" s="201"/>
      <c r="E1428" s="201"/>
      <c r="G1428" s="193"/>
      <c r="AD1428" s="202"/>
      <c r="AE1428" s="203"/>
      <c r="AF1428" s="203"/>
      <c r="AG1428" s="203"/>
      <c r="AH1428" s="203"/>
      <c r="AK1428" s="203"/>
      <c r="AL1428" s="203"/>
      <c r="AM1428" s="204"/>
    </row>
    <row r="1429" spans="2:39">
      <c r="B1429" s="200"/>
      <c r="C1429" s="201"/>
      <c r="D1429" s="201"/>
      <c r="E1429" s="201"/>
      <c r="G1429" s="193"/>
      <c r="AD1429" s="202"/>
      <c r="AE1429" s="203"/>
      <c r="AF1429" s="203"/>
      <c r="AG1429" s="203"/>
      <c r="AH1429" s="203"/>
      <c r="AK1429" s="203"/>
      <c r="AL1429" s="203"/>
      <c r="AM1429" s="204"/>
    </row>
    <row r="1430" spans="2:39">
      <c r="B1430" s="200"/>
      <c r="C1430" s="201"/>
      <c r="D1430" s="201"/>
      <c r="E1430" s="201"/>
      <c r="G1430" s="193"/>
      <c r="AD1430" s="202"/>
      <c r="AE1430" s="203"/>
      <c r="AF1430" s="203"/>
      <c r="AG1430" s="203"/>
      <c r="AH1430" s="203"/>
      <c r="AK1430" s="203"/>
      <c r="AL1430" s="203"/>
      <c r="AM1430" s="204"/>
    </row>
    <row r="1431" spans="2:39">
      <c r="B1431" s="200"/>
      <c r="C1431" s="201"/>
      <c r="D1431" s="201"/>
      <c r="E1431" s="201"/>
      <c r="G1431" s="193"/>
      <c r="AD1431" s="202"/>
      <c r="AE1431" s="203"/>
      <c r="AF1431" s="203"/>
      <c r="AG1431" s="203"/>
      <c r="AH1431" s="203"/>
      <c r="AK1431" s="203"/>
      <c r="AL1431" s="203"/>
      <c r="AM1431" s="204"/>
    </row>
    <row r="1432" spans="2:39">
      <c r="B1432" s="200"/>
      <c r="C1432" s="201"/>
      <c r="D1432" s="201"/>
      <c r="E1432" s="201"/>
      <c r="G1432" s="193"/>
      <c r="AD1432" s="202"/>
      <c r="AE1432" s="203"/>
      <c r="AF1432" s="203"/>
      <c r="AG1432" s="203"/>
      <c r="AH1432" s="203"/>
      <c r="AK1432" s="203"/>
      <c r="AL1432" s="203"/>
      <c r="AM1432" s="204"/>
    </row>
    <row r="1433" spans="2:39">
      <c r="B1433" s="200"/>
      <c r="C1433" s="201"/>
      <c r="D1433" s="201"/>
      <c r="E1433" s="201"/>
      <c r="G1433" s="193"/>
      <c r="AD1433" s="202"/>
      <c r="AE1433" s="203"/>
      <c r="AF1433" s="203"/>
      <c r="AG1433" s="203"/>
      <c r="AH1433" s="203"/>
      <c r="AK1433" s="203"/>
      <c r="AL1433" s="203"/>
      <c r="AM1433" s="204"/>
    </row>
    <row r="1434" spans="2:39">
      <c r="B1434" s="200"/>
      <c r="C1434" s="201"/>
      <c r="D1434" s="201"/>
      <c r="E1434" s="201"/>
      <c r="G1434" s="193"/>
      <c r="AD1434" s="202"/>
      <c r="AE1434" s="203"/>
      <c r="AF1434" s="203"/>
      <c r="AG1434" s="203"/>
      <c r="AH1434" s="203"/>
      <c r="AK1434" s="203"/>
      <c r="AL1434" s="203"/>
      <c r="AM1434" s="204"/>
    </row>
    <row r="1435" spans="2:39">
      <c r="B1435" s="200"/>
      <c r="C1435" s="201"/>
      <c r="D1435" s="201"/>
      <c r="E1435" s="201"/>
      <c r="G1435" s="193"/>
      <c r="AD1435" s="202"/>
      <c r="AE1435" s="203"/>
      <c r="AF1435" s="203"/>
      <c r="AG1435" s="203"/>
      <c r="AH1435" s="203"/>
      <c r="AK1435" s="203"/>
      <c r="AL1435" s="203"/>
      <c r="AM1435" s="204"/>
    </row>
    <row r="1436" spans="2:39">
      <c r="B1436" s="200"/>
      <c r="C1436" s="201"/>
      <c r="D1436" s="201"/>
      <c r="E1436" s="201"/>
      <c r="G1436" s="193"/>
      <c r="AD1436" s="202"/>
      <c r="AE1436" s="203"/>
      <c r="AF1436" s="203"/>
      <c r="AG1436" s="203"/>
      <c r="AH1436" s="203"/>
      <c r="AK1436" s="203"/>
      <c r="AL1436" s="203"/>
      <c r="AM1436" s="204"/>
    </row>
    <row r="1437" spans="2:39">
      <c r="B1437" s="200"/>
      <c r="C1437" s="201"/>
      <c r="D1437" s="201"/>
      <c r="E1437" s="201"/>
      <c r="G1437" s="193"/>
      <c r="AD1437" s="202"/>
      <c r="AE1437" s="203"/>
      <c r="AF1437" s="203"/>
      <c r="AG1437" s="203"/>
      <c r="AH1437" s="203"/>
      <c r="AK1437" s="203"/>
      <c r="AL1437" s="203"/>
      <c r="AM1437" s="204"/>
    </row>
    <row r="1438" spans="2:39">
      <c r="B1438" s="200"/>
      <c r="C1438" s="201"/>
      <c r="D1438" s="201"/>
      <c r="E1438" s="201"/>
      <c r="G1438" s="193"/>
      <c r="AD1438" s="202"/>
      <c r="AE1438" s="203"/>
      <c r="AF1438" s="203"/>
      <c r="AG1438" s="203"/>
      <c r="AH1438" s="203"/>
      <c r="AK1438" s="203"/>
      <c r="AL1438" s="203"/>
      <c r="AM1438" s="204"/>
    </row>
    <row r="1439" spans="2:39">
      <c r="B1439" s="200"/>
      <c r="C1439" s="201"/>
      <c r="D1439" s="201"/>
      <c r="E1439" s="201"/>
      <c r="G1439" s="193"/>
      <c r="AD1439" s="202"/>
      <c r="AE1439" s="203"/>
      <c r="AF1439" s="203"/>
      <c r="AG1439" s="203"/>
      <c r="AH1439" s="203"/>
      <c r="AK1439" s="203"/>
      <c r="AL1439" s="203"/>
      <c r="AM1439" s="204"/>
    </row>
    <row r="1440" spans="2:39">
      <c r="B1440" s="200"/>
      <c r="C1440" s="201"/>
      <c r="D1440" s="201"/>
      <c r="E1440" s="201"/>
      <c r="G1440" s="193"/>
      <c r="AD1440" s="202"/>
      <c r="AE1440" s="203"/>
      <c r="AF1440" s="203"/>
      <c r="AG1440" s="203"/>
      <c r="AH1440" s="203"/>
      <c r="AK1440" s="203"/>
      <c r="AL1440" s="203"/>
      <c r="AM1440" s="204"/>
    </row>
    <row r="1441" spans="2:39">
      <c r="B1441" s="200"/>
      <c r="C1441" s="201"/>
      <c r="D1441" s="201"/>
      <c r="E1441" s="201"/>
      <c r="G1441" s="193"/>
      <c r="AD1441" s="202"/>
      <c r="AE1441" s="203"/>
      <c r="AF1441" s="203"/>
      <c r="AG1441" s="203"/>
      <c r="AH1441" s="203"/>
      <c r="AK1441" s="203"/>
      <c r="AL1441" s="203"/>
      <c r="AM1441" s="204"/>
    </row>
    <row r="1442" spans="2:39">
      <c r="B1442" s="200"/>
      <c r="C1442" s="201"/>
      <c r="D1442" s="201"/>
      <c r="E1442" s="201"/>
      <c r="G1442" s="193"/>
      <c r="AD1442" s="202"/>
      <c r="AE1442" s="203"/>
      <c r="AF1442" s="203"/>
      <c r="AG1442" s="203"/>
      <c r="AH1442" s="203"/>
      <c r="AK1442" s="203"/>
      <c r="AL1442" s="203"/>
      <c r="AM1442" s="204"/>
    </row>
    <row r="1443" spans="2:39">
      <c r="B1443" s="200"/>
      <c r="C1443" s="201"/>
      <c r="D1443" s="201"/>
      <c r="E1443" s="201"/>
      <c r="G1443" s="193"/>
      <c r="AD1443" s="202"/>
      <c r="AE1443" s="203"/>
      <c r="AF1443" s="203"/>
      <c r="AG1443" s="203"/>
      <c r="AH1443" s="203"/>
      <c r="AK1443" s="203"/>
      <c r="AL1443" s="203"/>
      <c r="AM1443" s="204"/>
    </row>
    <row r="1444" spans="2:39">
      <c r="B1444" s="200"/>
      <c r="C1444" s="201"/>
      <c r="D1444" s="201"/>
      <c r="E1444" s="201"/>
      <c r="G1444" s="193"/>
      <c r="AD1444" s="202"/>
      <c r="AE1444" s="203"/>
      <c r="AF1444" s="203"/>
      <c r="AG1444" s="203"/>
      <c r="AH1444" s="203"/>
      <c r="AK1444" s="203"/>
      <c r="AL1444" s="203"/>
      <c r="AM1444" s="204"/>
    </row>
    <row r="1445" spans="2:39">
      <c r="B1445" s="200"/>
      <c r="C1445" s="201"/>
      <c r="D1445" s="201"/>
      <c r="E1445" s="201"/>
      <c r="G1445" s="193"/>
      <c r="AD1445" s="202"/>
      <c r="AE1445" s="203"/>
      <c r="AF1445" s="203"/>
      <c r="AG1445" s="203"/>
      <c r="AH1445" s="203"/>
      <c r="AK1445" s="203"/>
      <c r="AL1445" s="203"/>
      <c r="AM1445" s="204"/>
    </row>
    <row r="1446" spans="2:39">
      <c r="B1446" s="200"/>
      <c r="C1446" s="201"/>
      <c r="D1446" s="201"/>
      <c r="E1446" s="201"/>
      <c r="G1446" s="193"/>
      <c r="AD1446" s="202"/>
      <c r="AE1446" s="203"/>
      <c r="AF1446" s="203"/>
      <c r="AG1446" s="203"/>
      <c r="AH1446" s="203"/>
      <c r="AK1446" s="203"/>
      <c r="AL1446" s="203"/>
      <c r="AM1446" s="204"/>
    </row>
    <row r="1447" spans="2:39">
      <c r="B1447" s="200"/>
      <c r="C1447" s="201"/>
      <c r="D1447" s="201"/>
      <c r="E1447" s="201"/>
      <c r="G1447" s="193"/>
      <c r="AD1447" s="202"/>
      <c r="AE1447" s="203"/>
      <c r="AF1447" s="203"/>
      <c r="AG1447" s="203"/>
      <c r="AH1447" s="203"/>
      <c r="AK1447" s="203"/>
      <c r="AL1447" s="203"/>
      <c r="AM1447" s="204"/>
    </row>
    <row r="1448" spans="2:39">
      <c r="B1448" s="200"/>
      <c r="C1448" s="201"/>
      <c r="D1448" s="201"/>
      <c r="E1448" s="201"/>
      <c r="G1448" s="193"/>
      <c r="AD1448" s="202"/>
      <c r="AE1448" s="203"/>
      <c r="AF1448" s="203"/>
      <c r="AG1448" s="203"/>
      <c r="AH1448" s="203"/>
      <c r="AK1448" s="203"/>
      <c r="AL1448" s="203"/>
      <c r="AM1448" s="204"/>
    </row>
    <row r="1449" spans="2:39">
      <c r="B1449" s="200"/>
      <c r="C1449" s="201"/>
      <c r="D1449" s="201"/>
      <c r="E1449" s="201"/>
      <c r="G1449" s="193"/>
      <c r="AD1449" s="202"/>
      <c r="AE1449" s="203"/>
      <c r="AF1449" s="203"/>
      <c r="AG1449" s="203"/>
      <c r="AH1449" s="203"/>
      <c r="AK1449" s="203"/>
      <c r="AL1449" s="203"/>
      <c r="AM1449" s="204"/>
    </row>
    <row r="1450" spans="2:39">
      <c r="B1450" s="200"/>
      <c r="C1450" s="201"/>
      <c r="D1450" s="201"/>
      <c r="E1450" s="201"/>
      <c r="G1450" s="193"/>
      <c r="AD1450" s="202"/>
      <c r="AE1450" s="203"/>
      <c r="AF1450" s="203"/>
      <c r="AG1450" s="203"/>
      <c r="AH1450" s="203"/>
      <c r="AK1450" s="203"/>
      <c r="AL1450" s="203"/>
      <c r="AM1450" s="204"/>
    </row>
    <row r="1451" spans="2:39">
      <c r="B1451" s="200"/>
      <c r="C1451" s="201"/>
      <c r="D1451" s="201"/>
      <c r="E1451" s="201"/>
      <c r="G1451" s="193"/>
      <c r="AD1451" s="202"/>
      <c r="AE1451" s="203"/>
      <c r="AF1451" s="203"/>
      <c r="AG1451" s="203"/>
      <c r="AH1451" s="203"/>
      <c r="AK1451" s="203"/>
      <c r="AL1451" s="203"/>
      <c r="AM1451" s="204"/>
    </row>
    <row r="1452" spans="2:39">
      <c r="B1452" s="200"/>
      <c r="C1452" s="201"/>
      <c r="D1452" s="201"/>
      <c r="E1452" s="201"/>
      <c r="G1452" s="193"/>
      <c r="AD1452" s="202"/>
      <c r="AE1452" s="203"/>
      <c r="AF1452" s="203"/>
      <c r="AG1452" s="203"/>
      <c r="AH1452" s="203"/>
      <c r="AK1452" s="203"/>
      <c r="AL1452" s="203"/>
      <c r="AM1452" s="204"/>
    </row>
    <row r="1453" spans="2:39">
      <c r="B1453" s="200"/>
      <c r="C1453" s="201"/>
      <c r="D1453" s="201"/>
      <c r="E1453" s="201"/>
      <c r="G1453" s="193"/>
      <c r="AD1453" s="202"/>
      <c r="AE1453" s="203"/>
      <c r="AF1453" s="203"/>
      <c r="AG1453" s="203"/>
      <c r="AH1453" s="203"/>
      <c r="AK1453" s="203"/>
      <c r="AL1453" s="203"/>
      <c r="AM1453" s="204"/>
    </row>
    <row r="1454" spans="2:39">
      <c r="B1454" s="200"/>
      <c r="C1454" s="201"/>
      <c r="D1454" s="201"/>
      <c r="E1454" s="201"/>
      <c r="G1454" s="193"/>
      <c r="AD1454" s="202"/>
      <c r="AE1454" s="203"/>
      <c r="AF1454" s="203"/>
      <c r="AG1454" s="203"/>
      <c r="AH1454" s="203"/>
      <c r="AK1454" s="203"/>
      <c r="AL1454" s="203"/>
      <c r="AM1454" s="204"/>
    </row>
    <row r="1455" spans="2:39">
      <c r="B1455" s="200"/>
      <c r="C1455" s="201"/>
      <c r="D1455" s="201"/>
      <c r="E1455" s="201"/>
      <c r="G1455" s="193"/>
      <c r="AD1455" s="202"/>
      <c r="AE1455" s="203"/>
      <c r="AF1455" s="203"/>
      <c r="AG1455" s="203"/>
      <c r="AH1455" s="203"/>
      <c r="AK1455" s="203"/>
      <c r="AL1455" s="203"/>
      <c r="AM1455" s="204"/>
    </row>
    <row r="1456" spans="2:39">
      <c r="B1456" s="200"/>
      <c r="C1456" s="201"/>
      <c r="D1456" s="201"/>
      <c r="E1456" s="201"/>
      <c r="G1456" s="193"/>
      <c r="AD1456" s="202"/>
      <c r="AE1456" s="203"/>
      <c r="AF1456" s="203"/>
      <c r="AG1456" s="203"/>
      <c r="AH1456" s="203"/>
      <c r="AK1456" s="203"/>
      <c r="AL1456" s="203"/>
      <c r="AM1456" s="204"/>
    </row>
    <row r="1457" spans="2:39">
      <c r="B1457" s="200"/>
      <c r="C1457" s="201"/>
      <c r="D1457" s="201"/>
      <c r="E1457" s="201"/>
      <c r="G1457" s="193"/>
      <c r="AD1457" s="202"/>
      <c r="AE1457" s="203"/>
      <c r="AF1457" s="203"/>
      <c r="AG1457" s="203"/>
      <c r="AH1457" s="203"/>
      <c r="AK1457" s="203"/>
      <c r="AL1457" s="203"/>
      <c r="AM1457" s="204"/>
    </row>
    <row r="1458" spans="2:39">
      <c r="B1458" s="200"/>
      <c r="C1458" s="201"/>
      <c r="D1458" s="201"/>
      <c r="E1458" s="201"/>
      <c r="G1458" s="193"/>
      <c r="AD1458" s="202"/>
      <c r="AE1458" s="203"/>
      <c r="AF1458" s="203"/>
      <c r="AG1458" s="203"/>
      <c r="AH1458" s="203"/>
      <c r="AK1458" s="203"/>
      <c r="AL1458" s="203"/>
      <c r="AM1458" s="204"/>
    </row>
    <row r="1459" spans="2:39">
      <c r="B1459" s="200"/>
      <c r="C1459" s="201"/>
      <c r="D1459" s="201"/>
      <c r="E1459" s="201"/>
      <c r="G1459" s="193"/>
      <c r="AD1459" s="202"/>
      <c r="AE1459" s="203"/>
      <c r="AF1459" s="203"/>
      <c r="AG1459" s="203"/>
      <c r="AH1459" s="203"/>
      <c r="AK1459" s="203"/>
      <c r="AL1459" s="203"/>
      <c r="AM1459" s="204"/>
    </row>
    <row r="1460" spans="2:39">
      <c r="B1460" s="200"/>
      <c r="C1460" s="201"/>
      <c r="D1460" s="201"/>
      <c r="E1460" s="201"/>
      <c r="G1460" s="193"/>
      <c r="AD1460" s="202"/>
      <c r="AE1460" s="203"/>
      <c r="AF1460" s="203"/>
      <c r="AG1460" s="203"/>
      <c r="AH1460" s="203"/>
      <c r="AK1460" s="203"/>
      <c r="AL1460" s="203"/>
      <c r="AM1460" s="204"/>
    </row>
    <row r="1461" spans="2:39">
      <c r="B1461" s="200"/>
      <c r="C1461" s="201"/>
      <c r="D1461" s="201"/>
      <c r="E1461" s="201"/>
      <c r="G1461" s="193"/>
      <c r="AD1461" s="202"/>
      <c r="AE1461" s="203"/>
      <c r="AF1461" s="203"/>
      <c r="AG1461" s="203"/>
      <c r="AH1461" s="203"/>
      <c r="AK1461" s="203"/>
      <c r="AL1461" s="203"/>
      <c r="AM1461" s="204"/>
    </row>
    <row r="1462" spans="2:39">
      <c r="B1462" s="200"/>
      <c r="C1462" s="201"/>
      <c r="D1462" s="201"/>
      <c r="E1462" s="201"/>
      <c r="G1462" s="193"/>
      <c r="AD1462" s="202"/>
      <c r="AE1462" s="203"/>
      <c r="AF1462" s="203"/>
      <c r="AG1462" s="203"/>
      <c r="AH1462" s="203"/>
      <c r="AK1462" s="203"/>
      <c r="AL1462" s="203"/>
      <c r="AM1462" s="204"/>
    </row>
    <row r="1463" spans="2:39">
      <c r="B1463" s="200"/>
      <c r="C1463" s="201"/>
      <c r="D1463" s="201"/>
      <c r="E1463" s="201"/>
      <c r="G1463" s="193"/>
      <c r="AD1463" s="202"/>
      <c r="AE1463" s="203"/>
      <c r="AF1463" s="203"/>
      <c r="AG1463" s="203"/>
      <c r="AH1463" s="203"/>
      <c r="AK1463" s="203"/>
      <c r="AL1463" s="203"/>
      <c r="AM1463" s="204"/>
    </row>
    <row r="1464" spans="2:39">
      <c r="B1464" s="200"/>
      <c r="C1464" s="201"/>
      <c r="D1464" s="201"/>
      <c r="E1464" s="201"/>
      <c r="G1464" s="193"/>
      <c r="AD1464" s="202"/>
      <c r="AE1464" s="203"/>
      <c r="AF1464" s="203"/>
      <c r="AG1464" s="203"/>
      <c r="AH1464" s="203"/>
      <c r="AK1464" s="203"/>
      <c r="AL1464" s="203"/>
      <c r="AM1464" s="204"/>
    </row>
    <row r="1465" spans="2:39">
      <c r="B1465" s="200"/>
      <c r="C1465" s="201"/>
      <c r="D1465" s="201"/>
      <c r="E1465" s="201"/>
      <c r="G1465" s="193"/>
      <c r="AD1465" s="202"/>
      <c r="AE1465" s="203"/>
      <c r="AF1465" s="203"/>
      <c r="AG1465" s="203"/>
      <c r="AH1465" s="203"/>
      <c r="AK1465" s="203"/>
      <c r="AL1465" s="203"/>
      <c r="AM1465" s="204"/>
    </row>
    <row r="1466" spans="2:39">
      <c r="B1466" s="200"/>
      <c r="C1466" s="201"/>
      <c r="D1466" s="201"/>
      <c r="E1466" s="201"/>
      <c r="G1466" s="193"/>
      <c r="AD1466" s="202"/>
      <c r="AE1466" s="203"/>
      <c r="AF1466" s="203"/>
      <c r="AG1466" s="203"/>
      <c r="AH1466" s="203"/>
      <c r="AK1466" s="203"/>
      <c r="AL1466" s="203"/>
      <c r="AM1466" s="204"/>
    </row>
    <row r="1467" spans="2:39">
      <c r="B1467" s="200"/>
      <c r="C1467" s="201"/>
      <c r="D1467" s="201"/>
      <c r="E1467" s="201"/>
      <c r="G1467" s="193"/>
      <c r="AD1467" s="202"/>
      <c r="AE1467" s="203"/>
      <c r="AF1467" s="203"/>
      <c r="AG1467" s="203"/>
      <c r="AH1467" s="203"/>
      <c r="AK1467" s="203"/>
      <c r="AL1467" s="203"/>
      <c r="AM1467" s="204"/>
    </row>
    <row r="1468" spans="2:39">
      <c r="B1468" s="200"/>
      <c r="C1468" s="201"/>
      <c r="D1468" s="201"/>
      <c r="E1468" s="201"/>
      <c r="G1468" s="193"/>
      <c r="AD1468" s="202"/>
      <c r="AE1468" s="203"/>
      <c r="AF1468" s="203"/>
      <c r="AG1468" s="203"/>
      <c r="AH1468" s="203"/>
      <c r="AK1468" s="203"/>
      <c r="AL1468" s="203"/>
      <c r="AM1468" s="204"/>
    </row>
    <row r="1469" spans="2:39">
      <c r="B1469" s="200"/>
      <c r="C1469" s="201"/>
      <c r="D1469" s="201"/>
      <c r="E1469" s="201"/>
      <c r="G1469" s="193"/>
      <c r="AD1469" s="202"/>
      <c r="AE1469" s="203"/>
      <c r="AF1469" s="203"/>
      <c r="AG1469" s="203"/>
      <c r="AH1469" s="203"/>
      <c r="AK1469" s="203"/>
      <c r="AL1469" s="203"/>
      <c r="AM1469" s="204"/>
    </row>
    <row r="1470" spans="2:39">
      <c r="B1470" s="200"/>
      <c r="C1470" s="201"/>
      <c r="D1470" s="201"/>
      <c r="E1470" s="201"/>
      <c r="G1470" s="193"/>
      <c r="AD1470" s="202"/>
      <c r="AE1470" s="203"/>
      <c r="AF1470" s="203"/>
      <c r="AG1470" s="203"/>
      <c r="AH1470" s="203"/>
      <c r="AK1470" s="203"/>
      <c r="AL1470" s="203"/>
      <c r="AM1470" s="204"/>
    </row>
    <row r="1471" spans="2:39">
      <c r="B1471" s="200"/>
      <c r="C1471" s="201"/>
      <c r="D1471" s="201"/>
      <c r="E1471" s="201"/>
      <c r="G1471" s="193"/>
      <c r="AD1471" s="202"/>
      <c r="AE1471" s="203"/>
      <c r="AF1471" s="203"/>
      <c r="AG1471" s="203"/>
      <c r="AH1471" s="203"/>
      <c r="AK1471" s="203"/>
      <c r="AL1471" s="203"/>
      <c r="AM1471" s="204"/>
    </row>
    <row r="1472" spans="2:39">
      <c r="B1472" s="200"/>
      <c r="C1472" s="201"/>
      <c r="D1472" s="201"/>
      <c r="E1472" s="201"/>
      <c r="G1472" s="193"/>
      <c r="AD1472" s="202"/>
      <c r="AE1472" s="203"/>
      <c r="AF1472" s="203"/>
      <c r="AG1472" s="203"/>
      <c r="AH1472" s="203"/>
      <c r="AK1472" s="203"/>
      <c r="AL1472" s="203"/>
      <c r="AM1472" s="204"/>
    </row>
    <row r="1473" spans="2:39">
      <c r="B1473" s="200"/>
      <c r="C1473" s="201"/>
      <c r="D1473" s="201"/>
      <c r="E1473" s="201"/>
      <c r="G1473" s="193"/>
      <c r="AD1473" s="202"/>
      <c r="AE1473" s="203"/>
      <c r="AF1473" s="203"/>
      <c r="AG1473" s="203"/>
      <c r="AH1473" s="203"/>
      <c r="AK1473" s="203"/>
      <c r="AL1473" s="203"/>
      <c r="AM1473" s="204"/>
    </row>
    <row r="1474" spans="2:39">
      <c r="B1474" s="200"/>
      <c r="C1474" s="201"/>
      <c r="D1474" s="201"/>
      <c r="E1474" s="201"/>
      <c r="G1474" s="193"/>
      <c r="AD1474" s="202"/>
      <c r="AE1474" s="203"/>
      <c r="AF1474" s="203"/>
      <c r="AG1474" s="203"/>
      <c r="AH1474" s="203"/>
      <c r="AK1474" s="203"/>
      <c r="AL1474" s="203"/>
      <c r="AM1474" s="204"/>
    </row>
    <row r="1475" spans="2:39">
      <c r="B1475" s="200"/>
      <c r="C1475" s="201"/>
      <c r="D1475" s="201"/>
      <c r="E1475" s="201"/>
      <c r="G1475" s="193"/>
      <c r="AD1475" s="202"/>
      <c r="AE1475" s="203"/>
      <c r="AF1475" s="203"/>
      <c r="AG1475" s="203"/>
      <c r="AH1475" s="203"/>
      <c r="AK1475" s="203"/>
      <c r="AL1475" s="203"/>
      <c r="AM1475" s="204"/>
    </row>
    <row r="1476" spans="2:39">
      <c r="B1476" s="200"/>
      <c r="C1476" s="201"/>
      <c r="D1476" s="201"/>
      <c r="E1476" s="201"/>
      <c r="G1476" s="193"/>
      <c r="AD1476" s="202"/>
      <c r="AE1476" s="203"/>
      <c r="AF1476" s="203"/>
      <c r="AG1476" s="203"/>
      <c r="AH1476" s="203"/>
      <c r="AK1476" s="203"/>
      <c r="AL1476" s="203"/>
      <c r="AM1476" s="204"/>
    </row>
    <row r="1477" spans="2:39">
      <c r="B1477" s="200"/>
      <c r="C1477" s="201"/>
      <c r="D1477" s="201"/>
      <c r="E1477" s="201"/>
      <c r="G1477" s="193"/>
      <c r="AD1477" s="202"/>
      <c r="AE1477" s="203"/>
      <c r="AF1477" s="203"/>
      <c r="AG1477" s="203"/>
      <c r="AH1477" s="203"/>
      <c r="AK1477" s="203"/>
      <c r="AL1477" s="203"/>
      <c r="AM1477" s="204"/>
    </row>
    <row r="1478" spans="2:39">
      <c r="B1478" s="200"/>
      <c r="C1478" s="201"/>
      <c r="D1478" s="201"/>
      <c r="E1478" s="201"/>
      <c r="G1478" s="193"/>
      <c r="AD1478" s="202"/>
      <c r="AE1478" s="203"/>
      <c r="AF1478" s="203"/>
      <c r="AG1478" s="203"/>
      <c r="AH1478" s="203"/>
      <c r="AK1478" s="203"/>
      <c r="AL1478" s="203"/>
      <c r="AM1478" s="204"/>
    </row>
    <row r="1479" spans="2:39">
      <c r="B1479" s="200"/>
      <c r="C1479" s="201"/>
      <c r="D1479" s="201"/>
      <c r="E1479" s="201"/>
      <c r="G1479" s="193"/>
      <c r="AD1479" s="202"/>
      <c r="AE1479" s="203"/>
      <c r="AF1479" s="203"/>
      <c r="AG1479" s="203"/>
      <c r="AH1479" s="203"/>
      <c r="AK1479" s="203"/>
      <c r="AL1479" s="203"/>
      <c r="AM1479" s="204"/>
    </row>
    <row r="1480" spans="2:39">
      <c r="B1480" s="200"/>
      <c r="C1480" s="201"/>
      <c r="D1480" s="201"/>
      <c r="E1480" s="201"/>
      <c r="G1480" s="193"/>
      <c r="AD1480" s="202"/>
      <c r="AE1480" s="203"/>
      <c r="AF1480" s="203"/>
      <c r="AG1480" s="203"/>
      <c r="AH1480" s="203"/>
      <c r="AK1480" s="203"/>
      <c r="AL1480" s="203"/>
      <c r="AM1480" s="204"/>
    </row>
    <row r="1481" spans="2:39">
      <c r="B1481" s="200"/>
      <c r="C1481" s="201"/>
      <c r="D1481" s="201"/>
      <c r="E1481" s="201"/>
      <c r="G1481" s="193"/>
      <c r="AD1481" s="202"/>
      <c r="AE1481" s="203"/>
      <c r="AF1481" s="203"/>
      <c r="AG1481" s="203"/>
      <c r="AH1481" s="203"/>
      <c r="AK1481" s="203"/>
      <c r="AL1481" s="203"/>
      <c r="AM1481" s="204"/>
    </row>
    <row r="1482" spans="2:39">
      <c r="B1482" s="200"/>
      <c r="C1482" s="201"/>
      <c r="D1482" s="201"/>
      <c r="E1482" s="201"/>
      <c r="G1482" s="193"/>
      <c r="AD1482" s="202"/>
      <c r="AE1482" s="203"/>
      <c r="AF1482" s="203"/>
      <c r="AG1482" s="203"/>
      <c r="AH1482" s="203"/>
      <c r="AK1482" s="203"/>
      <c r="AL1482" s="203"/>
      <c r="AM1482" s="204"/>
    </row>
    <row r="1483" spans="2:39">
      <c r="B1483" s="200"/>
      <c r="C1483" s="201"/>
      <c r="D1483" s="201"/>
      <c r="E1483" s="201"/>
      <c r="G1483" s="193"/>
      <c r="AD1483" s="202"/>
      <c r="AE1483" s="203"/>
      <c r="AF1483" s="203"/>
      <c r="AG1483" s="203"/>
      <c r="AH1483" s="203"/>
      <c r="AK1483" s="203"/>
      <c r="AL1483" s="203"/>
      <c r="AM1483" s="204"/>
    </row>
    <row r="1484" spans="2:39">
      <c r="B1484" s="200"/>
      <c r="C1484" s="201"/>
      <c r="D1484" s="201"/>
      <c r="E1484" s="201"/>
      <c r="G1484" s="193"/>
      <c r="AD1484" s="202"/>
      <c r="AE1484" s="203"/>
      <c r="AF1484" s="203"/>
      <c r="AG1484" s="203"/>
      <c r="AH1484" s="203"/>
      <c r="AK1484" s="203"/>
      <c r="AL1484" s="203"/>
      <c r="AM1484" s="204"/>
    </row>
    <row r="1485" spans="2:39">
      <c r="B1485" s="200"/>
      <c r="C1485" s="201"/>
      <c r="D1485" s="201"/>
      <c r="E1485" s="201"/>
      <c r="G1485" s="193"/>
      <c r="AD1485" s="202"/>
      <c r="AE1485" s="203"/>
      <c r="AF1485" s="203"/>
      <c r="AG1485" s="203"/>
      <c r="AH1485" s="203"/>
      <c r="AK1485" s="203"/>
      <c r="AL1485" s="203"/>
      <c r="AM1485" s="204"/>
    </row>
    <row r="1486" spans="2:39">
      <c r="B1486" s="200"/>
      <c r="C1486" s="201"/>
      <c r="D1486" s="201"/>
      <c r="E1486" s="201"/>
      <c r="G1486" s="193"/>
      <c r="AD1486" s="202"/>
      <c r="AE1486" s="203"/>
      <c r="AF1486" s="203"/>
      <c r="AG1486" s="203"/>
      <c r="AH1486" s="203"/>
      <c r="AK1486" s="203"/>
      <c r="AL1486" s="203"/>
      <c r="AM1486" s="204"/>
    </row>
    <row r="1487" spans="2:39">
      <c r="B1487" s="200"/>
      <c r="C1487" s="201"/>
      <c r="D1487" s="201"/>
      <c r="E1487" s="201"/>
      <c r="G1487" s="193"/>
      <c r="AD1487" s="202"/>
      <c r="AE1487" s="203"/>
      <c r="AF1487" s="203"/>
      <c r="AG1487" s="203"/>
      <c r="AH1487" s="203"/>
      <c r="AK1487" s="203"/>
      <c r="AL1487" s="203"/>
      <c r="AM1487" s="204"/>
    </row>
    <row r="1488" spans="2:39">
      <c r="B1488" s="200"/>
      <c r="C1488" s="201"/>
      <c r="D1488" s="201"/>
      <c r="E1488" s="201"/>
      <c r="G1488" s="193"/>
      <c r="AD1488" s="202"/>
      <c r="AE1488" s="203"/>
      <c r="AF1488" s="203"/>
      <c r="AG1488" s="203"/>
      <c r="AH1488" s="203"/>
      <c r="AK1488" s="203"/>
      <c r="AL1488" s="203"/>
      <c r="AM1488" s="204"/>
    </row>
    <row r="1489" spans="2:39">
      <c r="B1489" s="200"/>
      <c r="C1489" s="201"/>
      <c r="D1489" s="201"/>
      <c r="E1489" s="201"/>
      <c r="G1489" s="193"/>
      <c r="AD1489" s="202"/>
      <c r="AE1489" s="203"/>
      <c r="AF1489" s="203"/>
      <c r="AG1489" s="203"/>
      <c r="AH1489" s="203"/>
      <c r="AK1489" s="203"/>
      <c r="AL1489" s="203"/>
      <c r="AM1489" s="204"/>
    </row>
    <row r="1490" spans="2:39">
      <c r="B1490" s="200"/>
      <c r="C1490" s="201"/>
      <c r="D1490" s="201"/>
      <c r="E1490" s="201"/>
      <c r="G1490" s="193"/>
      <c r="AD1490" s="202"/>
      <c r="AE1490" s="203"/>
      <c r="AF1490" s="203"/>
      <c r="AG1490" s="203"/>
      <c r="AH1490" s="203"/>
      <c r="AK1490" s="203"/>
      <c r="AL1490" s="203"/>
      <c r="AM1490" s="204"/>
    </row>
    <row r="1491" spans="2:39">
      <c r="B1491" s="200"/>
      <c r="C1491" s="201"/>
      <c r="D1491" s="201"/>
      <c r="E1491" s="201"/>
      <c r="G1491" s="193"/>
      <c r="AD1491" s="202"/>
      <c r="AE1491" s="203"/>
      <c r="AF1491" s="203"/>
      <c r="AG1491" s="203"/>
      <c r="AH1491" s="203"/>
      <c r="AK1491" s="203"/>
      <c r="AL1491" s="203"/>
      <c r="AM1491" s="204"/>
    </row>
    <row r="1492" spans="2:39">
      <c r="B1492" s="200"/>
      <c r="C1492" s="201"/>
      <c r="D1492" s="201"/>
      <c r="E1492" s="201"/>
      <c r="G1492" s="193"/>
      <c r="AD1492" s="202"/>
      <c r="AE1492" s="203"/>
      <c r="AF1492" s="203"/>
      <c r="AG1492" s="203"/>
      <c r="AH1492" s="203"/>
      <c r="AK1492" s="203"/>
      <c r="AL1492" s="203"/>
      <c r="AM1492" s="204"/>
    </row>
    <row r="1493" spans="2:39">
      <c r="B1493" s="200"/>
      <c r="C1493" s="201"/>
      <c r="D1493" s="201"/>
      <c r="E1493" s="201"/>
      <c r="G1493" s="193"/>
      <c r="AD1493" s="202"/>
      <c r="AE1493" s="203"/>
      <c r="AF1493" s="203"/>
      <c r="AG1493" s="203"/>
      <c r="AH1493" s="203"/>
      <c r="AK1493" s="203"/>
      <c r="AL1493" s="203"/>
      <c r="AM1493" s="204"/>
    </row>
    <row r="1494" spans="2:39">
      <c r="B1494" s="200"/>
      <c r="C1494" s="201"/>
      <c r="D1494" s="201"/>
      <c r="E1494" s="201"/>
      <c r="G1494" s="193"/>
      <c r="AD1494" s="202"/>
      <c r="AE1494" s="203"/>
      <c r="AF1494" s="203"/>
      <c r="AG1494" s="203"/>
      <c r="AH1494" s="203"/>
      <c r="AK1494" s="203"/>
      <c r="AL1494" s="203"/>
      <c r="AM1494" s="204"/>
    </row>
    <row r="1495" spans="2:39">
      <c r="B1495" s="200"/>
      <c r="C1495" s="201"/>
      <c r="D1495" s="201"/>
      <c r="E1495" s="201"/>
      <c r="G1495" s="193"/>
      <c r="AD1495" s="202"/>
      <c r="AE1495" s="203"/>
      <c r="AF1495" s="203"/>
      <c r="AG1495" s="203"/>
      <c r="AH1495" s="203"/>
      <c r="AK1495" s="203"/>
      <c r="AL1495" s="203"/>
      <c r="AM1495" s="204"/>
    </row>
    <row r="1496" spans="2:39">
      <c r="B1496" s="200"/>
      <c r="C1496" s="201"/>
      <c r="D1496" s="201"/>
      <c r="E1496" s="201"/>
      <c r="G1496" s="193"/>
      <c r="AD1496" s="202"/>
      <c r="AE1496" s="203"/>
      <c r="AF1496" s="203"/>
      <c r="AG1496" s="203"/>
      <c r="AH1496" s="203"/>
      <c r="AK1496" s="203"/>
      <c r="AL1496" s="203"/>
      <c r="AM1496" s="204"/>
    </row>
    <row r="1497" spans="2:39">
      <c r="B1497" s="200"/>
      <c r="C1497" s="201"/>
      <c r="D1497" s="201"/>
      <c r="E1497" s="201"/>
      <c r="G1497" s="193"/>
      <c r="AD1497" s="202"/>
      <c r="AE1497" s="203"/>
      <c r="AF1497" s="203"/>
      <c r="AG1497" s="203"/>
      <c r="AH1497" s="203"/>
      <c r="AK1497" s="203"/>
      <c r="AL1497" s="203"/>
      <c r="AM1497" s="204"/>
    </row>
    <row r="1498" spans="2:39">
      <c r="B1498" s="200"/>
      <c r="C1498" s="201"/>
      <c r="D1498" s="201"/>
      <c r="E1498" s="201"/>
      <c r="G1498" s="193"/>
      <c r="AD1498" s="202"/>
      <c r="AE1498" s="203"/>
      <c r="AF1498" s="203"/>
      <c r="AG1498" s="203"/>
      <c r="AH1498" s="203"/>
      <c r="AK1498" s="203"/>
      <c r="AL1498" s="203"/>
      <c r="AM1498" s="204"/>
    </row>
    <row r="1499" spans="2:39">
      <c r="B1499" s="200"/>
      <c r="C1499" s="201"/>
      <c r="D1499" s="201"/>
      <c r="E1499" s="201"/>
      <c r="G1499" s="193"/>
      <c r="AD1499" s="202"/>
      <c r="AE1499" s="203"/>
      <c r="AF1499" s="203"/>
      <c r="AG1499" s="203"/>
      <c r="AH1499" s="203"/>
      <c r="AK1499" s="203"/>
      <c r="AL1499" s="203"/>
      <c r="AM1499" s="204"/>
    </row>
    <row r="1500" spans="2:39">
      <c r="B1500" s="200"/>
      <c r="C1500" s="201"/>
      <c r="D1500" s="201"/>
      <c r="E1500" s="201"/>
      <c r="G1500" s="193"/>
      <c r="AD1500" s="202"/>
      <c r="AE1500" s="203"/>
      <c r="AF1500" s="203"/>
      <c r="AG1500" s="203"/>
      <c r="AH1500" s="203"/>
      <c r="AK1500" s="203"/>
      <c r="AL1500" s="203"/>
      <c r="AM1500" s="204"/>
    </row>
    <row r="1501" spans="2:39">
      <c r="B1501" s="200"/>
      <c r="C1501" s="201"/>
      <c r="D1501" s="201"/>
      <c r="E1501" s="201"/>
      <c r="G1501" s="193"/>
      <c r="AD1501" s="202"/>
      <c r="AE1501" s="203"/>
      <c r="AF1501" s="203"/>
      <c r="AG1501" s="203"/>
      <c r="AH1501" s="203"/>
      <c r="AK1501" s="203"/>
      <c r="AL1501" s="203"/>
      <c r="AM1501" s="204"/>
    </row>
    <row r="1502" spans="2:39">
      <c r="B1502" s="200"/>
      <c r="C1502" s="201"/>
      <c r="D1502" s="201"/>
      <c r="E1502" s="201"/>
      <c r="G1502" s="193"/>
      <c r="AD1502" s="202"/>
      <c r="AE1502" s="203"/>
      <c r="AF1502" s="203"/>
      <c r="AG1502" s="203"/>
      <c r="AH1502" s="203"/>
      <c r="AK1502" s="203"/>
      <c r="AL1502" s="203"/>
      <c r="AM1502" s="204"/>
    </row>
    <row r="1503" spans="2:39">
      <c r="B1503" s="200"/>
      <c r="C1503" s="201"/>
      <c r="D1503" s="201"/>
      <c r="E1503" s="201"/>
      <c r="G1503" s="193"/>
      <c r="AD1503" s="202"/>
      <c r="AE1503" s="203"/>
      <c r="AF1503" s="203"/>
      <c r="AG1503" s="203"/>
      <c r="AH1503" s="203"/>
      <c r="AK1503" s="203"/>
      <c r="AL1503" s="203"/>
      <c r="AM1503" s="204"/>
    </row>
    <row r="1504" spans="2:39">
      <c r="B1504" s="200"/>
      <c r="C1504" s="201"/>
      <c r="D1504" s="201"/>
      <c r="E1504" s="201"/>
      <c r="G1504" s="193"/>
      <c r="AD1504" s="202"/>
      <c r="AE1504" s="203"/>
      <c r="AF1504" s="203"/>
      <c r="AG1504" s="203"/>
      <c r="AH1504" s="203"/>
      <c r="AK1504" s="203"/>
      <c r="AL1504" s="203"/>
      <c r="AM1504" s="204"/>
    </row>
    <row r="1505" spans="2:39">
      <c r="B1505" s="200"/>
      <c r="C1505" s="201"/>
      <c r="D1505" s="201"/>
      <c r="E1505" s="201"/>
      <c r="G1505" s="193"/>
      <c r="AD1505" s="202"/>
      <c r="AE1505" s="203"/>
      <c r="AF1505" s="203"/>
      <c r="AG1505" s="203"/>
      <c r="AH1505" s="203"/>
      <c r="AK1505" s="203"/>
      <c r="AL1505" s="203"/>
      <c r="AM1505" s="204"/>
    </row>
    <row r="1506" spans="2:39">
      <c r="B1506" s="200"/>
      <c r="C1506" s="201"/>
      <c r="D1506" s="201"/>
      <c r="E1506" s="201"/>
      <c r="G1506" s="193"/>
      <c r="AD1506" s="202"/>
      <c r="AE1506" s="203"/>
      <c r="AF1506" s="203"/>
      <c r="AG1506" s="203"/>
      <c r="AH1506" s="203"/>
      <c r="AK1506" s="203"/>
      <c r="AL1506" s="203"/>
      <c r="AM1506" s="204"/>
    </row>
    <row r="1507" spans="2:39">
      <c r="B1507" s="200"/>
      <c r="C1507" s="201"/>
      <c r="D1507" s="201"/>
      <c r="E1507" s="201"/>
      <c r="G1507" s="193"/>
      <c r="AD1507" s="202"/>
      <c r="AE1507" s="203"/>
      <c r="AF1507" s="203"/>
      <c r="AG1507" s="203"/>
      <c r="AH1507" s="203"/>
      <c r="AK1507" s="203"/>
      <c r="AL1507" s="203"/>
      <c r="AM1507" s="204"/>
    </row>
    <row r="1508" spans="2:39">
      <c r="B1508" s="200"/>
      <c r="C1508" s="201"/>
      <c r="D1508" s="201"/>
      <c r="E1508" s="201"/>
      <c r="G1508" s="193"/>
      <c r="AD1508" s="202"/>
      <c r="AE1508" s="203"/>
      <c r="AF1508" s="203"/>
      <c r="AG1508" s="203"/>
      <c r="AH1508" s="203"/>
      <c r="AK1508" s="203"/>
      <c r="AL1508" s="203"/>
      <c r="AM1508" s="204"/>
    </row>
    <row r="1509" spans="2:39">
      <c r="B1509" s="200"/>
      <c r="C1509" s="201"/>
      <c r="D1509" s="201"/>
      <c r="E1509" s="201"/>
      <c r="G1509" s="193"/>
      <c r="AD1509" s="202"/>
      <c r="AE1509" s="203"/>
      <c r="AF1509" s="203"/>
      <c r="AG1509" s="203"/>
      <c r="AH1509" s="203"/>
      <c r="AK1509" s="203"/>
      <c r="AL1509" s="203"/>
      <c r="AM1509" s="204"/>
    </row>
    <row r="1510" spans="2:39">
      <c r="B1510" s="200"/>
      <c r="C1510" s="201"/>
      <c r="D1510" s="201"/>
      <c r="E1510" s="201"/>
      <c r="G1510" s="193"/>
      <c r="AD1510" s="202"/>
      <c r="AE1510" s="203"/>
      <c r="AF1510" s="203"/>
      <c r="AG1510" s="203"/>
      <c r="AH1510" s="203"/>
      <c r="AK1510" s="203"/>
      <c r="AL1510" s="203"/>
      <c r="AM1510" s="204"/>
    </row>
    <row r="1511" spans="2:39">
      <c r="B1511" s="200"/>
      <c r="C1511" s="201"/>
      <c r="D1511" s="201"/>
      <c r="E1511" s="201"/>
      <c r="G1511" s="193"/>
      <c r="AD1511" s="202"/>
      <c r="AE1511" s="203"/>
      <c r="AF1511" s="203"/>
      <c r="AG1511" s="203"/>
      <c r="AH1511" s="203"/>
      <c r="AK1511" s="203"/>
      <c r="AL1511" s="203"/>
      <c r="AM1511" s="204"/>
    </row>
    <row r="1512" spans="2:39">
      <c r="B1512" s="200"/>
      <c r="C1512" s="201"/>
      <c r="D1512" s="201"/>
      <c r="E1512" s="201"/>
      <c r="G1512" s="193"/>
      <c r="AD1512" s="202"/>
      <c r="AE1512" s="203"/>
      <c r="AF1512" s="203"/>
      <c r="AG1512" s="203"/>
      <c r="AH1512" s="203"/>
      <c r="AK1512" s="203"/>
      <c r="AL1512" s="203"/>
      <c r="AM1512" s="204"/>
    </row>
    <row r="1513" spans="2:39">
      <c r="B1513" s="200"/>
      <c r="C1513" s="201"/>
      <c r="D1513" s="201"/>
      <c r="E1513" s="201"/>
      <c r="G1513" s="193"/>
      <c r="AD1513" s="202"/>
      <c r="AE1513" s="203"/>
      <c r="AF1513" s="203"/>
      <c r="AG1513" s="203"/>
      <c r="AH1513" s="203"/>
      <c r="AK1513" s="203"/>
      <c r="AL1513" s="203"/>
      <c r="AM1513" s="204"/>
    </row>
    <row r="1514" spans="2:39">
      <c r="B1514" s="200"/>
      <c r="C1514" s="201"/>
      <c r="D1514" s="201"/>
      <c r="E1514" s="201"/>
      <c r="G1514" s="193"/>
      <c r="AD1514" s="202"/>
      <c r="AE1514" s="203"/>
      <c r="AF1514" s="203"/>
      <c r="AG1514" s="203"/>
      <c r="AH1514" s="203"/>
      <c r="AK1514" s="203"/>
      <c r="AL1514" s="203"/>
      <c r="AM1514" s="204"/>
    </row>
    <row r="1515" spans="2:39">
      <c r="B1515" s="200"/>
      <c r="C1515" s="201"/>
      <c r="D1515" s="201"/>
      <c r="E1515" s="201"/>
      <c r="G1515" s="193"/>
      <c r="AD1515" s="202"/>
      <c r="AE1515" s="203"/>
      <c r="AF1515" s="203"/>
      <c r="AG1515" s="203"/>
      <c r="AH1515" s="203"/>
      <c r="AK1515" s="203"/>
      <c r="AL1515" s="203"/>
      <c r="AM1515" s="204"/>
    </row>
    <row r="1516" spans="2:39">
      <c r="B1516" s="200"/>
      <c r="C1516" s="201"/>
      <c r="D1516" s="201"/>
      <c r="E1516" s="201"/>
      <c r="G1516" s="193"/>
      <c r="AD1516" s="202"/>
      <c r="AE1516" s="203"/>
      <c r="AF1516" s="203"/>
      <c r="AG1516" s="203"/>
      <c r="AH1516" s="203"/>
      <c r="AK1516" s="203"/>
      <c r="AL1516" s="203"/>
      <c r="AM1516" s="204"/>
    </row>
    <row r="1517" spans="2:39">
      <c r="B1517" s="200"/>
      <c r="C1517" s="201"/>
      <c r="D1517" s="201"/>
      <c r="E1517" s="201"/>
      <c r="G1517" s="193"/>
      <c r="AD1517" s="202"/>
      <c r="AE1517" s="203"/>
      <c r="AF1517" s="203"/>
      <c r="AG1517" s="203"/>
      <c r="AH1517" s="203"/>
      <c r="AK1517" s="203"/>
      <c r="AL1517" s="203"/>
      <c r="AM1517" s="204"/>
    </row>
    <row r="1518" spans="2:39">
      <c r="B1518" s="200"/>
      <c r="C1518" s="201"/>
      <c r="D1518" s="201"/>
      <c r="E1518" s="201"/>
      <c r="G1518" s="193"/>
      <c r="AD1518" s="202"/>
      <c r="AE1518" s="203"/>
      <c r="AF1518" s="203"/>
      <c r="AG1518" s="203"/>
      <c r="AH1518" s="203"/>
      <c r="AK1518" s="203"/>
      <c r="AL1518" s="203"/>
      <c r="AM1518" s="204"/>
    </row>
    <row r="1519" spans="2:39">
      <c r="B1519" s="200"/>
      <c r="C1519" s="201"/>
      <c r="D1519" s="201"/>
      <c r="E1519" s="201"/>
      <c r="G1519" s="193"/>
      <c r="AD1519" s="202"/>
      <c r="AE1519" s="203"/>
      <c r="AF1519" s="203"/>
      <c r="AG1519" s="203"/>
      <c r="AH1519" s="203"/>
      <c r="AK1519" s="203"/>
      <c r="AL1519" s="203"/>
      <c r="AM1519" s="204"/>
    </row>
    <row r="1520" spans="2:39">
      <c r="B1520" s="200"/>
      <c r="C1520" s="201"/>
      <c r="D1520" s="201"/>
      <c r="E1520" s="201"/>
      <c r="G1520" s="193"/>
      <c r="AD1520" s="202"/>
      <c r="AE1520" s="203"/>
      <c r="AF1520" s="203"/>
      <c r="AG1520" s="203"/>
      <c r="AH1520" s="203"/>
      <c r="AK1520" s="203"/>
      <c r="AL1520" s="203"/>
      <c r="AM1520" s="204"/>
    </row>
    <row r="1521" spans="2:39">
      <c r="B1521" s="200"/>
      <c r="C1521" s="201"/>
      <c r="D1521" s="201"/>
      <c r="E1521" s="201"/>
      <c r="G1521" s="193"/>
      <c r="AD1521" s="202"/>
      <c r="AE1521" s="203"/>
      <c r="AF1521" s="203"/>
      <c r="AG1521" s="203"/>
      <c r="AH1521" s="203"/>
      <c r="AK1521" s="203"/>
      <c r="AL1521" s="203"/>
      <c r="AM1521" s="204"/>
    </row>
    <row r="1522" spans="2:39">
      <c r="B1522" s="200"/>
      <c r="C1522" s="201"/>
      <c r="D1522" s="201"/>
      <c r="E1522" s="201"/>
      <c r="G1522" s="193"/>
      <c r="AD1522" s="202"/>
      <c r="AE1522" s="203"/>
      <c r="AF1522" s="203"/>
      <c r="AG1522" s="203"/>
      <c r="AH1522" s="203"/>
      <c r="AK1522" s="203"/>
      <c r="AL1522" s="203"/>
      <c r="AM1522" s="204"/>
    </row>
    <row r="1523" spans="2:39">
      <c r="B1523" s="200"/>
      <c r="C1523" s="201"/>
      <c r="D1523" s="201"/>
      <c r="E1523" s="201"/>
      <c r="G1523" s="193"/>
      <c r="AD1523" s="202"/>
      <c r="AE1523" s="203"/>
      <c r="AF1523" s="203"/>
      <c r="AG1523" s="203"/>
      <c r="AH1523" s="203"/>
      <c r="AK1523" s="203"/>
      <c r="AL1523" s="203"/>
      <c r="AM1523" s="204"/>
    </row>
    <row r="1524" spans="2:39">
      <c r="B1524" s="200"/>
      <c r="C1524" s="201"/>
      <c r="D1524" s="201"/>
      <c r="E1524" s="201"/>
      <c r="G1524" s="193"/>
      <c r="AD1524" s="202"/>
      <c r="AE1524" s="203"/>
      <c r="AF1524" s="203"/>
      <c r="AG1524" s="203"/>
      <c r="AH1524" s="203"/>
      <c r="AK1524" s="203"/>
      <c r="AL1524" s="203"/>
      <c r="AM1524" s="204"/>
    </row>
    <row r="1525" spans="2:39">
      <c r="B1525" s="200"/>
      <c r="C1525" s="201"/>
      <c r="D1525" s="201"/>
      <c r="E1525" s="201"/>
      <c r="G1525" s="193"/>
      <c r="AD1525" s="202"/>
      <c r="AE1525" s="203"/>
      <c r="AF1525" s="203"/>
      <c r="AG1525" s="203"/>
      <c r="AH1525" s="203"/>
      <c r="AK1525" s="203"/>
      <c r="AL1525" s="203"/>
      <c r="AM1525" s="204"/>
    </row>
    <row r="1526" spans="2:39">
      <c r="B1526" s="200"/>
      <c r="C1526" s="201"/>
      <c r="D1526" s="201"/>
      <c r="E1526" s="201"/>
      <c r="G1526" s="193"/>
      <c r="AD1526" s="202"/>
      <c r="AE1526" s="203"/>
      <c r="AF1526" s="203"/>
      <c r="AG1526" s="203"/>
      <c r="AH1526" s="203"/>
      <c r="AK1526" s="203"/>
      <c r="AL1526" s="203"/>
      <c r="AM1526" s="204"/>
    </row>
    <row r="1527" spans="2:39">
      <c r="B1527" s="200"/>
      <c r="C1527" s="201"/>
      <c r="D1527" s="201"/>
      <c r="E1527" s="201"/>
      <c r="G1527" s="193"/>
      <c r="AD1527" s="202"/>
      <c r="AE1527" s="203"/>
      <c r="AF1527" s="203"/>
      <c r="AG1527" s="203"/>
      <c r="AH1527" s="203"/>
      <c r="AK1527" s="203"/>
      <c r="AL1527" s="203"/>
      <c r="AM1527" s="204"/>
    </row>
    <row r="1528" spans="2:39">
      <c r="B1528" s="200"/>
      <c r="C1528" s="201"/>
      <c r="D1528" s="201"/>
      <c r="E1528" s="201"/>
      <c r="G1528" s="193"/>
      <c r="AD1528" s="202"/>
      <c r="AE1528" s="203"/>
      <c r="AF1528" s="203"/>
      <c r="AG1528" s="203"/>
      <c r="AH1528" s="203"/>
      <c r="AK1528" s="203"/>
      <c r="AL1528" s="203"/>
      <c r="AM1528" s="204"/>
    </row>
    <row r="1529" spans="2:39">
      <c r="B1529" s="200"/>
      <c r="C1529" s="201"/>
      <c r="D1529" s="201"/>
      <c r="E1529" s="201"/>
      <c r="G1529" s="193"/>
      <c r="AD1529" s="202"/>
      <c r="AE1529" s="203"/>
      <c r="AF1529" s="203"/>
      <c r="AG1529" s="203"/>
      <c r="AH1529" s="203"/>
      <c r="AK1529" s="203"/>
      <c r="AL1529" s="203"/>
      <c r="AM1529" s="204"/>
    </row>
    <row r="1530" spans="2:39">
      <c r="B1530" s="200"/>
      <c r="C1530" s="201"/>
      <c r="D1530" s="201"/>
      <c r="E1530" s="201"/>
      <c r="G1530" s="193"/>
      <c r="AD1530" s="202"/>
      <c r="AE1530" s="203"/>
      <c r="AF1530" s="203"/>
      <c r="AG1530" s="203"/>
      <c r="AH1530" s="203"/>
      <c r="AK1530" s="203"/>
      <c r="AL1530" s="203"/>
      <c r="AM1530" s="204"/>
    </row>
    <row r="1531" spans="2:39">
      <c r="B1531" s="200"/>
      <c r="C1531" s="201"/>
      <c r="D1531" s="201"/>
      <c r="E1531" s="201"/>
      <c r="G1531" s="193"/>
      <c r="AD1531" s="202"/>
      <c r="AE1531" s="203"/>
      <c r="AF1531" s="203"/>
      <c r="AG1531" s="203"/>
      <c r="AH1531" s="203"/>
      <c r="AK1531" s="203"/>
      <c r="AL1531" s="203"/>
      <c r="AM1531" s="204"/>
    </row>
    <row r="1532" spans="2:39">
      <c r="B1532" s="200"/>
      <c r="C1532" s="201"/>
      <c r="D1532" s="201"/>
      <c r="E1532" s="201"/>
      <c r="G1532" s="193"/>
      <c r="AD1532" s="202"/>
      <c r="AE1532" s="203"/>
      <c r="AF1532" s="203"/>
      <c r="AG1532" s="203"/>
      <c r="AH1532" s="203"/>
      <c r="AK1532" s="203"/>
      <c r="AL1532" s="203"/>
      <c r="AM1532" s="204"/>
    </row>
    <row r="1533" spans="2:39">
      <c r="B1533" s="200"/>
      <c r="C1533" s="201"/>
      <c r="D1533" s="201"/>
      <c r="E1533" s="201"/>
      <c r="G1533" s="193"/>
      <c r="AD1533" s="202"/>
      <c r="AE1533" s="203"/>
      <c r="AF1533" s="203"/>
      <c r="AG1533" s="203"/>
      <c r="AH1533" s="203"/>
      <c r="AK1533" s="203"/>
      <c r="AL1533" s="203"/>
      <c r="AM1533" s="204"/>
    </row>
    <row r="1534" spans="2:39">
      <c r="B1534" s="200"/>
      <c r="C1534" s="201"/>
      <c r="D1534" s="201"/>
      <c r="E1534" s="201"/>
      <c r="G1534" s="193"/>
      <c r="AD1534" s="202"/>
      <c r="AE1534" s="203"/>
      <c r="AF1534" s="203"/>
      <c r="AG1534" s="203"/>
      <c r="AH1534" s="203"/>
      <c r="AK1534" s="203"/>
      <c r="AL1534" s="203"/>
      <c r="AM1534" s="204"/>
    </row>
    <row r="1535" spans="2:39">
      <c r="B1535" s="200"/>
      <c r="C1535" s="201"/>
      <c r="D1535" s="201"/>
      <c r="E1535" s="201"/>
      <c r="G1535" s="193"/>
      <c r="AD1535" s="202"/>
      <c r="AE1535" s="203"/>
      <c r="AF1535" s="203"/>
      <c r="AG1535" s="203"/>
      <c r="AH1535" s="203"/>
      <c r="AK1535" s="203"/>
      <c r="AL1535" s="203"/>
      <c r="AM1535" s="204"/>
    </row>
    <row r="1536" spans="2:39">
      <c r="B1536" s="200"/>
      <c r="C1536" s="201"/>
      <c r="D1536" s="201"/>
      <c r="E1536" s="201"/>
      <c r="G1536" s="193"/>
      <c r="AD1536" s="202"/>
      <c r="AE1536" s="203"/>
      <c r="AF1536" s="203"/>
      <c r="AG1536" s="203"/>
      <c r="AH1536" s="203"/>
      <c r="AK1536" s="203"/>
      <c r="AL1536" s="203"/>
      <c r="AM1536" s="204"/>
    </row>
    <row r="1537" spans="2:39">
      <c r="B1537" s="200"/>
      <c r="C1537" s="201"/>
      <c r="D1537" s="201"/>
      <c r="E1537" s="201"/>
      <c r="G1537" s="193"/>
      <c r="AD1537" s="202"/>
      <c r="AE1537" s="203"/>
      <c r="AF1537" s="203"/>
      <c r="AG1537" s="203"/>
      <c r="AH1537" s="203"/>
      <c r="AK1537" s="203"/>
      <c r="AL1537" s="203"/>
      <c r="AM1537" s="204"/>
    </row>
    <row r="1538" spans="2:39">
      <c r="B1538" s="200"/>
      <c r="C1538" s="201"/>
      <c r="D1538" s="201"/>
      <c r="E1538" s="201"/>
      <c r="G1538" s="193"/>
      <c r="AD1538" s="202"/>
      <c r="AE1538" s="203"/>
      <c r="AF1538" s="203"/>
      <c r="AG1538" s="203"/>
      <c r="AH1538" s="203"/>
      <c r="AK1538" s="203"/>
      <c r="AL1538" s="203"/>
      <c r="AM1538" s="204"/>
    </row>
    <row r="1539" spans="2:39">
      <c r="B1539" s="200"/>
      <c r="C1539" s="201"/>
      <c r="D1539" s="201"/>
      <c r="E1539" s="201"/>
      <c r="G1539" s="193"/>
      <c r="AD1539" s="202"/>
      <c r="AE1539" s="203"/>
      <c r="AF1539" s="203"/>
      <c r="AG1539" s="203"/>
      <c r="AH1539" s="203"/>
      <c r="AK1539" s="203"/>
      <c r="AL1539" s="203"/>
      <c r="AM1539" s="204"/>
    </row>
    <row r="1540" spans="2:39">
      <c r="B1540" s="200"/>
      <c r="C1540" s="201"/>
      <c r="D1540" s="201"/>
      <c r="E1540" s="201"/>
      <c r="G1540" s="193"/>
      <c r="AD1540" s="202"/>
      <c r="AE1540" s="203"/>
      <c r="AF1540" s="203"/>
      <c r="AG1540" s="203"/>
      <c r="AH1540" s="203"/>
      <c r="AK1540" s="203"/>
      <c r="AL1540" s="203"/>
      <c r="AM1540" s="204"/>
    </row>
    <row r="1541" spans="2:39">
      <c r="B1541" s="200"/>
      <c r="C1541" s="201"/>
      <c r="D1541" s="201"/>
      <c r="E1541" s="201"/>
      <c r="G1541" s="193"/>
      <c r="AD1541" s="202"/>
      <c r="AE1541" s="203"/>
      <c r="AF1541" s="203"/>
      <c r="AG1541" s="203"/>
      <c r="AH1541" s="203"/>
      <c r="AK1541" s="203"/>
      <c r="AL1541" s="203"/>
      <c r="AM1541" s="204"/>
    </row>
    <row r="1542" spans="2:39">
      <c r="B1542" s="200"/>
      <c r="C1542" s="201"/>
      <c r="D1542" s="201"/>
      <c r="E1542" s="201"/>
      <c r="G1542" s="193"/>
      <c r="AD1542" s="202"/>
      <c r="AE1542" s="203"/>
      <c r="AF1542" s="203"/>
      <c r="AG1542" s="203"/>
      <c r="AH1542" s="203"/>
      <c r="AK1542" s="203"/>
      <c r="AL1542" s="203"/>
      <c r="AM1542" s="204"/>
    </row>
    <row r="1543" spans="2:39">
      <c r="B1543" s="200"/>
      <c r="C1543" s="201"/>
      <c r="D1543" s="201"/>
      <c r="E1543" s="201"/>
      <c r="G1543" s="193"/>
      <c r="AD1543" s="202"/>
      <c r="AE1543" s="203"/>
      <c r="AF1543" s="203"/>
      <c r="AG1543" s="203"/>
      <c r="AH1543" s="203"/>
      <c r="AK1543" s="203"/>
      <c r="AL1543" s="203"/>
      <c r="AM1543" s="204"/>
    </row>
    <row r="1544" spans="2:39">
      <c r="B1544" s="200"/>
      <c r="C1544" s="201"/>
      <c r="D1544" s="201"/>
      <c r="E1544" s="201"/>
      <c r="G1544" s="193"/>
      <c r="AD1544" s="202"/>
      <c r="AE1544" s="203"/>
      <c r="AF1544" s="203"/>
      <c r="AG1544" s="203"/>
      <c r="AH1544" s="203"/>
      <c r="AK1544" s="203"/>
      <c r="AL1544" s="203"/>
      <c r="AM1544" s="204"/>
    </row>
    <row r="1545" spans="2:39">
      <c r="B1545" s="200"/>
      <c r="C1545" s="201"/>
      <c r="D1545" s="201"/>
      <c r="E1545" s="201"/>
      <c r="G1545" s="193"/>
      <c r="AD1545" s="202"/>
      <c r="AE1545" s="203"/>
      <c r="AF1545" s="203"/>
      <c r="AG1545" s="203"/>
      <c r="AH1545" s="203"/>
      <c r="AK1545" s="203"/>
      <c r="AL1545" s="203"/>
      <c r="AM1545" s="204"/>
    </row>
    <row r="1546" spans="2:39">
      <c r="B1546" s="200"/>
      <c r="C1546" s="201"/>
      <c r="D1546" s="201"/>
      <c r="E1546" s="201"/>
      <c r="G1546" s="193"/>
      <c r="AD1546" s="202"/>
      <c r="AE1546" s="203"/>
      <c r="AF1546" s="203"/>
      <c r="AG1546" s="203"/>
      <c r="AH1546" s="203"/>
      <c r="AK1546" s="203"/>
      <c r="AL1546" s="203"/>
      <c r="AM1546" s="204"/>
    </row>
    <row r="1547" spans="2:39">
      <c r="B1547" s="200"/>
      <c r="C1547" s="201"/>
      <c r="D1547" s="201"/>
      <c r="E1547" s="201"/>
      <c r="G1547" s="193"/>
      <c r="AD1547" s="202"/>
      <c r="AE1547" s="203"/>
      <c r="AF1547" s="203"/>
      <c r="AG1547" s="203"/>
      <c r="AH1547" s="203"/>
      <c r="AK1547" s="203"/>
      <c r="AL1547" s="203"/>
      <c r="AM1547" s="204"/>
    </row>
    <row r="1548" spans="2:39">
      <c r="B1548" s="200"/>
      <c r="C1548" s="201"/>
      <c r="D1548" s="201"/>
      <c r="E1548" s="201"/>
      <c r="G1548" s="193"/>
      <c r="AD1548" s="202"/>
      <c r="AE1548" s="203"/>
      <c r="AF1548" s="203"/>
      <c r="AG1548" s="203"/>
      <c r="AH1548" s="203"/>
      <c r="AK1548" s="203"/>
      <c r="AL1548" s="203"/>
      <c r="AM1548" s="204"/>
    </row>
    <row r="1549" spans="2:39">
      <c r="B1549" s="200"/>
      <c r="C1549" s="201"/>
      <c r="D1549" s="201"/>
      <c r="E1549" s="201"/>
      <c r="G1549" s="193"/>
      <c r="AD1549" s="202"/>
      <c r="AE1549" s="203"/>
      <c r="AF1549" s="203"/>
      <c r="AG1549" s="203"/>
      <c r="AH1549" s="203"/>
      <c r="AK1549" s="203"/>
      <c r="AL1549" s="203"/>
      <c r="AM1549" s="204"/>
    </row>
    <row r="1550" spans="2:39">
      <c r="B1550" s="200"/>
      <c r="C1550" s="201"/>
      <c r="D1550" s="201"/>
      <c r="E1550" s="201"/>
      <c r="G1550" s="193"/>
      <c r="AD1550" s="202"/>
      <c r="AE1550" s="203"/>
      <c r="AF1550" s="203"/>
      <c r="AG1550" s="203"/>
      <c r="AH1550" s="203"/>
      <c r="AK1550" s="203"/>
      <c r="AL1550" s="203"/>
      <c r="AM1550" s="204"/>
    </row>
    <row r="1551" spans="2:39">
      <c r="B1551" s="200"/>
      <c r="C1551" s="201"/>
      <c r="D1551" s="201"/>
      <c r="E1551" s="201"/>
      <c r="G1551" s="193"/>
      <c r="AD1551" s="202"/>
      <c r="AE1551" s="203"/>
      <c r="AF1551" s="203"/>
      <c r="AG1551" s="203"/>
      <c r="AH1551" s="203"/>
      <c r="AK1551" s="203"/>
      <c r="AL1551" s="203"/>
      <c r="AM1551" s="204"/>
    </row>
    <row r="1552" spans="2:39">
      <c r="B1552" s="200"/>
      <c r="C1552" s="201"/>
      <c r="D1552" s="201"/>
      <c r="E1552" s="201"/>
      <c r="G1552" s="193"/>
      <c r="AD1552" s="202"/>
      <c r="AE1552" s="203"/>
      <c r="AF1552" s="203"/>
      <c r="AG1552" s="203"/>
      <c r="AH1552" s="203"/>
      <c r="AK1552" s="203"/>
      <c r="AL1552" s="203"/>
      <c r="AM1552" s="204"/>
    </row>
    <row r="1553" spans="2:39">
      <c r="B1553" s="200"/>
      <c r="C1553" s="201"/>
      <c r="D1553" s="201"/>
      <c r="E1553" s="201"/>
      <c r="G1553" s="193"/>
      <c r="AD1553" s="202"/>
      <c r="AE1553" s="203"/>
      <c r="AF1553" s="203"/>
      <c r="AG1553" s="203"/>
      <c r="AH1553" s="203"/>
      <c r="AK1553" s="203"/>
      <c r="AL1553" s="203"/>
      <c r="AM1553" s="204"/>
    </row>
    <row r="1554" spans="2:39">
      <c r="B1554" s="200"/>
      <c r="C1554" s="201"/>
      <c r="D1554" s="201"/>
      <c r="E1554" s="201"/>
      <c r="G1554" s="193"/>
      <c r="AD1554" s="202"/>
      <c r="AE1554" s="203"/>
      <c r="AF1554" s="203"/>
      <c r="AG1554" s="203"/>
      <c r="AH1554" s="203"/>
      <c r="AK1554" s="203"/>
      <c r="AL1554" s="203"/>
      <c r="AM1554" s="204"/>
    </row>
    <row r="1555" spans="2:39">
      <c r="B1555" s="200"/>
      <c r="C1555" s="201"/>
      <c r="D1555" s="201"/>
      <c r="E1555" s="201"/>
      <c r="G1555" s="193"/>
      <c r="AD1555" s="202"/>
      <c r="AE1555" s="203"/>
      <c r="AF1555" s="203"/>
      <c r="AG1555" s="203"/>
      <c r="AH1555" s="203"/>
      <c r="AK1555" s="203"/>
      <c r="AL1555" s="203"/>
      <c r="AM1555" s="204"/>
    </row>
    <row r="1556" spans="2:39">
      <c r="B1556" s="200"/>
      <c r="C1556" s="201"/>
      <c r="D1556" s="201"/>
      <c r="E1556" s="201"/>
      <c r="G1556" s="193"/>
      <c r="AD1556" s="202"/>
      <c r="AE1556" s="203"/>
      <c r="AF1556" s="203"/>
      <c r="AG1556" s="203"/>
      <c r="AH1556" s="203"/>
      <c r="AK1556" s="203"/>
      <c r="AL1556" s="203"/>
      <c r="AM1556" s="204"/>
    </row>
    <row r="1557" spans="2:39">
      <c r="B1557" s="200"/>
      <c r="C1557" s="201"/>
      <c r="D1557" s="201"/>
      <c r="E1557" s="201"/>
      <c r="G1557" s="193"/>
      <c r="AD1557" s="202"/>
      <c r="AE1557" s="203"/>
      <c r="AF1557" s="203"/>
      <c r="AG1557" s="203"/>
      <c r="AH1557" s="203"/>
      <c r="AK1557" s="203"/>
      <c r="AL1557" s="203"/>
      <c r="AM1557" s="204"/>
    </row>
    <row r="1558" spans="2:39">
      <c r="B1558" s="200"/>
      <c r="C1558" s="201"/>
      <c r="D1558" s="201"/>
      <c r="E1558" s="201"/>
      <c r="G1558" s="193"/>
      <c r="AD1558" s="202"/>
      <c r="AE1558" s="203"/>
      <c r="AF1558" s="203"/>
      <c r="AG1558" s="203"/>
      <c r="AH1558" s="203"/>
      <c r="AK1558" s="203"/>
      <c r="AL1558" s="203"/>
      <c r="AM1558" s="204"/>
    </row>
    <row r="1559" spans="2:39">
      <c r="B1559" s="200"/>
      <c r="C1559" s="201"/>
      <c r="D1559" s="201"/>
      <c r="E1559" s="201"/>
      <c r="G1559" s="193"/>
      <c r="AD1559" s="202"/>
      <c r="AE1559" s="203"/>
      <c r="AF1559" s="203"/>
      <c r="AG1559" s="203"/>
      <c r="AH1559" s="203"/>
      <c r="AK1559" s="203"/>
      <c r="AL1559" s="203"/>
      <c r="AM1559" s="204"/>
    </row>
    <row r="1560" spans="2:39">
      <c r="B1560" s="200"/>
      <c r="C1560" s="201"/>
      <c r="D1560" s="201"/>
      <c r="E1560" s="201"/>
      <c r="G1560" s="193"/>
      <c r="AD1560" s="202"/>
      <c r="AE1560" s="203"/>
      <c r="AF1560" s="203"/>
      <c r="AG1560" s="203"/>
      <c r="AH1560" s="203"/>
      <c r="AK1560" s="203"/>
      <c r="AL1560" s="203"/>
      <c r="AM1560" s="204"/>
    </row>
    <row r="1561" spans="2:39">
      <c r="B1561" s="200"/>
      <c r="C1561" s="201"/>
      <c r="D1561" s="201"/>
      <c r="E1561" s="201"/>
      <c r="G1561" s="193"/>
      <c r="AD1561" s="202"/>
      <c r="AE1561" s="203"/>
      <c r="AF1561" s="203"/>
      <c r="AG1561" s="203"/>
      <c r="AH1561" s="203"/>
      <c r="AK1561" s="203"/>
      <c r="AL1561" s="203"/>
      <c r="AM1561" s="204"/>
    </row>
    <row r="1562" spans="2:39">
      <c r="B1562" s="200"/>
      <c r="C1562" s="201"/>
      <c r="D1562" s="201"/>
      <c r="E1562" s="201"/>
      <c r="G1562" s="193"/>
      <c r="AD1562" s="202"/>
      <c r="AE1562" s="203"/>
      <c r="AF1562" s="203"/>
      <c r="AG1562" s="203"/>
      <c r="AH1562" s="203"/>
      <c r="AK1562" s="203"/>
      <c r="AL1562" s="203"/>
      <c r="AM1562" s="204"/>
    </row>
    <row r="1563" spans="2:39">
      <c r="B1563" s="200"/>
      <c r="C1563" s="201"/>
      <c r="D1563" s="201"/>
      <c r="E1563" s="201"/>
      <c r="G1563" s="193"/>
      <c r="AD1563" s="202"/>
      <c r="AE1563" s="203"/>
      <c r="AF1563" s="203"/>
      <c r="AG1563" s="203"/>
      <c r="AH1563" s="203"/>
      <c r="AK1563" s="203"/>
      <c r="AL1563" s="203"/>
      <c r="AM1563" s="204"/>
    </row>
    <row r="1564" spans="2:39">
      <c r="B1564" s="200"/>
      <c r="C1564" s="201"/>
      <c r="D1564" s="201"/>
      <c r="E1564" s="201"/>
      <c r="G1564" s="193"/>
      <c r="AD1564" s="202"/>
      <c r="AE1564" s="203"/>
      <c r="AF1564" s="203"/>
      <c r="AG1564" s="203"/>
      <c r="AH1564" s="203"/>
      <c r="AK1564" s="203"/>
      <c r="AL1564" s="203"/>
      <c r="AM1564" s="204"/>
    </row>
    <row r="1565" spans="2:39">
      <c r="B1565" s="200"/>
      <c r="C1565" s="201"/>
      <c r="D1565" s="201"/>
      <c r="E1565" s="201"/>
      <c r="G1565" s="193"/>
      <c r="AD1565" s="202"/>
      <c r="AE1565" s="203"/>
      <c r="AF1565" s="203"/>
      <c r="AG1565" s="203"/>
      <c r="AH1565" s="203"/>
      <c r="AK1565" s="203"/>
      <c r="AL1565" s="203"/>
      <c r="AM1565" s="204"/>
    </row>
    <row r="1566" spans="2:39">
      <c r="B1566" s="200"/>
      <c r="C1566" s="201"/>
      <c r="D1566" s="201"/>
      <c r="E1566" s="201"/>
      <c r="G1566" s="193"/>
      <c r="AD1566" s="202"/>
      <c r="AE1566" s="203"/>
      <c r="AF1566" s="203"/>
      <c r="AG1566" s="203"/>
      <c r="AH1566" s="203"/>
      <c r="AK1566" s="203"/>
      <c r="AL1566" s="203"/>
      <c r="AM1566" s="204"/>
    </row>
    <row r="1567" spans="2:39">
      <c r="B1567" s="200"/>
      <c r="C1567" s="201"/>
      <c r="D1567" s="201"/>
      <c r="E1567" s="201"/>
      <c r="G1567" s="193"/>
      <c r="AD1567" s="202"/>
      <c r="AE1567" s="203"/>
      <c r="AF1567" s="203"/>
      <c r="AG1567" s="203"/>
      <c r="AH1567" s="203"/>
      <c r="AK1567" s="203"/>
      <c r="AL1567" s="203"/>
      <c r="AM1567" s="204"/>
    </row>
    <row r="1568" spans="2:39">
      <c r="B1568" s="200"/>
      <c r="C1568" s="201"/>
      <c r="D1568" s="201"/>
      <c r="E1568" s="201"/>
      <c r="G1568" s="193"/>
      <c r="AD1568" s="202"/>
      <c r="AE1568" s="203"/>
      <c r="AF1568" s="203"/>
      <c r="AG1568" s="203"/>
      <c r="AH1568" s="203"/>
      <c r="AK1568" s="203"/>
      <c r="AL1568" s="203"/>
      <c r="AM1568" s="204"/>
    </row>
    <row r="1569" spans="2:39">
      <c r="B1569" s="200"/>
      <c r="C1569" s="201"/>
      <c r="D1569" s="201"/>
      <c r="E1569" s="201"/>
      <c r="G1569" s="193"/>
      <c r="AD1569" s="202"/>
      <c r="AE1569" s="203"/>
      <c r="AF1569" s="203"/>
      <c r="AG1569" s="203"/>
      <c r="AH1569" s="203"/>
      <c r="AK1569" s="203"/>
      <c r="AL1569" s="203"/>
      <c r="AM1569" s="204"/>
    </row>
    <row r="1570" spans="2:39">
      <c r="B1570" s="200"/>
      <c r="C1570" s="201"/>
      <c r="D1570" s="201"/>
      <c r="E1570" s="201"/>
      <c r="G1570" s="193"/>
      <c r="AD1570" s="202"/>
      <c r="AE1570" s="203"/>
      <c r="AF1570" s="203"/>
      <c r="AG1570" s="203"/>
      <c r="AH1570" s="203"/>
      <c r="AK1570" s="203"/>
      <c r="AL1570" s="203"/>
      <c r="AM1570" s="204"/>
    </row>
    <row r="1571" spans="2:39">
      <c r="B1571" s="200"/>
      <c r="C1571" s="201"/>
      <c r="D1571" s="201"/>
      <c r="E1571" s="201"/>
      <c r="G1571" s="193"/>
      <c r="AD1571" s="202"/>
      <c r="AE1571" s="203"/>
      <c r="AF1571" s="203"/>
      <c r="AG1571" s="203"/>
      <c r="AH1571" s="203"/>
      <c r="AK1571" s="203"/>
      <c r="AL1571" s="203"/>
      <c r="AM1571" s="204"/>
    </row>
    <row r="1572" spans="2:39">
      <c r="B1572" s="200"/>
      <c r="C1572" s="201"/>
      <c r="D1572" s="201"/>
      <c r="E1572" s="201"/>
      <c r="G1572" s="193"/>
      <c r="AD1572" s="202"/>
      <c r="AE1572" s="203"/>
      <c r="AF1572" s="203"/>
      <c r="AG1572" s="203"/>
      <c r="AH1572" s="203"/>
      <c r="AK1572" s="203"/>
      <c r="AL1572" s="203"/>
      <c r="AM1572" s="204"/>
    </row>
    <row r="1573" spans="2:39">
      <c r="B1573" s="200"/>
      <c r="C1573" s="201"/>
      <c r="D1573" s="201"/>
      <c r="E1573" s="201"/>
      <c r="G1573" s="193"/>
      <c r="AD1573" s="202"/>
      <c r="AE1573" s="203"/>
      <c r="AF1573" s="203"/>
      <c r="AG1573" s="203"/>
      <c r="AH1573" s="203"/>
      <c r="AK1573" s="203"/>
      <c r="AL1573" s="203"/>
      <c r="AM1573" s="204"/>
    </row>
    <row r="1574" spans="2:39">
      <c r="B1574" s="200"/>
      <c r="C1574" s="201"/>
      <c r="D1574" s="201"/>
      <c r="E1574" s="201"/>
      <c r="G1574" s="193"/>
      <c r="AD1574" s="202"/>
      <c r="AE1574" s="203"/>
      <c r="AF1574" s="203"/>
      <c r="AG1574" s="203"/>
      <c r="AH1574" s="203"/>
      <c r="AK1574" s="203"/>
      <c r="AL1574" s="203"/>
      <c r="AM1574" s="204"/>
    </row>
    <row r="1575" spans="2:39">
      <c r="B1575" s="200"/>
      <c r="C1575" s="201"/>
      <c r="D1575" s="201"/>
      <c r="E1575" s="201"/>
      <c r="G1575" s="193"/>
      <c r="AD1575" s="202"/>
      <c r="AE1575" s="203"/>
      <c r="AF1575" s="203"/>
      <c r="AG1575" s="203"/>
      <c r="AH1575" s="203"/>
      <c r="AK1575" s="203"/>
      <c r="AL1575" s="203"/>
      <c r="AM1575" s="204"/>
    </row>
    <row r="1576" spans="2:39">
      <c r="B1576" s="200"/>
      <c r="C1576" s="201"/>
      <c r="D1576" s="201"/>
      <c r="E1576" s="201"/>
      <c r="G1576" s="193"/>
      <c r="AD1576" s="202"/>
      <c r="AE1576" s="203"/>
      <c r="AF1576" s="203"/>
      <c r="AG1576" s="203"/>
      <c r="AH1576" s="203"/>
      <c r="AK1576" s="203"/>
      <c r="AL1576" s="203"/>
      <c r="AM1576" s="204"/>
    </row>
    <row r="1577" spans="2:39">
      <c r="B1577" s="200"/>
      <c r="C1577" s="201"/>
      <c r="D1577" s="201"/>
      <c r="E1577" s="201"/>
      <c r="G1577" s="193"/>
      <c r="AD1577" s="202"/>
      <c r="AE1577" s="203"/>
      <c r="AF1577" s="203"/>
      <c r="AG1577" s="203"/>
      <c r="AH1577" s="203"/>
      <c r="AK1577" s="203"/>
      <c r="AL1577" s="203"/>
      <c r="AM1577" s="204"/>
    </row>
    <row r="1578" spans="2:39">
      <c r="B1578" s="200"/>
      <c r="C1578" s="201"/>
      <c r="D1578" s="201"/>
      <c r="E1578" s="201"/>
      <c r="G1578" s="193"/>
      <c r="AD1578" s="202"/>
      <c r="AE1578" s="203"/>
      <c r="AF1578" s="203"/>
      <c r="AG1578" s="203"/>
      <c r="AH1578" s="203"/>
      <c r="AK1578" s="203"/>
      <c r="AL1578" s="203"/>
      <c r="AM1578" s="204"/>
    </row>
    <row r="1579" spans="2:39">
      <c r="B1579" s="200"/>
      <c r="C1579" s="201"/>
      <c r="D1579" s="201"/>
      <c r="E1579" s="201"/>
      <c r="G1579" s="193"/>
      <c r="AD1579" s="202"/>
      <c r="AE1579" s="203"/>
      <c r="AF1579" s="203"/>
      <c r="AG1579" s="203"/>
      <c r="AH1579" s="203"/>
      <c r="AK1579" s="203"/>
      <c r="AL1579" s="203"/>
      <c r="AM1579" s="204"/>
    </row>
    <row r="1580" spans="2:39">
      <c r="B1580" s="200"/>
      <c r="C1580" s="201"/>
      <c r="D1580" s="201"/>
      <c r="E1580" s="201"/>
      <c r="G1580" s="193"/>
      <c r="AD1580" s="202"/>
      <c r="AE1580" s="203"/>
      <c r="AF1580" s="203"/>
      <c r="AG1580" s="203"/>
      <c r="AH1580" s="203"/>
      <c r="AK1580" s="203"/>
      <c r="AL1580" s="203"/>
      <c r="AM1580" s="204"/>
    </row>
    <row r="1581" spans="2:39">
      <c r="B1581" s="200"/>
      <c r="C1581" s="201"/>
      <c r="D1581" s="201"/>
      <c r="E1581" s="201"/>
      <c r="G1581" s="193"/>
      <c r="AD1581" s="202"/>
      <c r="AE1581" s="203"/>
      <c r="AF1581" s="203"/>
      <c r="AG1581" s="203"/>
      <c r="AH1581" s="203"/>
      <c r="AK1581" s="203"/>
      <c r="AL1581" s="203"/>
      <c r="AM1581" s="204"/>
    </row>
    <row r="1582" spans="2:39">
      <c r="B1582" s="200"/>
      <c r="C1582" s="201"/>
      <c r="D1582" s="201"/>
      <c r="E1582" s="201"/>
      <c r="G1582" s="193"/>
      <c r="AD1582" s="202"/>
      <c r="AE1582" s="203"/>
      <c r="AF1582" s="203"/>
      <c r="AG1582" s="203"/>
      <c r="AH1582" s="203"/>
      <c r="AK1582" s="203"/>
      <c r="AL1582" s="203"/>
      <c r="AM1582" s="204"/>
    </row>
    <row r="1583" spans="2:39">
      <c r="B1583" s="200"/>
      <c r="C1583" s="201"/>
      <c r="D1583" s="201"/>
      <c r="E1583" s="201"/>
      <c r="G1583" s="193"/>
      <c r="AD1583" s="202"/>
      <c r="AE1583" s="203"/>
      <c r="AF1583" s="203"/>
      <c r="AG1583" s="203"/>
      <c r="AH1583" s="203"/>
      <c r="AK1583" s="203"/>
      <c r="AL1583" s="203"/>
      <c r="AM1583" s="204"/>
    </row>
    <row r="1584" spans="2:39">
      <c r="B1584" s="200"/>
      <c r="C1584" s="201"/>
      <c r="D1584" s="201"/>
      <c r="E1584" s="201"/>
      <c r="G1584" s="193"/>
      <c r="AD1584" s="202"/>
      <c r="AE1584" s="203"/>
      <c r="AF1584" s="203"/>
      <c r="AG1584" s="203"/>
      <c r="AH1584" s="203"/>
      <c r="AK1584" s="203"/>
      <c r="AL1584" s="203"/>
      <c r="AM1584" s="204"/>
    </row>
    <row r="1585" spans="2:39">
      <c r="B1585" s="200"/>
      <c r="C1585" s="201"/>
      <c r="D1585" s="201"/>
      <c r="E1585" s="201"/>
      <c r="G1585" s="193"/>
      <c r="AD1585" s="202"/>
      <c r="AE1585" s="203"/>
      <c r="AF1585" s="203"/>
      <c r="AG1585" s="203"/>
      <c r="AH1585" s="203"/>
      <c r="AK1585" s="203"/>
      <c r="AL1585" s="203"/>
      <c r="AM1585" s="204"/>
    </row>
    <row r="1586" spans="2:39">
      <c r="B1586" s="200"/>
      <c r="C1586" s="201"/>
      <c r="D1586" s="201"/>
      <c r="E1586" s="201"/>
      <c r="G1586" s="193"/>
      <c r="AD1586" s="202"/>
      <c r="AE1586" s="203"/>
      <c r="AF1586" s="203"/>
      <c r="AG1586" s="203"/>
      <c r="AH1586" s="203"/>
      <c r="AK1586" s="203"/>
      <c r="AL1586" s="203"/>
      <c r="AM1586" s="204"/>
    </row>
    <row r="1587" spans="2:39">
      <c r="B1587" s="200"/>
      <c r="C1587" s="201"/>
      <c r="D1587" s="201"/>
      <c r="E1587" s="201"/>
      <c r="G1587" s="193"/>
      <c r="AD1587" s="202"/>
      <c r="AE1587" s="203"/>
      <c r="AF1587" s="203"/>
      <c r="AG1587" s="203"/>
      <c r="AH1587" s="203"/>
      <c r="AK1587" s="203"/>
      <c r="AL1587" s="203"/>
      <c r="AM1587" s="204"/>
    </row>
    <row r="1588" spans="2:39">
      <c r="B1588" s="200"/>
      <c r="C1588" s="201"/>
      <c r="D1588" s="201"/>
      <c r="E1588" s="201"/>
      <c r="G1588" s="193"/>
      <c r="AD1588" s="202"/>
      <c r="AE1588" s="203"/>
      <c r="AF1588" s="203"/>
      <c r="AG1588" s="203"/>
      <c r="AH1588" s="203"/>
      <c r="AK1588" s="203"/>
      <c r="AL1588" s="203"/>
      <c r="AM1588" s="204"/>
    </row>
    <row r="1589" spans="2:39">
      <c r="B1589" s="200"/>
      <c r="C1589" s="201"/>
      <c r="D1589" s="201"/>
      <c r="E1589" s="201"/>
      <c r="G1589" s="193"/>
      <c r="AD1589" s="202"/>
      <c r="AE1589" s="203"/>
      <c r="AF1589" s="203"/>
      <c r="AG1589" s="203"/>
      <c r="AH1589" s="203"/>
      <c r="AK1589" s="203"/>
      <c r="AL1589" s="203"/>
      <c r="AM1589" s="204"/>
    </row>
    <row r="1590" spans="2:39">
      <c r="B1590" s="200"/>
      <c r="C1590" s="201"/>
      <c r="D1590" s="201"/>
      <c r="E1590" s="201"/>
      <c r="G1590" s="193"/>
      <c r="AD1590" s="202"/>
      <c r="AE1590" s="203"/>
      <c r="AF1590" s="203"/>
      <c r="AG1590" s="203"/>
      <c r="AH1590" s="203"/>
      <c r="AK1590" s="203"/>
      <c r="AL1590" s="203"/>
      <c r="AM1590" s="204"/>
    </row>
    <row r="1591" spans="2:39">
      <c r="B1591" s="200"/>
      <c r="C1591" s="201"/>
      <c r="D1591" s="201"/>
      <c r="E1591" s="201"/>
      <c r="G1591" s="193"/>
      <c r="AD1591" s="202"/>
      <c r="AE1591" s="203"/>
      <c r="AF1591" s="203"/>
      <c r="AG1591" s="203"/>
      <c r="AH1591" s="203"/>
      <c r="AK1591" s="203"/>
      <c r="AL1591" s="203"/>
      <c r="AM1591" s="204"/>
    </row>
    <row r="1592" spans="2:39">
      <c r="B1592" s="200"/>
      <c r="C1592" s="201"/>
      <c r="D1592" s="201"/>
      <c r="E1592" s="201"/>
      <c r="G1592" s="193"/>
      <c r="AD1592" s="202"/>
      <c r="AE1592" s="203"/>
      <c r="AF1592" s="203"/>
      <c r="AG1592" s="203"/>
      <c r="AH1592" s="203"/>
      <c r="AK1592" s="203"/>
      <c r="AL1592" s="203"/>
      <c r="AM1592" s="204"/>
    </row>
    <row r="1593" spans="2:39">
      <c r="B1593" s="200"/>
      <c r="C1593" s="201"/>
      <c r="D1593" s="201"/>
      <c r="E1593" s="201"/>
      <c r="G1593" s="193"/>
      <c r="AD1593" s="202"/>
      <c r="AE1593" s="203"/>
      <c r="AF1593" s="203"/>
      <c r="AG1593" s="203"/>
      <c r="AH1593" s="203"/>
      <c r="AK1593" s="203"/>
      <c r="AL1593" s="203"/>
      <c r="AM1593" s="204"/>
    </row>
    <row r="1594" spans="2:39">
      <c r="B1594" s="200"/>
      <c r="C1594" s="201"/>
      <c r="D1594" s="201"/>
      <c r="E1594" s="201"/>
      <c r="G1594" s="193"/>
      <c r="AD1594" s="202"/>
      <c r="AE1594" s="203"/>
      <c r="AF1594" s="203"/>
      <c r="AG1594" s="203"/>
      <c r="AH1594" s="203"/>
      <c r="AK1594" s="203"/>
      <c r="AL1594" s="203"/>
      <c r="AM1594" s="204"/>
    </row>
    <row r="1595" spans="2:39">
      <c r="B1595" s="200"/>
      <c r="C1595" s="201"/>
      <c r="D1595" s="201"/>
      <c r="E1595" s="201"/>
      <c r="G1595" s="193"/>
      <c r="AD1595" s="202"/>
      <c r="AE1595" s="203"/>
      <c r="AF1595" s="203"/>
      <c r="AG1595" s="203"/>
      <c r="AH1595" s="203"/>
      <c r="AK1595" s="203"/>
      <c r="AL1595" s="203"/>
      <c r="AM1595" s="204"/>
    </row>
    <row r="1596" spans="2:39">
      <c r="B1596" s="200"/>
      <c r="C1596" s="201"/>
      <c r="D1596" s="201"/>
      <c r="E1596" s="201"/>
      <c r="G1596" s="193"/>
      <c r="AD1596" s="202"/>
      <c r="AE1596" s="203"/>
      <c r="AF1596" s="203"/>
      <c r="AG1596" s="203"/>
      <c r="AH1596" s="203"/>
      <c r="AK1596" s="203"/>
      <c r="AL1596" s="203"/>
      <c r="AM1596" s="204"/>
    </row>
    <row r="1597" spans="2:39">
      <c r="B1597" s="200"/>
      <c r="C1597" s="201"/>
      <c r="D1597" s="201"/>
      <c r="E1597" s="201"/>
      <c r="G1597" s="193"/>
      <c r="AD1597" s="202"/>
      <c r="AE1597" s="203"/>
      <c r="AF1597" s="203"/>
      <c r="AG1597" s="203"/>
      <c r="AH1597" s="203"/>
      <c r="AK1597" s="203"/>
      <c r="AL1597" s="203"/>
      <c r="AM1597" s="204"/>
    </row>
    <row r="1598" spans="2:39">
      <c r="B1598" s="200"/>
      <c r="C1598" s="201"/>
      <c r="D1598" s="201"/>
      <c r="E1598" s="201"/>
      <c r="G1598" s="193"/>
      <c r="AD1598" s="202"/>
      <c r="AE1598" s="203"/>
      <c r="AF1598" s="203"/>
      <c r="AG1598" s="203"/>
      <c r="AH1598" s="203"/>
      <c r="AK1598" s="203"/>
      <c r="AL1598" s="203"/>
      <c r="AM1598" s="204"/>
    </row>
    <row r="1599" spans="2:39">
      <c r="B1599" s="200"/>
      <c r="C1599" s="201"/>
      <c r="D1599" s="201"/>
      <c r="E1599" s="201"/>
      <c r="G1599" s="193"/>
      <c r="AD1599" s="202"/>
      <c r="AE1599" s="203"/>
      <c r="AF1599" s="203"/>
      <c r="AG1599" s="203"/>
      <c r="AH1599" s="203"/>
      <c r="AK1599" s="203"/>
      <c r="AL1599" s="203"/>
      <c r="AM1599" s="204"/>
    </row>
    <row r="1600" spans="2:39">
      <c r="B1600" s="200"/>
      <c r="C1600" s="201"/>
      <c r="D1600" s="201"/>
      <c r="E1600" s="201"/>
      <c r="G1600" s="193"/>
      <c r="AD1600" s="202"/>
      <c r="AE1600" s="203"/>
      <c r="AF1600" s="203"/>
      <c r="AG1600" s="203"/>
      <c r="AH1600" s="203"/>
      <c r="AK1600" s="203"/>
      <c r="AL1600" s="203"/>
      <c r="AM1600" s="204"/>
    </row>
    <row r="1601" spans="2:39">
      <c r="B1601" s="200"/>
      <c r="C1601" s="201"/>
      <c r="D1601" s="201"/>
      <c r="E1601" s="201"/>
      <c r="G1601" s="193"/>
      <c r="AD1601" s="202"/>
      <c r="AE1601" s="203"/>
      <c r="AF1601" s="203"/>
      <c r="AG1601" s="203"/>
      <c r="AH1601" s="203"/>
      <c r="AK1601" s="203"/>
      <c r="AL1601" s="203"/>
      <c r="AM1601" s="204"/>
    </row>
    <row r="1602" spans="2:39">
      <c r="B1602" s="200"/>
      <c r="C1602" s="201"/>
      <c r="D1602" s="201"/>
      <c r="E1602" s="201"/>
      <c r="G1602" s="193"/>
      <c r="AD1602" s="202"/>
      <c r="AE1602" s="203"/>
      <c r="AF1602" s="203"/>
      <c r="AG1602" s="203"/>
      <c r="AH1602" s="203"/>
      <c r="AK1602" s="203"/>
      <c r="AL1602" s="203"/>
      <c r="AM1602" s="204"/>
    </row>
    <row r="1603" spans="2:39">
      <c r="B1603" s="200"/>
      <c r="C1603" s="201"/>
      <c r="D1603" s="201"/>
      <c r="E1603" s="201"/>
      <c r="G1603" s="193"/>
      <c r="AD1603" s="202"/>
      <c r="AE1603" s="203"/>
      <c r="AF1603" s="203"/>
      <c r="AG1603" s="203"/>
      <c r="AH1603" s="203"/>
      <c r="AK1603" s="203"/>
      <c r="AL1603" s="203"/>
      <c r="AM1603" s="204"/>
    </row>
    <row r="1604" spans="2:39">
      <c r="B1604" s="200"/>
      <c r="C1604" s="201"/>
      <c r="D1604" s="201"/>
      <c r="E1604" s="201"/>
      <c r="G1604" s="193"/>
      <c r="AD1604" s="202"/>
      <c r="AE1604" s="203"/>
      <c r="AF1604" s="203"/>
      <c r="AG1604" s="203"/>
      <c r="AH1604" s="203"/>
      <c r="AK1604" s="203"/>
      <c r="AL1604" s="203"/>
      <c r="AM1604" s="204"/>
    </row>
    <row r="1605" spans="2:39">
      <c r="B1605" s="200"/>
      <c r="C1605" s="201"/>
      <c r="D1605" s="201"/>
      <c r="E1605" s="201"/>
      <c r="G1605" s="193"/>
      <c r="AD1605" s="202"/>
      <c r="AE1605" s="203"/>
      <c r="AF1605" s="203"/>
      <c r="AG1605" s="203"/>
      <c r="AH1605" s="203"/>
      <c r="AK1605" s="203"/>
      <c r="AL1605" s="203"/>
      <c r="AM1605" s="204"/>
    </row>
    <row r="1606" spans="2:39">
      <c r="B1606" s="200"/>
      <c r="C1606" s="201"/>
      <c r="D1606" s="201"/>
      <c r="E1606" s="201"/>
      <c r="G1606" s="193"/>
      <c r="AD1606" s="202"/>
      <c r="AE1606" s="203"/>
      <c r="AF1606" s="203"/>
      <c r="AG1606" s="203"/>
      <c r="AH1606" s="203"/>
      <c r="AK1606" s="203"/>
      <c r="AL1606" s="203"/>
      <c r="AM1606" s="204"/>
    </row>
    <row r="1607" spans="2:39">
      <c r="B1607" s="200"/>
      <c r="C1607" s="201"/>
      <c r="D1607" s="201"/>
      <c r="E1607" s="201"/>
      <c r="G1607" s="193"/>
      <c r="AD1607" s="202"/>
      <c r="AE1607" s="203"/>
      <c r="AF1607" s="203"/>
      <c r="AG1607" s="203"/>
      <c r="AH1607" s="203"/>
      <c r="AK1607" s="203"/>
      <c r="AL1607" s="203"/>
      <c r="AM1607" s="204"/>
    </row>
    <row r="1608" spans="2:39">
      <c r="B1608" s="200"/>
      <c r="C1608" s="201"/>
      <c r="D1608" s="201"/>
      <c r="E1608" s="201"/>
      <c r="G1608" s="193"/>
      <c r="AD1608" s="202"/>
      <c r="AE1608" s="203"/>
      <c r="AF1608" s="203"/>
      <c r="AG1608" s="203"/>
      <c r="AH1608" s="203"/>
      <c r="AK1608" s="203"/>
      <c r="AL1608" s="203"/>
      <c r="AM1608" s="204"/>
    </row>
    <row r="1609" spans="2:39">
      <c r="B1609" s="200"/>
      <c r="C1609" s="201"/>
      <c r="D1609" s="201"/>
      <c r="E1609" s="201"/>
      <c r="G1609" s="193"/>
      <c r="AD1609" s="202"/>
      <c r="AE1609" s="203"/>
      <c r="AF1609" s="203"/>
      <c r="AG1609" s="203"/>
      <c r="AH1609" s="203"/>
      <c r="AK1609" s="203"/>
      <c r="AL1609" s="203"/>
      <c r="AM1609" s="204"/>
    </row>
    <row r="1610" spans="2:39">
      <c r="B1610" s="200"/>
      <c r="C1610" s="201"/>
      <c r="D1610" s="201"/>
      <c r="E1610" s="201"/>
      <c r="G1610" s="193"/>
      <c r="AD1610" s="202"/>
      <c r="AE1610" s="203"/>
      <c r="AF1610" s="203"/>
      <c r="AG1610" s="203"/>
      <c r="AH1610" s="203"/>
      <c r="AK1610" s="203"/>
      <c r="AL1610" s="203"/>
      <c r="AM1610" s="204"/>
    </row>
    <row r="1611" spans="2:39">
      <c r="B1611" s="200"/>
      <c r="C1611" s="201"/>
      <c r="D1611" s="201"/>
      <c r="E1611" s="201"/>
      <c r="G1611" s="193"/>
      <c r="AD1611" s="202"/>
      <c r="AE1611" s="203"/>
      <c r="AF1611" s="203"/>
      <c r="AG1611" s="203"/>
      <c r="AH1611" s="203"/>
      <c r="AK1611" s="203"/>
      <c r="AL1611" s="203"/>
      <c r="AM1611" s="204"/>
    </row>
    <row r="1612" spans="2:39">
      <c r="B1612" s="200"/>
      <c r="C1612" s="201"/>
      <c r="D1612" s="201"/>
      <c r="E1612" s="201"/>
      <c r="G1612" s="193"/>
      <c r="AD1612" s="202"/>
      <c r="AE1612" s="203"/>
      <c r="AF1612" s="203"/>
      <c r="AG1612" s="203"/>
      <c r="AH1612" s="203"/>
      <c r="AK1612" s="203"/>
      <c r="AL1612" s="203"/>
      <c r="AM1612" s="204"/>
    </row>
    <row r="1613" spans="2:39">
      <c r="B1613" s="200"/>
      <c r="C1613" s="201"/>
      <c r="D1613" s="201"/>
      <c r="E1613" s="201"/>
      <c r="G1613" s="193"/>
      <c r="AD1613" s="202"/>
      <c r="AE1613" s="203"/>
      <c r="AF1613" s="203"/>
      <c r="AG1613" s="203"/>
      <c r="AH1613" s="203"/>
      <c r="AK1613" s="203"/>
      <c r="AL1613" s="203"/>
      <c r="AM1613" s="204"/>
    </row>
    <row r="1614" spans="2:39">
      <c r="B1614" s="200"/>
      <c r="C1614" s="201"/>
      <c r="D1614" s="201"/>
      <c r="E1614" s="201"/>
      <c r="G1614" s="193"/>
      <c r="AD1614" s="202"/>
      <c r="AE1614" s="203"/>
      <c r="AF1614" s="203"/>
      <c r="AG1614" s="203"/>
      <c r="AH1614" s="203"/>
      <c r="AK1614" s="203"/>
      <c r="AL1614" s="203"/>
      <c r="AM1614" s="204"/>
    </row>
    <row r="1615" spans="2:39">
      <c r="B1615" s="200"/>
      <c r="C1615" s="201"/>
      <c r="D1615" s="201"/>
      <c r="E1615" s="201"/>
      <c r="G1615" s="193"/>
      <c r="AD1615" s="202"/>
      <c r="AE1615" s="203"/>
      <c r="AF1615" s="203"/>
      <c r="AG1615" s="203"/>
      <c r="AH1615" s="203"/>
      <c r="AK1615" s="203"/>
      <c r="AL1615" s="203"/>
      <c r="AM1615" s="204"/>
    </row>
    <row r="1616" spans="2:39">
      <c r="B1616" s="200"/>
      <c r="C1616" s="201"/>
      <c r="D1616" s="201"/>
      <c r="E1616" s="201"/>
      <c r="G1616" s="193"/>
      <c r="AD1616" s="202"/>
      <c r="AE1616" s="203"/>
      <c r="AF1616" s="203"/>
      <c r="AG1616" s="203"/>
      <c r="AH1616" s="203"/>
      <c r="AK1616" s="203"/>
      <c r="AL1616" s="203"/>
      <c r="AM1616" s="204"/>
    </row>
    <row r="1617" spans="2:39">
      <c r="B1617" s="200"/>
      <c r="C1617" s="201"/>
      <c r="D1617" s="201"/>
      <c r="E1617" s="201"/>
      <c r="G1617" s="193"/>
      <c r="AD1617" s="202"/>
      <c r="AE1617" s="203"/>
      <c r="AF1617" s="203"/>
      <c r="AG1617" s="203"/>
      <c r="AH1617" s="203"/>
      <c r="AK1617" s="203"/>
      <c r="AL1617" s="203"/>
      <c r="AM1617" s="204"/>
    </row>
    <row r="1618" spans="2:39">
      <c r="B1618" s="200"/>
      <c r="C1618" s="201"/>
      <c r="D1618" s="201"/>
      <c r="E1618" s="201"/>
      <c r="G1618" s="193"/>
      <c r="AD1618" s="202"/>
      <c r="AE1618" s="203"/>
      <c r="AF1618" s="203"/>
      <c r="AG1618" s="203"/>
      <c r="AH1618" s="203"/>
      <c r="AK1618" s="203"/>
      <c r="AL1618" s="203"/>
      <c r="AM1618" s="204"/>
    </row>
    <row r="1619" spans="2:39">
      <c r="B1619" s="200"/>
      <c r="C1619" s="201"/>
      <c r="D1619" s="201"/>
      <c r="E1619" s="201"/>
      <c r="G1619" s="193"/>
      <c r="AD1619" s="202"/>
      <c r="AE1619" s="203"/>
      <c r="AF1619" s="203"/>
      <c r="AG1619" s="203"/>
      <c r="AH1619" s="203"/>
      <c r="AK1619" s="203"/>
      <c r="AL1619" s="203"/>
      <c r="AM1619" s="204"/>
    </row>
    <row r="1620" spans="2:39">
      <c r="B1620" s="200"/>
      <c r="C1620" s="201"/>
      <c r="D1620" s="201"/>
      <c r="E1620" s="201"/>
      <c r="G1620" s="193"/>
      <c r="AD1620" s="202"/>
      <c r="AE1620" s="203"/>
      <c r="AF1620" s="203"/>
      <c r="AG1620" s="203"/>
      <c r="AH1620" s="203"/>
      <c r="AK1620" s="203"/>
      <c r="AL1620" s="203"/>
      <c r="AM1620" s="204"/>
    </row>
    <row r="1621" spans="2:39">
      <c r="B1621" s="200"/>
      <c r="C1621" s="201"/>
      <c r="D1621" s="201"/>
      <c r="E1621" s="201"/>
      <c r="G1621" s="193"/>
      <c r="AD1621" s="202"/>
      <c r="AE1621" s="203"/>
      <c r="AF1621" s="203"/>
      <c r="AG1621" s="203"/>
      <c r="AH1621" s="203"/>
      <c r="AK1621" s="203"/>
      <c r="AL1621" s="203"/>
      <c r="AM1621" s="204"/>
    </row>
    <row r="1622" spans="2:39">
      <c r="B1622" s="200"/>
      <c r="C1622" s="201"/>
      <c r="D1622" s="201"/>
      <c r="E1622" s="201"/>
      <c r="G1622" s="193"/>
      <c r="AD1622" s="202"/>
      <c r="AE1622" s="203"/>
      <c r="AF1622" s="203"/>
      <c r="AG1622" s="203"/>
      <c r="AH1622" s="203"/>
      <c r="AK1622" s="203"/>
      <c r="AL1622" s="203"/>
      <c r="AM1622" s="204"/>
    </row>
    <row r="1623" spans="2:39">
      <c r="B1623" s="200"/>
      <c r="C1623" s="201"/>
      <c r="D1623" s="201"/>
      <c r="E1623" s="201"/>
      <c r="G1623" s="193"/>
      <c r="AD1623" s="202"/>
      <c r="AE1623" s="203"/>
      <c r="AF1623" s="203"/>
      <c r="AG1623" s="203"/>
      <c r="AH1623" s="203"/>
      <c r="AK1623" s="203"/>
      <c r="AL1623" s="203"/>
      <c r="AM1623" s="204"/>
    </row>
    <row r="1624" spans="2:39">
      <c r="B1624" s="200"/>
      <c r="C1624" s="201"/>
      <c r="D1624" s="201"/>
      <c r="E1624" s="201"/>
      <c r="G1624" s="193"/>
      <c r="AD1624" s="202"/>
      <c r="AE1624" s="203"/>
      <c r="AF1624" s="203"/>
      <c r="AG1624" s="203"/>
      <c r="AH1624" s="203"/>
      <c r="AK1624" s="203"/>
      <c r="AL1624" s="203"/>
      <c r="AM1624" s="204"/>
    </row>
    <row r="1625" spans="2:39">
      <c r="B1625" s="200"/>
      <c r="C1625" s="201"/>
      <c r="D1625" s="201"/>
      <c r="E1625" s="201"/>
      <c r="G1625" s="193"/>
      <c r="AD1625" s="202"/>
      <c r="AE1625" s="203"/>
      <c r="AF1625" s="203"/>
      <c r="AG1625" s="203"/>
      <c r="AH1625" s="203"/>
      <c r="AK1625" s="203"/>
      <c r="AL1625" s="203"/>
      <c r="AM1625" s="204"/>
    </row>
    <row r="1626" spans="2:39">
      <c r="B1626" s="200"/>
      <c r="C1626" s="201"/>
      <c r="D1626" s="201"/>
      <c r="E1626" s="201"/>
      <c r="G1626" s="193"/>
      <c r="AD1626" s="202"/>
      <c r="AE1626" s="203"/>
      <c r="AF1626" s="203"/>
      <c r="AG1626" s="203"/>
      <c r="AH1626" s="203"/>
      <c r="AK1626" s="203"/>
      <c r="AL1626" s="203"/>
      <c r="AM1626" s="204"/>
    </row>
    <row r="1627" spans="2:39">
      <c r="B1627" s="200"/>
      <c r="C1627" s="201"/>
      <c r="D1627" s="201"/>
      <c r="E1627" s="201"/>
      <c r="G1627" s="193"/>
      <c r="AD1627" s="202"/>
      <c r="AE1627" s="203"/>
      <c r="AF1627" s="203"/>
      <c r="AG1627" s="203"/>
      <c r="AH1627" s="203"/>
      <c r="AK1627" s="203"/>
      <c r="AL1627" s="203"/>
      <c r="AM1627" s="204"/>
    </row>
    <row r="1628" spans="2:39">
      <c r="B1628" s="200"/>
      <c r="C1628" s="201"/>
      <c r="D1628" s="201"/>
      <c r="E1628" s="201"/>
      <c r="G1628" s="193"/>
      <c r="AD1628" s="202"/>
      <c r="AE1628" s="203"/>
      <c r="AF1628" s="203"/>
      <c r="AG1628" s="203"/>
      <c r="AH1628" s="203"/>
      <c r="AK1628" s="203"/>
      <c r="AL1628" s="203"/>
      <c r="AM1628" s="204"/>
    </row>
    <row r="1629" spans="2:39">
      <c r="B1629" s="200"/>
      <c r="C1629" s="201"/>
      <c r="D1629" s="201"/>
      <c r="E1629" s="201"/>
      <c r="G1629" s="193"/>
      <c r="AD1629" s="202"/>
      <c r="AE1629" s="203"/>
      <c r="AF1629" s="203"/>
      <c r="AG1629" s="203"/>
      <c r="AH1629" s="203"/>
      <c r="AK1629" s="203"/>
      <c r="AL1629" s="203"/>
      <c r="AM1629" s="204"/>
    </row>
    <row r="1630" spans="2:39">
      <c r="B1630" s="200"/>
      <c r="C1630" s="201"/>
      <c r="D1630" s="201"/>
      <c r="E1630" s="201"/>
      <c r="G1630" s="193"/>
      <c r="AD1630" s="202"/>
      <c r="AE1630" s="203"/>
      <c r="AF1630" s="203"/>
      <c r="AG1630" s="203"/>
      <c r="AH1630" s="203"/>
      <c r="AK1630" s="203"/>
      <c r="AL1630" s="203"/>
      <c r="AM1630" s="204"/>
    </row>
    <row r="1631" spans="2:39">
      <c r="B1631" s="200"/>
      <c r="C1631" s="201"/>
      <c r="D1631" s="201"/>
      <c r="E1631" s="201"/>
      <c r="G1631" s="193"/>
      <c r="AD1631" s="202"/>
      <c r="AE1631" s="203"/>
      <c r="AF1631" s="203"/>
      <c r="AG1631" s="203"/>
      <c r="AH1631" s="203"/>
      <c r="AK1631" s="203"/>
      <c r="AL1631" s="203"/>
      <c r="AM1631" s="204"/>
    </row>
    <row r="1632" spans="2:39">
      <c r="B1632" s="200"/>
      <c r="C1632" s="201"/>
      <c r="D1632" s="201"/>
      <c r="E1632" s="201"/>
      <c r="G1632" s="193"/>
      <c r="AD1632" s="202"/>
      <c r="AE1632" s="203"/>
      <c r="AF1632" s="203"/>
      <c r="AG1632" s="203"/>
      <c r="AH1632" s="203"/>
      <c r="AK1632" s="203"/>
      <c r="AL1632" s="203"/>
      <c r="AM1632" s="204"/>
    </row>
    <row r="1633" spans="2:39">
      <c r="B1633" s="200"/>
      <c r="C1633" s="201"/>
      <c r="D1633" s="201"/>
      <c r="E1633" s="201"/>
      <c r="G1633" s="193"/>
      <c r="AD1633" s="202"/>
      <c r="AE1633" s="203"/>
      <c r="AF1633" s="203"/>
      <c r="AG1633" s="203"/>
      <c r="AH1633" s="203"/>
      <c r="AK1633" s="203"/>
      <c r="AL1633" s="203"/>
      <c r="AM1633" s="204"/>
    </row>
    <row r="1634" spans="2:39">
      <c r="B1634" s="200"/>
      <c r="C1634" s="201"/>
      <c r="D1634" s="201"/>
      <c r="E1634" s="201"/>
      <c r="G1634" s="193"/>
      <c r="AD1634" s="202"/>
      <c r="AE1634" s="203"/>
      <c r="AF1634" s="203"/>
      <c r="AG1634" s="203"/>
      <c r="AH1634" s="203"/>
      <c r="AK1634" s="203"/>
      <c r="AL1634" s="203"/>
      <c r="AM1634" s="204"/>
    </row>
    <row r="1635" spans="2:39">
      <c r="B1635" s="200"/>
      <c r="C1635" s="201"/>
      <c r="D1635" s="201"/>
      <c r="E1635" s="201"/>
      <c r="G1635" s="193"/>
      <c r="AD1635" s="202"/>
      <c r="AE1635" s="203"/>
      <c r="AF1635" s="203"/>
      <c r="AG1635" s="203"/>
      <c r="AH1635" s="203"/>
      <c r="AK1635" s="203"/>
      <c r="AL1635" s="203"/>
      <c r="AM1635" s="204"/>
    </row>
    <row r="1636" spans="2:39">
      <c r="B1636" s="200"/>
      <c r="C1636" s="201"/>
      <c r="D1636" s="201"/>
      <c r="E1636" s="201"/>
      <c r="G1636" s="193"/>
      <c r="AD1636" s="202"/>
      <c r="AE1636" s="203"/>
      <c r="AF1636" s="203"/>
      <c r="AG1636" s="203"/>
      <c r="AH1636" s="203"/>
      <c r="AK1636" s="203"/>
      <c r="AL1636" s="203"/>
      <c r="AM1636" s="204"/>
    </row>
    <row r="1637" spans="2:39">
      <c r="B1637" s="200"/>
      <c r="C1637" s="201"/>
      <c r="D1637" s="201"/>
      <c r="E1637" s="201"/>
      <c r="G1637" s="193"/>
      <c r="AD1637" s="202"/>
      <c r="AE1637" s="203"/>
      <c r="AF1637" s="203"/>
      <c r="AG1637" s="203"/>
      <c r="AH1637" s="203"/>
      <c r="AK1637" s="203"/>
      <c r="AL1637" s="203"/>
      <c r="AM1637" s="204"/>
    </row>
    <row r="1638" spans="2:39">
      <c r="B1638" s="200"/>
      <c r="C1638" s="201"/>
      <c r="D1638" s="201"/>
      <c r="E1638" s="201"/>
      <c r="G1638" s="193"/>
      <c r="AD1638" s="202"/>
      <c r="AE1638" s="203"/>
      <c r="AF1638" s="203"/>
      <c r="AG1638" s="203"/>
      <c r="AH1638" s="203"/>
      <c r="AK1638" s="203"/>
      <c r="AL1638" s="203"/>
      <c r="AM1638" s="204"/>
    </row>
    <row r="1639" spans="2:39">
      <c r="B1639" s="200"/>
      <c r="C1639" s="201"/>
      <c r="D1639" s="201"/>
      <c r="E1639" s="201"/>
      <c r="G1639" s="193"/>
      <c r="AD1639" s="202"/>
      <c r="AE1639" s="203"/>
      <c r="AF1639" s="203"/>
      <c r="AG1639" s="203"/>
      <c r="AH1639" s="203"/>
      <c r="AK1639" s="203"/>
      <c r="AL1639" s="203"/>
      <c r="AM1639" s="204"/>
    </row>
    <row r="1640" spans="2:39">
      <c r="B1640" s="200"/>
      <c r="C1640" s="201"/>
      <c r="D1640" s="201"/>
      <c r="E1640" s="201"/>
      <c r="G1640" s="193"/>
      <c r="AD1640" s="202"/>
      <c r="AE1640" s="203"/>
      <c r="AF1640" s="203"/>
      <c r="AG1640" s="203"/>
      <c r="AH1640" s="203"/>
      <c r="AK1640" s="203"/>
      <c r="AL1640" s="203"/>
      <c r="AM1640" s="204"/>
    </row>
    <row r="1641" spans="2:39">
      <c r="B1641" s="200"/>
      <c r="C1641" s="201"/>
      <c r="D1641" s="201"/>
      <c r="E1641" s="201"/>
      <c r="G1641" s="193"/>
      <c r="AD1641" s="202"/>
      <c r="AE1641" s="203"/>
      <c r="AF1641" s="203"/>
      <c r="AG1641" s="203"/>
      <c r="AH1641" s="203"/>
      <c r="AK1641" s="203"/>
      <c r="AL1641" s="203"/>
      <c r="AM1641" s="204"/>
    </row>
    <row r="1642" spans="2:39">
      <c r="B1642" s="200"/>
      <c r="C1642" s="201"/>
      <c r="D1642" s="201"/>
      <c r="E1642" s="201"/>
      <c r="G1642" s="193"/>
      <c r="AD1642" s="202"/>
      <c r="AE1642" s="203"/>
      <c r="AF1642" s="203"/>
      <c r="AG1642" s="203"/>
      <c r="AH1642" s="203"/>
      <c r="AK1642" s="203"/>
      <c r="AL1642" s="203"/>
      <c r="AM1642" s="204"/>
    </row>
    <row r="1643" spans="2:39">
      <c r="B1643" s="200"/>
      <c r="C1643" s="201"/>
      <c r="D1643" s="201"/>
      <c r="E1643" s="201"/>
      <c r="G1643" s="193"/>
      <c r="AD1643" s="202"/>
      <c r="AE1643" s="203"/>
      <c r="AF1643" s="203"/>
      <c r="AG1643" s="203"/>
      <c r="AH1643" s="203"/>
      <c r="AK1643" s="203"/>
      <c r="AL1643" s="203"/>
      <c r="AM1643" s="204"/>
    </row>
    <row r="1644" spans="2:39">
      <c r="B1644" s="200"/>
      <c r="C1644" s="201"/>
      <c r="D1644" s="201"/>
      <c r="E1644" s="201"/>
      <c r="G1644" s="193"/>
      <c r="AD1644" s="202"/>
      <c r="AE1644" s="203"/>
      <c r="AF1644" s="203"/>
      <c r="AG1644" s="203"/>
      <c r="AH1644" s="203"/>
      <c r="AK1644" s="203"/>
      <c r="AL1644" s="203"/>
      <c r="AM1644" s="204"/>
    </row>
    <row r="1645" spans="2:39">
      <c r="B1645" s="200"/>
      <c r="C1645" s="201"/>
      <c r="D1645" s="201"/>
      <c r="E1645" s="201"/>
      <c r="G1645" s="193"/>
      <c r="AD1645" s="202"/>
      <c r="AE1645" s="203"/>
      <c r="AF1645" s="203"/>
      <c r="AG1645" s="203"/>
      <c r="AH1645" s="203"/>
      <c r="AK1645" s="203"/>
      <c r="AL1645" s="203"/>
      <c r="AM1645" s="204"/>
    </row>
    <row r="1646" spans="2:39">
      <c r="B1646" s="200"/>
      <c r="C1646" s="201"/>
      <c r="D1646" s="201"/>
      <c r="E1646" s="201"/>
      <c r="G1646" s="193"/>
      <c r="AD1646" s="202"/>
      <c r="AE1646" s="203"/>
      <c r="AF1646" s="203"/>
      <c r="AG1646" s="203"/>
      <c r="AH1646" s="203"/>
      <c r="AK1646" s="203"/>
      <c r="AL1646" s="203"/>
      <c r="AM1646" s="204"/>
    </row>
    <row r="1647" spans="2:39">
      <c r="B1647" s="200"/>
      <c r="C1647" s="201"/>
      <c r="D1647" s="201"/>
      <c r="E1647" s="201"/>
      <c r="G1647" s="193"/>
      <c r="AD1647" s="202"/>
      <c r="AE1647" s="203"/>
      <c r="AF1647" s="203"/>
      <c r="AG1647" s="203"/>
      <c r="AH1647" s="203"/>
      <c r="AK1647" s="203"/>
      <c r="AL1647" s="203"/>
      <c r="AM1647" s="204"/>
    </row>
    <row r="1648" spans="2:39">
      <c r="B1648" s="200"/>
      <c r="C1648" s="201"/>
      <c r="D1648" s="201"/>
      <c r="E1648" s="201"/>
      <c r="G1648" s="193"/>
      <c r="AD1648" s="202"/>
      <c r="AE1648" s="203"/>
      <c r="AF1648" s="203"/>
      <c r="AG1648" s="203"/>
      <c r="AH1648" s="203"/>
      <c r="AK1648" s="203"/>
      <c r="AL1648" s="203"/>
      <c r="AM1648" s="204"/>
    </row>
    <row r="1649" spans="2:39">
      <c r="B1649" s="200"/>
      <c r="C1649" s="201"/>
      <c r="D1649" s="201"/>
      <c r="E1649" s="201"/>
      <c r="G1649" s="193"/>
      <c r="AD1649" s="202"/>
      <c r="AE1649" s="203"/>
      <c r="AF1649" s="203"/>
      <c r="AG1649" s="203"/>
      <c r="AH1649" s="203"/>
      <c r="AK1649" s="203"/>
      <c r="AL1649" s="203"/>
      <c r="AM1649" s="204"/>
    </row>
    <row r="1650" spans="2:39">
      <c r="B1650" s="200"/>
      <c r="C1650" s="201"/>
      <c r="D1650" s="201"/>
      <c r="E1650" s="201"/>
      <c r="G1650" s="193"/>
      <c r="AD1650" s="202"/>
      <c r="AE1650" s="203"/>
      <c r="AF1650" s="203"/>
      <c r="AG1650" s="203"/>
      <c r="AH1650" s="203"/>
      <c r="AK1650" s="203"/>
      <c r="AL1650" s="203"/>
      <c r="AM1650" s="204"/>
    </row>
    <row r="1651" spans="2:39">
      <c r="B1651" s="200"/>
      <c r="C1651" s="201"/>
      <c r="D1651" s="201"/>
      <c r="E1651" s="201"/>
      <c r="G1651" s="193"/>
      <c r="AD1651" s="202"/>
      <c r="AE1651" s="203"/>
      <c r="AF1651" s="203"/>
      <c r="AG1651" s="203"/>
      <c r="AH1651" s="203"/>
      <c r="AK1651" s="203"/>
      <c r="AL1651" s="203"/>
      <c r="AM1651" s="204"/>
    </row>
    <row r="1652" spans="2:39">
      <c r="B1652" s="200"/>
      <c r="C1652" s="201"/>
      <c r="D1652" s="201"/>
      <c r="E1652" s="201"/>
      <c r="G1652" s="193"/>
      <c r="AD1652" s="202"/>
      <c r="AE1652" s="203"/>
      <c r="AF1652" s="203"/>
      <c r="AG1652" s="203"/>
      <c r="AH1652" s="203"/>
      <c r="AK1652" s="203"/>
      <c r="AL1652" s="203"/>
      <c r="AM1652" s="204"/>
    </row>
    <row r="1653" spans="2:39">
      <c r="B1653" s="200"/>
      <c r="C1653" s="201"/>
      <c r="D1653" s="201"/>
      <c r="E1653" s="201"/>
      <c r="G1653" s="193"/>
      <c r="AD1653" s="202"/>
      <c r="AE1653" s="203"/>
      <c r="AF1653" s="203"/>
      <c r="AG1653" s="203"/>
      <c r="AH1653" s="203"/>
      <c r="AK1653" s="203"/>
      <c r="AL1653" s="203"/>
      <c r="AM1653" s="204"/>
    </row>
    <row r="1654" spans="2:39">
      <c r="B1654" s="200"/>
      <c r="C1654" s="201"/>
      <c r="D1654" s="201"/>
      <c r="E1654" s="201"/>
      <c r="G1654" s="193"/>
      <c r="AD1654" s="202"/>
      <c r="AE1654" s="203"/>
      <c r="AF1654" s="203"/>
      <c r="AG1654" s="203"/>
      <c r="AH1654" s="203"/>
      <c r="AK1654" s="203"/>
      <c r="AL1654" s="203"/>
      <c r="AM1654" s="204"/>
    </row>
    <row r="1655" spans="2:39">
      <c r="B1655" s="200"/>
      <c r="C1655" s="201"/>
      <c r="D1655" s="201"/>
      <c r="E1655" s="201"/>
      <c r="G1655" s="193"/>
      <c r="AD1655" s="202"/>
      <c r="AE1655" s="203"/>
      <c r="AF1655" s="203"/>
      <c r="AG1655" s="203"/>
      <c r="AH1655" s="203"/>
      <c r="AK1655" s="203"/>
      <c r="AL1655" s="203"/>
      <c r="AM1655" s="204"/>
    </row>
    <row r="1656" spans="2:39">
      <c r="B1656" s="200"/>
      <c r="C1656" s="201"/>
      <c r="D1656" s="201"/>
      <c r="E1656" s="201"/>
      <c r="G1656" s="193"/>
      <c r="AD1656" s="202"/>
      <c r="AE1656" s="203"/>
      <c r="AF1656" s="203"/>
      <c r="AG1656" s="203"/>
      <c r="AH1656" s="203"/>
      <c r="AK1656" s="203"/>
      <c r="AL1656" s="203"/>
      <c r="AM1656" s="204"/>
    </row>
    <row r="1657" spans="2:39">
      <c r="B1657" s="200"/>
      <c r="C1657" s="201"/>
      <c r="D1657" s="201"/>
      <c r="E1657" s="201"/>
      <c r="G1657" s="193"/>
      <c r="AD1657" s="202"/>
      <c r="AE1657" s="203"/>
      <c r="AF1657" s="203"/>
      <c r="AG1657" s="203"/>
      <c r="AH1657" s="203"/>
      <c r="AK1657" s="203"/>
      <c r="AL1657" s="203"/>
      <c r="AM1657" s="204"/>
    </row>
    <row r="1658" spans="2:39">
      <c r="B1658" s="200"/>
      <c r="C1658" s="201"/>
      <c r="D1658" s="201"/>
      <c r="E1658" s="201"/>
      <c r="G1658" s="193"/>
      <c r="AD1658" s="202"/>
      <c r="AE1658" s="203"/>
      <c r="AF1658" s="203"/>
      <c r="AG1658" s="203"/>
      <c r="AH1658" s="203"/>
      <c r="AK1658" s="203"/>
      <c r="AL1658" s="203"/>
      <c r="AM1658" s="204"/>
    </row>
    <row r="1659" spans="2:39">
      <c r="B1659" s="200"/>
      <c r="C1659" s="201"/>
      <c r="D1659" s="201"/>
      <c r="E1659" s="201"/>
      <c r="G1659" s="193"/>
      <c r="AD1659" s="202"/>
      <c r="AE1659" s="203"/>
      <c r="AF1659" s="203"/>
      <c r="AG1659" s="203"/>
      <c r="AH1659" s="203"/>
      <c r="AK1659" s="203"/>
      <c r="AL1659" s="203"/>
      <c r="AM1659" s="204"/>
    </row>
    <row r="1660" spans="2:39">
      <c r="B1660" s="200"/>
      <c r="C1660" s="201"/>
      <c r="D1660" s="201"/>
      <c r="E1660" s="201"/>
      <c r="G1660" s="193"/>
      <c r="AD1660" s="202"/>
      <c r="AE1660" s="203"/>
      <c r="AF1660" s="203"/>
      <c r="AG1660" s="203"/>
      <c r="AH1660" s="203"/>
      <c r="AK1660" s="203"/>
      <c r="AL1660" s="203"/>
      <c r="AM1660" s="204"/>
    </row>
    <row r="1661" spans="2:39">
      <c r="B1661" s="200"/>
      <c r="C1661" s="201"/>
      <c r="D1661" s="201"/>
      <c r="E1661" s="201"/>
      <c r="G1661" s="193"/>
      <c r="AD1661" s="202"/>
      <c r="AE1661" s="203"/>
      <c r="AF1661" s="203"/>
      <c r="AG1661" s="203"/>
      <c r="AH1661" s="203"/>
      <c r="AK1661" s="203"/>
      <c r="AL1661" s="203"/>
      <c r="AM1661" s="204"/>
    </row>
    <row r="1662" spans="2:39">
      <c r="B1662" s="200"/>
      <c r="C1662" s="201"/>
      <c r="D1662" s="201"/>
      <c r="E1662" s="201"/>
      <c r="G1662" s="193"/>
      <c r="AD1662" s="202"/>
      <c r="AE1662" s="203"/>
      <c r="AF1662" s="203"/>
      <c r="AG1662" s="203"/>
      <c r="AH1662" s="203"/>
      <c r="AK1662" s="203"/>
      <c r="AL1662" s="203"/>
      <c r="AM1662" s="204"/>
    </row>
    <row r="1663" spans="2:39">
      <c r="B1663" s="200"/>
      <c r="C1663" s="201"/>
      <c r="D1663" s="201"/>
      <c r="E1663" s="201"/>
      <c r="G1663" s="193"/>
      <c r="AD1663" s="202"/>
      <c r="AE1663" s="203"/>
      <c r="AF1663" s="203"/>
      <c r="AG1663" s="203"/>
      <c r="AH1663" s="203"/>
      <c r="AK1663" s="203"/>
      <c r="AL1663" s="203"/>
      <c r="AM1663" s="204"/>
    </row>
    <row r="1664" spans="2:39">
      <c r="B1664" s="200"/>
      <c r="C1664" s="201"/>
      <c r="D1664" s="201"/>
      <c r="E1664" s="201"/>
      <c r="G1664" s="193"/>
      <c r="AD1664" s="202"/>
      <c r="AE1664" s="203"/>
      <c r="AF1664" s="203"/>
      <c r="AG1664" s="203"/>
      <c r="AH1664" s="203"/>
      <c r="AK1664" s="203"/>
      <c r="AL1664" s="203"/>
      <c r="AM1664" s="204"/>
    </row>
    <row r="1665" spans="2:39">
      <c r="B1665" s="200"/>
      <c r="C1665" s="201"/>
      <c r="D1665" s="201"/>
      <c r="E1665" s="201"/>
      <c r="G1665" s="193"/>
      <c r="AD1665" s="202"/>
      <c r="AE1665" s="203"/>
      <c r="AF1665" s="203"/>
      <c r="AG1665" s="203"/>
      <c r="AH1665" s="203"/>
      <c r="AK1665" s="203"/>
      <c r="AL1665" s="203"/>
      <c r="AM1665" s="204"/>
    </row>
    <row r="1666" spans="2:39">
      <c r="B1666" s="200"/>
      <c r="C1666" s="201"/>
      <c r="D1666" s="201"/>
      <c r="E1666" s="201"/>
      <c r="G1666" s="193"/>
      <c r="AD1666" s="202"/>
      <c r="AE1666" s="203"/>
      <c r="AF1666" s="203"/>
      <c r="AG1666" s="203"/>
      <c r="AH1666" s="203"/>
      <c r="AK1666" s="203"/>
      <c r="AL1666" s="203"/>
      <c r="AM1666" s="204"/>
    </row>
    <row r="1667" spans="2:39">
      <c r="B1667" s="200"/>
      <c r="C1667" s="201"/>
      <c r="D1667" s="201"/>
      <c r="E1667" s="201"/>
      <c r="G1667" s="193"/>
      <c r="AD1667" s="202"/>
      <c r="AE1667" s="203"/>
      <c r="AF1667" s="203"/>
      <c r="AG1667" s="203"/>
      <c r="AH1667" s="203"/>
      <c r="AK1667" s="203"/>
      <c r="AL1667" s="203"/>
      <c r="AM1667" s="204"/>
    </row>
    <row r="1668" spans="2:39">
      <c r="B1668" s="200"/>
      <c r="C1668" s="201"/>
      <c r="D1668" s="201"/>
      <c r="E1668" s="201"/>
      <c r="G1668" s="193"/>
      <c r="AD1668" s="202"/>
      <c r="AE1668" s="203"/>
      <c r="AF1668" s="203"/>
      <c r="AG1668" s="203"/>
      <c r="AH1668" s="203"/>
      <c r="AK1668" s="203"/>
      <c r="AL1668" s="203"/>
      <c r="AM1668" s="204"/>
    </row>
    <row r="1669" spans="2:39">
      <c r="B1669" s="200"/>
      <c r="C1669" s="201"/>
      <c r="D1669" s="201"/>
      <c r="E1669" s="201"/>
      <c r="G1669" s="193"/>
      <c r="AD1669" s="202"/>
      <c r="AE1669" s="203"/>
      <c r="AF1669" s="203"/>
      <c r="AG1669" s="203"/>
      <c r="AH1669" s="203"/>
      <c r="AK1669" s="203"/>
      <c r="AL1669" s="203"/>
      <c r="AM1669" s="204"/>
    </row>
    <row r="1670" spans="2:39">
      <c r="B1670" s="200"/>
      <c r="C1670" s="201"/>
      <c r="D1670" s="201"/>
      <c r="E1670" s="201"/>
      <c r="G1670" s="193"/>
      <c r="AD1670" s="202"/>
      <c r="AE1670" s="203"/>
      <c r="AF1670" s="203"/>
      <c r="AG1670" s="203"/>
      <c r="AH1670" s="203"/>
      <c r="AK1670" s="203"/>
      <c r="AL1670" s="203"/>
      <c r="AM1670" s="204"/>
    </row>
    <row r="1671" spans="2:39">
      <c r="B1671" s="200"/>
      <c r="C1671" s="201"/>
      <c r="D1671" s="201"/>
      <c r="E1671" s="201"/>
      <c r="G1671" s="193"/>
      <c r="AD1671" s="202"/>
      <c r="AE1671" s="203"/>
      <c r="AF1671" s="203"/>
      <c r="AG1671" s="203"/>
      <c r="AH1671" s="203"/>
      <c r="AK1671" s="203"/>
      <c r="AL1671" s="203"/>
      <c r="AM1671" s="204"/>
    </row>
    <row r="1672" spans="2:39">
      <c r="B1672" s="200"/>
      <c r="C1672" s="201"/>
      <c r="D1672" s="201"/>
      <c r="E1672" s="201"/>
      <c r="G1672" s="193"/>
      <c r="AD1672" s="202"/>
      <c r="AE1672" s="203"/>
      <c r="AF1672" s="203"/>
      <c r="AG1672" s="203"/>
      <c r="AH1672" s="203"/>
      <c r="AK1672" s="203"/>
      <c r="AL1672" s="203"/>
      <c r="AM1672" s="204"/>
    </row>
    <row r="1673" spans="2:39">
      <c r="B1673" s="200"/>
      <c r="C1673" s="201"/>
      <c r="D1673" s="201"/>
      <c r="E1673" s="201"/>
      <c r="G1673" s="193"/>
      <c r="AD1673" s="202"/>
      <c r="AE1673" s="203"/>
      <c r="AF1673" s="203"/>
      <c r="AG1673" s="203"/>
      <c r="AH1673" s="203"/>
      <c r="AK1673" s="203"/>
      <c r="AL1673" s="203"/>
      <c r="AM1673" s="204"/>
    </row>
    <row r="1674" spans="2:39">
      <c r="B1674" s="200"/>
      <c r="C1674" s="201"/>
      <c r="D1674" s="201"/>
      <c r="E1674" s="201"/>
      <c r="G1674" s="193"/>
      <c r="AD1674" s="202"/>
      <c r="AE1674" s="203"/>
      <c r="AF1674" s="203"/>
      <c r="AG1674" s="203"/>
      <c r="AH1674" s="203"/>
      <c r="AK1674" s="203"/>
      <c r="AL1674" s="203"/>
      <c r="AM1674" s="204"/>
    </row>
    <row r="1675" spans="2:39">
      <c r="B1675" s="200"/>
      <c r="C1675" s="201"/>
      <c r="D1675" s="201"/>
      <c r="E1675" s="201"/>
      <c r="G1675" s="193"/>
      <c r="AD1675" s="202"/>
      <c r="AE1675" s="203"/>
      <c r="AF1675" s="203"/>
      <c r="AG1675" s="203"/>
      <c r="AH1675" s="203"/>
      <c r="AK1675" s="203"/>
      <c r="AL1675" s="203"/>
      <c r="AM1675" s="204"/>
    </row>
    <row r="1676" spans="2:39">
      <c r="B1676" s="200"/>
      <c r="C1676" s="201"/>
      <c r="D1676" s="201"/>
      <c r="E1676" s="201"/>
      <c r="G1676" s="193"/>
      <c r="AD1676" s="202"/>
      <c r="AE1676" s="203"/>
      <c r="AF1676" s="203"/>
      <c r="AG1676" s="203"/>
      <c r="AH1676" s="203"/>
      <c r="AK1676" s="203"/>
      <c r="AL1676" s="203"/>
      <c r="AM1676" s="204"/>
    </row>
    <row r="1677" spans="2:39">
      <c r="B1677" s="200"/>
      <c r="C1677" s="201"/>
      <c r="D1677" s="201"/>
      <c r="E1677" s="201"/>
      <c r="G1677" s="193"/>
      <c r="AD1677" s="202"/>
      <c r="AE1677" s="203"/>
      <c r="AF1677" s="203"/>
      <c r="AG1677" s="203"/>
      <c r="AH1677" s="203"/>
      <c r="AK1677" s="203"/>
      <c r="AL1677" s="203"/>
      <c r="AM1677" s="204"/>
    </row>
    <row r="1678" spans="2:39">
      <c r="B1678" s="200"/>
      <c r="C1678" s="201"/>
      <c r="D1678" s="201"/>
      <c r="E1678" s="201"/>
      <c r="G1678" s="193"/>
      <c r="AD1678" s="202"/>
      <c r="AE1678" s="203"/>
      <c r="AF1678" s="203"/>
      <c r="AG1678" s="203"/>
      <c r="AH1678" s="203"/>
      <c r="AK1678" s="203"/>
      <c r="AL1678" s="203"/>
      <c r="AM1678" s="204"/>
    </row>
    <row r="1679" spans="2:39">
      <c r="B1679" s="200"/>
      <c r="C1679" s="201"/>
      <c r="D1679" s="201"/>
      <c r="E1679" s="201"/>
      <c r="G1679" s="193"/>
      <c r="AD1679" s="202"/>
      <c r="AE1679" s="203"/>
      <c r="AF1679" s="203"/>
      <c r="AG1679" s="203"/>
      <c r="AH1679" s="203"/>
      <c r="AK1679" s="203"/>
      <c r="AL1679" s="203"/>
      <c r="AM1679" s="204"/>
    </row>
    <row r="1680" spans="2:39">
      <c r="B1680" s="200"/>
      <c r="C1680" s="201"/>
      <c r="D1680" s="201"/>
      <c r="E1680" s="201"/>
      <c r="G1680" s="193"/>
      <c r="AD1680" s="202"/>
      <c r="AE1680" s="203"/>
      <c r="AF1680" s="203"/>
      <c r="AG1680" s="203"/>
      <c r="AH1680" s="203"/>
      <c r="AK1680" s="203"/>
      <c r="AL1680" s="203"/>
      <c r="AM1680" s="204"/>
    </row>
    <row r="1681" spans="2:39">
      <c r="B1681" s="200"/>
      <c r="C1681" s="201"/>
      <c r="D1681" s="201"/>
      <c r="E1681" s="201"/>
      <c r="G1681" s="193"/>
      <c r="AD1681" s="202"/>
      <c r="AE1681" s="203"/>
      <c r="AF1681" s="203"/>
      <c r="AG1681" s="203"/>
      <c r="AH1681" s="203"/>
      <c r="AK1681" s="203"/>
      <c r="AL1681" s="203"/>
      <c r="AM1681" s="204"/>
    </row>
    <row r="1682" spans="2:39">
      <c r="B1682" s="200"/>
      <c r="C1682" s="201"/>
      <c r="D1682" s="201"/>
      <c r="E1682" s="201"/>
      <c r="G1682" s="193"/>
      <c r="AD1682" s="202"/>
      <c r="AE1682" s="203"/>
      <c r="AF1682" s="203"/>
      <c r="AG1682" s="203"/>
      <c r="AH1682" s="203"/>
      <c r="AK1682" s="203"/>
      <c r="AL1682" s="203"/>
      <c r="AM1682" s="204"/>
    </row>
    <row r="1683" spans="2:39">
      <c r="B1683" s="200"/>
      <c r="C1683" s="201"/>
      <c r="D1683" s="201"/>
      <c r="E1683" s="201"/>
      <c r="G1683" s="193"/>
      <c r="AD1683" s="202"/>
      <c r="AE1683" s="203"/>
      <c r="AF1683" s="203"/>
      <c r="AG1683" s="203"/>
      <c r="AH1683" s="203"/>
      <c r="AK1683" s="203"/>
      <c r="AL1683" s="203"/>
      <c r="AM1683" s="204"/>
    </row>
    <row r="1684" spans="2:39">
      <c r="B1684" s="200"/>
      <c r="C1684" s="201"/>
      <c r="D1684" s="201"/>
      <c r="E1684" s="201"/>
      <c r="G1684" s="193"/>
      <c r="AD1684" s="202"/>
      <c r="AE1684" s="203"/>
      <c r="AF1684" s="203"/>
      <c r="AG1684" s="203"/>
      <c r="AH1684" s="203"/>
      <c r="AK1684" s="203"/>
      <c r="AL1684" s="203"/>
      <c r="AM1684" s="204"/>
    </row>
    <row r="1685" spans="2:39">
      <c r="B1685" s="200"/>
      <c r="C1685" s="201"/>
      <c r="D1685" s="201"/>
      <c r="E1685" s="201"/>
      <c r="G1685" s="193"/>
      <c r="AD1685" s="202"/>
      <c r="AE1685" s="203"/>
      <c r="AF1685" s="203"/>
      <c r="AG1685" s="203"/>
      <c r="AH1685" s="203"/>
      <c r="AK1685" s="203"/>
      <c r="AL1685" s="203"/>
      <c r="AM1685" s="204"/>
    </row>
    <row r="1686" spans="2:39">
      <c r="B1686" s="200"/>
      <c r="C1686" s="201"/>
      <c r="D1686" s="201"/>
      <c r="E1686" s="201"/>
      <c r="G1686" s="193"/>
      <c r="AD1686" s="202"/>
      <c r="AE1686" s="203"/>
      <c r="AF1686" s="203"/>
      <c r="AG1686" s="203"/>
      <c r="AH1686" s="203"/>
      <c r="AK1686" s="203"/>
      <c r="AL1686" s="203"/>
      <c r="AM1686" s="204"/>
    </row>
    <row r="1687" spans="2:39">
      <c r="B1687" s="200"/>
      <c r="C1687" s="201"/>
      <c r="D1687" s="201"/>
      <c r="E1687" s="201"/>
      <c r="G1687" s="193"/>
      <c r="AD1687" s="202"/>
      <c r="AE1687" s="203"/>
      <c r="AF1687" s="203"/>
      <c r="AG1687" s="203"/>
      <c r="AH1687" s="203"/>
      <c r="AK1687" s="203"/>
      <c r="AL1687" s="203"/>
      <c r="AM1687" s="204"/>
    </row>
    <row r="1688" spans="2:39">
      <c r="B1688" s="200"/>
      <c r="C1688" s="201"/>
      <c r="D1688" s="201"/>
      <c r="E1688" s="201"/>
      <c r="G1688" s="193"/>
      <c r="AD1688" s="202"/>
      <c r="AE1688" s="203"/>
      <c r="AF1688" s="203"/>
      <c r="AG1688" s="203"/>
      <c r="AH1688" s="203"/>
      <c r="AK1688" s="203"/>
      <c r="AL1688" s="203"/>
      <c r="AM1688" s="204"/>
    </row>
    <row r="1689" spans="2:39">
      <c r="B1689" s="200"/>
      <c r="C1689" s="201"/>
      <c r="D1689" s="201"/>
      <c r="E1689" s="201"/>
      <c r="G1689" s="193"/>
      <c r="AD1689" s="202"/>
      <c r="AE1689" s="203"/>
      <c r="AF1689" s="203"/>
      <c r="AG1689" s="203"/>
      <c r="AH1689" s="203"/>
      <c r="AK1689" s="203"/>
      <c r="AL1689" s="203"/>
      <c r="AM1689" s="204"/>
    </row>
    <row r="1690" spans="2:39">
      <c r="B1690" s="200"/>
      <c r="C1690" s="201"/>
      <c r="D1690" s="201"/>
      <c r="E1690" s="201"/>
      <c r="G1690" s="193"/>
      <c r="AD1690" s="202"/>
      <c r="AE1690" s="203"/>
      <c r="AF1690" s="203"/>
      <c r="AG1690" s="203"/>
      <c r="AH1690" s="203"/>
      <c r="AK1690" s="203"/>
      <c r="AL1690" s="203"/>
      <c r="AM1690" s="204"/>
    </row>
    <row r="1691" spans="2:39">
      <c r="B1691" s="200"/>
      <c r="C1691" s="201"/>
      <c r="D1691" s="201"/>
      <c r="E1691" s="201"/>
      <c r="G1691" s="193"/>
      <c r="AD1691" s="202"/>
      <c r="AE1691" s="203"/>
      <c r="AF1691" s="203"/>
      <c r="AG1691" s="203"/>
      <c r="AH1691" s="203"/>
      <c r="AK1691" s="203"/>
      <c r="AL1691" s="203"/>
      <c r="AM1691" s="204"/>
    </row>
    <row r="1692" spans="2:39">
      <c r="B1692" s="200"/>
      <c r="C1692" s="201"/>
      <c r="D1692" s="201"/>
      <c r="E1692" s="201"/>
      <c r="G1692" s="193"/>
      <c r="AD1692" s="202"/>
      <c r="AE1692" s="203"/>
      <c r="AF1692" s="203"/>
      <c r="AG1692" s="203"/>
      <c r="AH1692" s="203"/>
      <c r="AK1692" s="203"/>
      <c r="AL1692" s="203"/>
      <c r="AM1692" s="204"/>
    </row>
    <row r="1693" spans="2:39">
      <c r="B1693" s="200"/>
      <c r="C1693" s="201"/>
      <c r="D1693" s="201"/>
      <c r="E1693" s="201"/>
      <c r="G1693" s="193"/>
      <c r="AD1693" s="202"/>
      <c r="AE1693" s="203"/>
      <c r="AF1693" s="203"/>
      <c r="AG1693" s="203"/>
      <c r="AH1693" s="203"/>
      <c r="AK1693" s="203"/>
      <c r="AL1693" s="203"/>
      <c r="AM1693" s="204"/>
    </row>
    <row r="1694" spans="2:39">
      <c r="B1694" s="200"/>
      <c r="C1694" s="201"/>
      <c r="D1694" s="201"/>
      <c r="E1694" s="201"/>
      <c r="G1694" s="193"/>
      <c r="AD1694" s="202"/>
      <c r="AE1694" s="203"/>
      <c r="AF1694" s="203"/>
      <c r="AG1694" s="203"/>
      <c r="AH1694" s="203"/>
      <c r="AK1694" s="203"/>
      <c r="AL1694" s="203"/>
      <c r="AM1694" s="204"/>
    </row>
    <row r="1695" spans="2:39">
      <c r="B1695" s="200"/>
      <c r="C1695" s="201"/>
      <c r="D1695" s="201"/>
      <c r="E1695" s="201"/>
      <c r="G1695" s="193"/>
      <c r="AD1695" s="202"/>
      <c r="AE1695" s="203"/>
      <c r="AF1695" s="203"/>
      <c r="AG1695" s="203"/>
      <c r="AH1695" s="203"/>
      <c r="AK1695" s="203"/>
      <c r="AL1695" s="203"/>
      <c r="AM1695" s="204"/>
    </row>
    <row r="1696" spans="2:39">
      <c r="B1696" s="200"/>
      <c r="C1696" s="201"/>
      <c r="D1696" s="201"/>
      <c r="E1696" s="201"/>
      <c r="G1696" s="193"/>
      <c r="AD1696" s="202"/>
      <c r="AE1696" s="203"/>
      <c r="AF1696" s="203"/>
      <c r="AG1696" s="203"/>
      <c r="AH1696" s="203"/>
      <c r="AK1696" s="203"/>
      <c r="AL1696" s="203"/>
      <c r="AM1696" s="204"/>
    </row>
    <row r="1697" spans="2:39">
      <c r="B1697" s="200"/>
      <c r="C1697" s="201"/>
      <c r="D1697" s="201"/>
      <c r="E1697" s="201"/>
      <c r="G1697" s="193"/>
      <c r="AD1697" s="202"/>
      <c r="AE1697" s="203"/>
      <c r="AF1697" s="203"/>
      <c r="AG1697" s="203"/>
      <c r="AH1697" s="203"/>
      <c r="AK1697" s="203"/>
      <c r="AL1697" s="203"/>
      <c r="AM1697" s="204"/>
    </row>
    <row r="1698" spans="2:39">
      <c r="B1698" s="200"/>
      <c r="C1698" s="201"/>
      <c r="D1698" s="201"/>
      <c r="E1698" s="201"/>
      <c r="G1698" s="193"/>
      <c r="AD1698" s="202"/>
      <c r="AE1698" s="203"/>
      <c r="AF1698" s="203"/>
      <c r="AG1698" s="203"/>
      <c r="AH1698" s="203"/>
      <c r="AK1698" s="203"/>
      <c r="AL1698" s="203"/>
      <c r="AM1698" s="204"/>
    </row>
    <row r="1699" spans="2:39">
      <c r="B1699" s="200"/>
      <c r="C1699" s="201"/>
      <c r="D1699" s="201"/>
      <c r="E1699" s="201"/>
      <c r="G1699" s="193"/>
      <c r="AD1699" s="202"/>
      <c r="AE1699" s="203"/>
      <c r="AF1699" s="203"/>
      <c r="AG1699" s="203"/>
      <c r="AH1699" s="203"/>
      <c r="AK1699" s="203"/>
      <c r="AL1699" s="203"/>
      <c r="AM1699" s="204"/>
    </row>
    <row r="1700" spans="2:39">
      <c r="B1700" s="200"/>
      <c r="C1700" s="201"/>
      <c r="D1700" s="201"/>
      <c r="E1700" s="201"/>
      <c r="G1700" s="193"/>
      <c r="AD1700" s="202"/>
      <c r="AE1700" s="203"/>
      <c r="AF1700" s="203"/>
      <c r="AG1700" s="203"/>
      <c r="AH1700" s="203"/>
      <c r="AK1700" s="203"/>
      <c r="AL1700" s="203"/>
      <c r="AM1700" s="204"/>
    </row>
    <row r="1701" spans="2:39">
      <c r="B1701" s="200"/>
      <c r="C1701" s="201"/>
      <c r="D1701" s="201"/>
      <c r="E1701" s="201"/>
      <c r="G1701" s="193"/>
      <c r="AD1701" s="202"/>
      <c r="AE1701" s="203"/>
      <c r="AF1701" s="203"/>
      <c r="AG1701" s="203"/>
      <c r="AH1701" s="203"/>
      <c r="AK1701" s="203"/>
      <c r="AL1701" s="203"/>
      <c r="AM1701" s="204"/>
    </row>
    <row r="1702" spans="2:39">
      <c r="B1702" s="200"/>
      <c r="C1702" s="201"/>
      <c r="D1702" s="201"/>
      <c r="E1702" s="201"/>
      <c r="G1702" s="193"/>
      <c r="AD1702" s="202"/>
      <c r="AE1702" s="203"/>
      <c r="AF1702" s="203"/>
      <c r="AG1702" s="203"/>
      <c r="AH1702" s="203"/>
      <c r="AK1702" s="203"/>
      <c r="AL1702" s="203"/>
      <c r="AM1702" s="204"/>
    </row>
    <row r="1703" spans="2:39">
      <c r="B1703" s="200"/>
      <c r="C1703" s="201"/>
      <c r="D1703" s="201"/>
      <c r="E1703" s="201"/>
      <c r="G1703" s="193"/>
      <c r="AD1703" s="202"/>
      <c r="AE1703" s="203"/>
      <c r="AF1703" s="203"/>
      <c r="AG1703" s="203"/>
      <c r="AH1703" s="203"/>
      <c r="AK1703" s="203"/>
      <c r="AL1703" s="203"/>
      <c r="AM1703" s="204"/>
    </row>
    <row r="1704" spans="2:39">
      <c r="B1704" s="200"/>
      <c r="C1704" s="201"/>
      <c r="D1704" s="201"/>
      <c r="E1704" s="201"/>
      <c r="G1704" s="193"/>
      <c r="AD1704" s="202"/>
      <c r="AE1704" s="203"/>
      <c r="AF1704" s="203"/>
      <c r="AG1704" s="203"/>
      <c r="AH1704" s="203"/>
      <c r="AK1704" s="203"/>
      <c r="AL1704" s="203"/>
      <c r="AM1704" s="204"/>
    </row>
    <row r="1705" spans="2:39">
      <c r="B1705" s="200"/>
      <c r="C1705" s="201"/>
      <c r="D1705" s="201"/>
      <c r="E1705" s="201"/>
      <c r="G1705" s="193"/>
      <c r="AD1705" s="202"/>
      <c r="AE1705" s="203"/>
      <c r="AF1705" s="203"/>
      <c r="AG1705" s="203"/>
      <c r="AH1705" s="203"/>
      <c r="AK1705" s="203"/>
      <c r="AL1705" s="203"/>
      <c r="AM1705" s="204"/>
    </row>
    <row r="1706" spans="2:39">
      <c r="B1706" s="200"/>
      <c r="C1706" s="201"/>
      <c r="D1706" s="201"/>
      <c r="E1706" s="201"/>
      <c r="G1706" s="193"/>
      <c r="AD1706" s="202"/>
      <c r="AE1706" s="203"/>
      <c r="AF1706" s="203"/>
      <c r="AG1706" s="203"/>
      <c r="AH1706" s="203"/>
      <c r="AK1706" s="203"/>
      <c r="AL1706" s="203"/>
      <c r="AM1706" s="204"/>
    </row>
    <row r="1707" spans="2:39">
      <c r="B1707" s="200"/>
      <c r="C1707" s="201"/>
      <c r="D1707" s="201"/>
      <c r="E1707" s="201"/>
      <c r="G1707" s="193"/>
      <c r="AD1707" s="202"/>
      <c r="AE1707" s="203"/>
      <c r="AF1707" s="203"/>
      <c r="AG1707" s="203"/>
      <c r="AH1707" s="203"/>
      <c r="AK1707" s="203"/>
      <c r="AL1707" s="203"/>
      <c r="AM1707" s="204"/>
    </row>
    <row r="1708" spans="2:39">
      <c r="B1708" s="200"/>
      <c r="C1708" s="201"/>
      <c r="D1708" s="201"/>
      <c r="E1708" s="201"/>
      <c r="G1708" s="193"/>
      <c r="AD1708" s="202"/>
      <c r="AE1708" s="203"/>
      <c r="AF1708" s="203"/>
      <c r="AG1708" s="203"/>
      <c r="AH1708" s="203"/>
      <c r="AK1708" s="203"/>
      <c r="AL1708" s="203"/>
      <c r="AM1708" s="204"/>
    </row>
    <row r="1709" spans="2:39">
      <c r="B1709" s="200"/>
      <c r="C1709" s="201"/>
      <c r="D1709" s="201"/>
      <c r="E1709" s="201"/>
      <c r="G1709" s="193"/>
      <c r="AD1709" s="202"/>
      <c r="AE1709" s="203"/>
      <c r="AF1709" s="203"/>
      <c r="AG1709" s="203"/>
      <c r="AH1709" s="203"/>
      <c r="AK1709" s="203"/>
      <c r="AL1709" s="203"/>
      <c r="AM1709" s="204"/>
    </row>
    <row r="1710" spans="2:39">
      <c r="B1710" s="200"/>
      <c r="C1710" s="201"/>
      <c r="D1710" s="201"/>
      <c r="E1710" s="201"/>
      <c r="G1710" s="193"/>
      <c r="AD1710" s="202"/>
      <c r="AE1710" s="203"/>
      <c r="AF1710" s="203"/>
      <c r="AG1710" s="203"/>
      <c r="AH1710" s="203"/>
      <c r="AK1710" s="203"/>
      <c r="AL1710" s="203"/>
      <c r="AM1710" s="204"/>
    </row>
    <row r="1711" spans="2:39">
      <c r="B1711" s="200"/>
      <c r="C1711" s="201"/>
      <c r="D1711" s="201"/>
      <c r="E1711" s="201"/>
      <c r="G1711" s="193"/>
      <c r="AD1711" s="202"/>
      <c r="AE1711" s="203"/>
      <c r="AF1711" s="203"/>
      <c r="AG1711" s="203"/>
      <c r="AH1711" s="203"/>
      <c r="AK1711" s="203"/>
      <c r="AL1711" s="203"/>
      <c r="AM1711" s="204"/>
    </row>
    <row r="1712" spans="2:39">
      <c r="B1712" s="200"/>
      <c r="C1712" s="201"/>
      <c r="D1712" s="201"/>
      <c r="E1712" s="201"/>
      <c r="G1712" s="193"/>
      <c r="AD1712" s="202"/>
      <c r="AE1712" s="203"/>
      <c r="AF1712" s="203"/>
      <c r="AG1712" s="203"/>
      <c r="AH1712" s="203"/>
      <c r="AK1712" s="203"/>
      <c r="AL1712" s="203"/>
      <c r="AM1712" s="204"/>
    </row>
    <row r="1713" spans="2:39">
      <c r="B1713" s="200"/>
      <c r="C1713" s="201"/>
      <c r="D1713" s="201"/>
      <c r="E1713" s="201"/>
      <c r="G1713" s="193"/>
      <c r="AD1713" s="202"/>
      <c r="AE1713" s="203"/>
      <c r="AF1713" s="203"/>
      <c r="AG1713" s="203"/>
      <c r="AH1713" s="203"/>
      <c r="AK1713" s="203"/>
      <c r="AL1713" s="203"/>
      <c r="AM1713" s="204"/>
    </row>
    <row r="1714" spans="2:39">
      <c r="B1714" s="200"/>
      <c r="C1714" s="201"/>
      <c r="D1714" s="201"/>
      <c r="E1714" s="201"/>
      <c r="G1714" s="193"/>
      <c r="AD1714" s="202"/>
      <c r="AE1714" s="203"/>
      <c r="AF1714" s="203"/>
      <c r="AG1714" s="203"/>
      <c r="AH1714" s="203"/>
      <c r="AK1714" s="203"/>
      <c r="AL1714" s="203"/>
      <c r="AM1714" s="204"/>
    </row>
    <row r="1715" spans="2:39">
      <c r="B1715" s="200"/>
      <c r="C1715" s="201"/>
      <c r="D1715" s="201"/>
      <c r="E1715" s="201"/>
      <c r="G1715" s="193"/>
      <c r="AD1715" s="202"/>
      <c r="AE1715" s="203"/>
      <c r="AF1715" s="203"/>
      <c r="AG1715" s="203"/>
      <c r="AH1715" s="203"/>
      <c r="AK1715" s="203"/>
      <c r="AL1715" s="203"/>
      <c r="AM1715" s="204"/>
    </row>
    <row r="1716" spans="2:39">
      <c r="B1716" s="200"/>
      <c r="C1716" s="201"/>
      <c r="D1716" s="201"/>
      <c r="E1716" s="201"/>
      <c r="G1716" s="193"/>
      <c r="AD1716" s="202"/>
      <c r="AE1716" s="203"/>
      <c r="AF1716" s="203"/>
      <c r="AG1716" s="203"/>
      <c r="AH1716" s="203"/>
      <c r="AK1716" s="203"/>
      <c r="AL1716" s="203"/>
      <c r="AM1716" s="204"/>
    </row>
    <row r="1717" spans="2:39">
      <c r="B1717" s="200"/>
      <c r="C1717" s="201"/>
      <c r="D1717" s="201"/>
      <c r="E1717" s="201"/>
      <c r="G1717" s="193"/>
      <c r="AD1717" s="202"/>
      <c r="AE1717" s="203"/>
      <c r="AF1717" s="203"/>
      <c r="AG1717" s="203"/>
      <c r="AH1717" s="203"/>
      <c r="AK1717" s="203"/>
      <c r="AL1717" s="203"/>
      <c r="AM1717" s="204"/>
    </row>
    <row r="1718" spans="2:39">
      <c r="B1718" s="200"/>
      <c r="C1718" s="201"/>
      <c r="D1718" s="201"/>
      <c r="E1718" s="201"/>
      <c r="G1718" s="193"/>
      <c r="AD1718" s="202"/>
      <c r="AE1718" s="203"/>
      <c r="AF1718" s="203"/>
      <c r="AG1718" s="203"/>
      <c r="AH1718" s="203"/>
      <c r="AK1718" s="203"/>
      <c r="AL1718" s="203"/>
      <c r="AM1718" s="204"/>
    </row>
    <row r="1719" spans="2:39">
      <c r="B1719" s="200"/>
      <c r="C1719" s="201"/>
      <c r="D1719" s="201"/>
      <c r="E1719" s="201"/>
      <c r="G1719" s="193"/>
      <c r="AD1719" s="202"/>
      <c r="AE1719" s="203"/>
      <c r="AF1719" s="203"/>
      <c r="AG1719" s="203"/>
      <c r="AH1719" s="203"/>
      <c r="AK1719" s="203"/>
      <c r="AL1719" s="203"/>
      <c r="AM1719" s="204"/>
    </row>
    <row r="1720" spans="2:39">
      <c r="B1720" s="200"/>
      <c r="C1720" s="201"/>
      <c r="D1720" s="201"/>
      <c r="E1720" s="201"/>
      <c r="G1720" s="193"/>
      <c r="AD1720" s="202"/>
      <c r="AE1720" s="203"/>
      <c r="AF1720" s="203"/>
      <c r="AG1720" s="203"/>
      <c r="AH1720" s="203"/>
      <c r="AK1720" s="203"/>
      <c r="AL1720" s="203"/>
      <c r="AM1720" s="204"/>
    </row>
    <row r="1721" spans="2:39">
      <c r="B1721" s="200"/>
      <c r="C1721" s="201"/>
      <c r="D1721" s="201"/>
      <c r="E1721" s="201"/>
      <c r="G1721" s="193"/>
      <c r="AD1721" s="202"/>
      <c r="AE1721" s="203"/>
      <c r="AF1721" s="203"/>
      <c r="AG1721" s="203"/>
      <c r="AH1721" s="203"/>
      <c r="AK1721" s="203"/>
      <c r="AL1721" s="203"/>
      <c r="AM1721" s="204"/>
    </row>
    <row r="1722" spans="2:39">
      <c r="B1722" s="200"/>
      <c r="C1722" s="201"/>
      <c r="D1722" s="201"/>
      <c r="E1722" s="201"/>
      <c r="G1722" s="193"/>
      <c r="AD1722" s="202"/>
      <c r="AE1722" s="203"/>
      <c r="AF1722" s="203"/>
      <c r="AG1722" s="203"/>
      <c r="AH1722" s="203"/>
      <c r="AK1722" s="203"/>
      <c r="AL1722" s="203"/>
      <c r="AM1722" s="204"/>
    </row>
    <row r="1723" spans="2:39">
      <c r="B1723" s="200"/>
      <c r="C1723" s="201"/>
      <c r="D1723" s="201"/>
      <c r="E1723" s="201"/>
      <c r="G1723" s="193"/>
      <c r="AD1723" s="202"/>
      <c r="AE1723" s="203"/>
      <c r="AF1723" s="203"/>
      <c r="AG1723" s="203"/>
      <c r="AH1723" s="203"/>
      <c r="AK1723" s="203"/>
      <c r="AL1723" s="203"/>
      <c r="AM1723" s="204"/>
    </row>
    <row r="1724" spans="2:39">
      <c r="B1724" s="200"/>
      <c r="C1724" s="201"/>
      <c r="D1724" s="201"/>
      <c r="E1724" s="201"/>
      <c r="G1724" s="193"/>
      <c r="AD1724" s="202"/>
      <c r="AE1724" s="203"/>
      <c r="AF1724" s="203"/>
      <c r="AG1724" s="203"/>
      <c r="AH1724" s="203"/>
      <c r="AK1724" s="203"/>
      <c r="AL1724" s="203"/>
      <c r="AM1724" s="204"/>
    </row>
    <row r="1725" spans="2:39">
      <c r="B1725" s="200"/>
      <c r="C1725" s="201"/>
      <c r="D1725" s="201"/>
      <c r="E1725" s="201"/>
      <c r="G1725" s="193"/>
      <c r="AD1725" s="202"/>
      <c r="AE1725" s="203"/>
      <c r="AF1725" s="203"/>
      <c r="AG1725" s="203"/>
      <c r="AH1725" s="203"/>
      <c r="AK1725" s="203"/>
      <c r="AL1725" s="203"/>
      <c r="AM1725" s="204"/>
    </row>
    <row r="1726" spans="2:39">
      <c r="B1726" s="200"/>
      <c r="C1726" s="201"/>
      <c r="D1726" s="201"/>
      <c r="E1726" s="201"/>
      <c r="G1726" s="193"/>
      <c r="AD1726" s="202"/>
      <c r="AE1726" s="203"/>
      <c r="AF1726" s="203"/>
      <c r="AG1726" s="203"/>
      <c r="AH1726" s="203"/>
      <c r="AK1726" s="203"/>
      <c r="AL1726" s="203"/>
      <c r="AM1726" s="204"/>
    </row>
    <row r="1727" spans="2:39">
      <c r="B1727" s="200"/>
      <c r="C1727" s="201"/>
      <c r="D1727" s="201"/>
      <c r="E1727" s="201"/>
      <c r="G1727" s="193"/>
      <c r="AD1727" s="202"/>
      <c r="AE1727" s="203"/>
      <c r="AF1727" s="203"/>
      <c r="AG1727" s="203"/>
      <c r="AH1727" s="203"/>
      <c r="AK1727" s="203"/>
      <c r="AL1727" s="203"/>
      <c r="AM1727" s="204"/>
    </row>
    <row r="1728" spans="2:39">
      <c r="B1728" s="200"/>
      <c r="C1728" s="201"/>
      <c r="D1728" s="201"/>
      <c r="E1728" s="201"/>
      <c r="G1728" s="193"/>
      <c r="AD1728" s="202"/>
      <c r="AE1728" s="203"/>
      <c r="AF1728" s="203"/>
      <c r="AG1728" s="203"/>
      <c r="AH1728" s="203"/>
      <c r="AK1728" s="203"/>
      <c r="AL1728" s="203"/>
      <c r="AM1728" s="204"/>
    </row>
    <row r="1729" spans="2:39">
      <c r="B1729" s="200"/>
      <c r="C1729" s="201"/>
      <c r="D1729" s="201"/>
      <c r="E1729" s="201"/>
      <c r="G1729" s="193"/>
      <c r="AD1729" s="202"/>
      <c r="AE1729" s="203"/>
      <c r="AF1729" s="203"/>
      <c r="AG1729" s="203"/>
      <c r="AH1729" s="203"/>
      <c r="AK1729" s="203"/>
      <c r="AL1729" s="203"/>
      <c r="AM1729" s="204"/>
    </row>
    <row r="1730" spans="2:39">
      <c r="B1730" s="200"/>
      <c r="C1730" s="201"/>
      <c r="D1730" s="201"/>
      <c r="E1730" s="201"/>
      <c r="G1730" s="193"/>
      <c r="AD1730" s="202"/>
      <c r="AE1730" s="203"/>
      <c r="AF1730" s="203"/>
      <c r="AG1730" s="203"/>
      <c r="AH1730" s="203"/>
      <c r="AK1730" s="203"/>
      <c r="AL1730" s="203"/>
      <c r="AM1730" s="204"/>
    </row>
    <row r="1731" spans="2:39">
      <c r="B1731" s="200"/>
      <c r="C1731" s="201"/>
      <c r="D1731" s="201"/>
      <c r="E1731" s="201"/>
      <c r="G1731" s="193"/>
      <c r="AD1731" s="202"/>
      <c r="AE1731" s="203"/>
      <c r="AF1731" s="203"/>
      <c r="AG1731" s="203"/>
      <c r="AH1731" s="203"/>
      <c r="AK1731" s="203"/>
      <c r="AL1731" s="203"/>
      <c r="AM1731" s="204"/>
    </row>
    <row r="1732" spans="2:39">
      <c r="B1732" s="200"/>
      <c r="C1732" s="201"/>
      <c r="D1732" s="201"/>
      <c r="E1732" s="201"/>
      <c r="G1732" s="193"/>
      <c r="AD1732" s="202"/>
      <c r="AE1732" s="203"/>
      <c r="AF1732" s="203"/>
      <c r="AG1732" s="203"/>
      <c r="AH1732" s="203"/>
      <c r="AK1732" s="203"/>
      <c r="AL1732" s="203"/>
      <c r="AM1732" s="204"/>
    </row>
    <row r="1733" spans="2:39">
      <c r="B1733" s="200"/>
      <c r="C1733" s="201"/>
      <c r="D1733" s="201"/>
      <c r="E1733" s="201"/>
      <c r="G1733" s="193"/>
      <c r="AD1733" s="202"/>
      <c r="AE1733" s="203"/>
      <c r="AF1733" s="203"/>
      <c r="AG1733" s="203"/>
      <c r="AH1733" s="203"/>
      <c r="AK1733" s="203"/>
      <c r="AL1733" s="203"/>
      <c r="AM1733" s="204"/>
    </row>
    <row r="1734" spans="2:39">
      <c r="B1734" s="200"/>
      <c r="C1734" s="201"/>
      <c r="D1734" s="201"/>
      <c r="E1734" s="201"/>
      <c r="G1734" s="193"/>
      <c r="AD1734" s="202"/>
      <c r="AE1734" s="203"/>
      <c r="AF1734" s="203"/>
      <c r="AG1734" s="203"/>
      <c r="AH1734" s="203"/>
      <c r="AK1734" s="203"/>
      <c r="AL1734" s="203"/>
      <c r="AM1734" s="204"/>
    </row>
    <row r="1735" spans="2:39">
      <c r="B1735" s="200"/>
      <c r="C1735" s="201"/>
      <c r="D1735" s="201"/>
      <c r="E1735" s="201"/>
      <c r="G1735" s="193"/>
      <c r="AD1735" s="202"/>
      <c r="AE1735" s="203"/>
      <c r="AF1735" s="203"/>
      <c r="AG1735" s="203"/>
      <c r="AH1735" s="203"/>
      <c r="AK1735" s="203"/>
      <c r="AL1735" s="203"/>
      <c r="AM1735" s="204"/>
    </row>
    <row r="1736" spans="2:39">
      <c r="B1736" s="200"/>
      <c r="C1736" s="201"/>
      <c r="D1736" s="201"/>
      <c r="E1736" s="201"/>
      <c r="G1736" s="193"/>
      <c r="AD1736" s="202"/>
      <c r="AE1736" s="203"/>
      <c r="AF1736" s="203"/>
      <c r="AG1736" s="203"/>
      <c r="AH1736" s="203"/>
      <c r="AK1736" s="203"/>
      <c r="AL1736" s="203"/>
      <c r="AM1736" s="204"/>
    </row>
    <row r="1737" spans="2:39">
      <c r="B1737" s="200"/>
      <c r="C1737" s="201"/>
      <c r="D1737" s="201"/>
      <c r="E1737" s="201"/>
      <c r="G1737" s="193"/>
      <c r="AD1737" s="202"/>
      <c r="AE1737" s="203"/>
      <c r="AF1737" s="203"/>
      <c r="AG1737" s="203"/>
      <c r="AH1737" s="203"/>
      <c r="AK1737" s="203"/>
      <c r="AL1737" s="203"/>
      <c r="AM1737" s="204"/>
    </row>
    <row r="1738" spans="2:39">
      <c r="B1738" s="200"/>
      <c r="C1738" s="201"/>
      <c r="D1738" s="201"/>
      <c r="E1738" s="201"/>
      <c r="G1738" s="193"/>
      <c r="AD1738" s="202"/>
      <c r="AE1738" s="203"/>
      <c r="AF1738" s="203"/>
      <c r="AG1738" s="203"/>
      <c r="AH1738" s="203"/>
      <c r="AK1738" s="203"/>
      <c r="AL1738" s="203"/>
      <c r="AM1738" s="204"/>
    </row>
    <row r="1739" spans="2:39">
      <c r="B1739" s="200"/>
      <c r="C1739" s="201"/>
      <c r="D1739" s="201"/>
      <c r="E1739" s="201"/>
      <c r="G1739" s="193"/>
      <c r="AD1739" s="202"/>
      <c r="AE1739" s="203"/>
      <c r="AF1739" s="203"/>
      <c r="AG1739" s="203"/>
      <c r="AH1739" s="203"/>
      <c r="AK1739" s="203"/>
      <c r="AL1739" s="203"/>
      <c r="AM1739" s="204"/>
    </row>
    <row r="1740" spans="2:39">
      <c r="B1740" s="200"/>
      <c r="C1740" s="201"/>
      <c r="D1740" s="201"/>
      <c r="E1740" s="201"/>
      <c r="G1740" s="193"/>
      <c r="AD1740" s="202"/>
      <c r="AE1740" s="203"/>
      <c r="AF1740" s="203"/>
      <c r="AG1740" s="203"/>
      <c r="AH1740" s="203"/>
      <c r="AK1740" s="203"/>
      <c r="AL1740" s="203"/>
      <c r="AM1740" s="204"/>
    </row>
    <row r="1741" spans="2:39">
      <c r="B1741" s="200"/>
      <c r="C1741" s="201"/>
      <c r="D1741" s="201"/>
      <c r="E1741" s="201"/>
      <c r="G1741" s="193"/>
      <c r="AD1741" s="202"/>
      <c r="AE1741" s="203"/>
      <c r="AF1741" s="203"/>
      <c r="AG1741" s="203"/>
      <c r="AH1741" s="203"/>
      <c r="AK1741" s="203"/>
      <c r="AL1741" s="203"/>
      <c r="AM1741" s="204"/>
    </row>
    <row r="1742" spans="2:39">
      <c r="B1742" s="200"/>
      <c r="C1742" s="201"/>
      <c r="D1742" s="201"/>
      <c r="E1742" s="201"/>
      <c r="G1742" s="193"/>
      <c r="AD1742" s="202"/>
      <c r="AE1742" s="203"/>
      <c r="AF1742" s="203"/>
      <c r="AG1742" s="203"/>
      <c r="AH1742" s="203"/>
      <c r="AK1742" s="203"/>
      <c r="AL1742" s="203"/>
      <c r="AM1742" s="204"/>
    </row>
    <row r="1743" spans="2:39">
      <c r="B1743" s="200"/>
      <c r="C1743" s="201"/>
      <c r="D1743" s="201"/>
      <c r="E1743" s="201"/>
      <c r="G1743" s="193"/>
      <c r="AD1743" s="202"/>
      <c r="AE1743" s="203"/>
      <c r="AF1743" s="203"/>
      <c r="AG1743" s="203"/>
      <c r="AH1743" s="203"/>
      <c r="AK1743" s="203"/>
      <c r="AL1743" s="203"/>
      <c r="AM1743" s="204"/>
    </row>
    <row r="1744" spans="2:39">
      <c r="B1744" s="200"/>
      <c r="C1744" s="201"/>
      <c r="D1744" s="201"/>
      <c r="E1744" s="201"/>
      <c r="G1744" s="193"/>
      <c r="AD1744" s="202"/>
      <c r="AE1744" s="203"/>
      <c r="AF1744" s="203"/>
      <c r="AG1744" s="203"/>
      <c r="AH1744" s="203"/>
      <c r="AK1744" s="203"/>
      <c r="AL1744" s="203"/>
      <c r="AM1744" s="204"/>
    </row>
    <row r="1745" spans="2:39">
      <c r="B1745" s="200"/>
      <c r="C1745" s="201"/>
      <c r="D1745" s="201"/>
      <c r="E1745" s="201"/>
      <c r="G1745" s="193"/>
      <c r="AD1745" s="202"/>
      <c r="AE1745" s="203"/>
      <c r="AF1745" s="203"/>
      <c r="AG1745" s="203"/>
      <c r="AH1745" s="203"/>
      <c r="AK1745" s="203"/>
      <c r="AL1745" s="203"/>
      <c r="AM1745" s="204"/>
    </row>
    <row r="1746" spans="2:39">
      <c r="B1746" s="200"/>
      <c r="C1746" s="201"/>
      <c r="D1746" s="201"/>
      <c r="E1746" s="201"/>
      <c r="G1746" s="193"/>
      <c r="AD1746" s="202"/>
      <c r="AE1746" s="203"/>
      <c r="AF1746" s="203"/>
      <c r="AG1746" s="203"/>
      <c r="AH1746" s="203"/>
      <c r="AK1746" s="203"/>
      <c r="AL1746" s="203"/>
      <c r="AM1746" s="204"/>
    </row>
    <row r="1747" spans="2:39">
      <c r="B1747" s="200"/>
      <c r="C1747" s="201"/>
      <c r="D1747" s="201"/>
      <c r="E1747" s="201"/>
      <c r="G1747" s="193"/>
      <c r="AD1747" s="202"/>
      <c r="AE1747" s="203"/>
      <c r="AF1747" s="203"/>
      <c r="AG1747" s="203"/>
      <c r="AH1747" s="203"/>
      <c r="AK1747" s="203"/>
      <c r="AL1747" s="203"/>
      <c r="AM1747" s="204"/>
    </row>
    <row r="1748" spans="2:39">
      <c r="B1748" s="200"/>
      <c r="C1748" s="201"/>
      <c r="D1748" s="201"/>
      <c r="E1748" s="201"/>
      <c r="G1748" s="193"/>
      <c r="AD1748" s="202"/>
      <c r="AE1748" s="203"/>
      <c r="AF1748" s="203"/>
      <c r="AG1748" s="203"/>
      <c r="AH1748" s="203"/>
      <c r="AK1748" s="203"/>
      <c r="AL1748" s="203"/>
      <c r="AM1748" s="204"/>
    </row>
    <row r="1749" spans="2:39">
      <c r="B1749" s="200"/>
      <c r="C1749" s="201"/>
      <c r="D1749" s="201"/>
      <c r="E1749" s="201"/>
      <c r="G1749" s="193"/>
      <c r="AD1749" s="202"/>
      <c r="AE1749" s="203"/>
      <c r="AF1749" s="203"/>
      <c r="AG1749" s="203"/>
      <c r="AH1749" s="203"/>
      <c r="AK1749" s="203"/>
      <c r="AL1749" s="203"/>
      <c r="AM1749" s="204"/>
    </row>
    <row r="1750" spans="2:39">
      <c r="B1750" s="200"/>
      <c r="C1750" s="201"/>
      <c r="D1750" s="201"/>
      <c r="E1750" s="201"/>
      <c r="G1750" s="193"/>
      <c r="AD1750" s="202"/>
      <c r="AE1750" s="203"/>
      <c r="AF1750" s="203"/>
      <c r="AG1750" s="203"/>
      <c r="AH1750" s="203"/>
      <c r="AK1750" s="203"/>
      <c r="AL1750" s="203"/>
      <c r="AM1750" s="204"/>
    </row>
    <row r="1751" spans="2:39">
      <c r="B1751" s="200"/>
      <c r="C1751" s="201"/>
      <c r="D1751" s="201"/>
      <c r="E1751" s="201"/>
      <c r="G1751" s="193"/>
      <c r="AD1751" s="202"/>
      <c r="AE1751" s="203"/>
      <c r="AF1751" s="203"/>
      <c r="AG1751" s="203"/>
      <c r="AH1751" s="203"/>
      <c r="AK1751" s="203"/>
      <c r="AL1751" s="203"/>
      <c r="AM1751" s="204"/>
    </row>
    <row r="1752" spans="2:39">
      <c r="B1752" s="200"/>
      <c r="C1752" s="201"/>
      <c r="D1752" s="201"/>
      <c r="E1752" s="201"/>
      <c r="G1752" s="193"/>
      <c r="AD1752" s="202"/>
      <c r="AE1752" s="203"/>
      <c r="AF1752" s="203"/>
      <c r="AG1752" s="203"/>
      <c r="AH1752" s="203"/>
      <c r="AK1752" s="203"/>
      <c r="AL1752" s="203"/>
      <c r="AM1752" s="204"/>
    </row>
    <row r="1753" spans="2:39">
      <c r="B1753" s="200"/>
      <c r="C1753" s="201"/>
      <c r="D1753" s="201"/>
      <c r="E1753" s="201"/>
      <c r="G1753" s="193"/>
      <c r="AD1753" s="202"/>
      <c r="AE1753" s="203"/>
      <c r="AF1753" s="203"/>
      <c r="AG1753" s="203"/>
      <c r="AH1753" s="203"/>
      <c r="AK1753" s="203"/>
      <c r="AL1753" s="203"/>
      <c r="AM1753" s="204"/>
    </row>
    <row r="1754" spans="2:39">
      <c r="B1754" s="200"/>
      <c r="C1754" s="201"/>
      <c r="D1754" s="201"/>
      <c r="E1754" s="201"/>
      <c r="G1754" s="193"/>
      <c r="AD1754" s="202"/>
      <c r="AE1754" s="203"/>
      <c r="AF1754" s="203"/>
      <c r="AG1754" s="203"/>
      <c r="AH1754" s="203"/>
      <c r="AK1754" s="203"/>
      <c r="AL1754" s="203"/>
      <c r="AM1754" s="204"/>
    </row>
    <row r="1755" spans="2:39">
      <c r="B1755" s="200"/>
      <c r="C1755" s="201"/>
      <c r="D1755" s="201"/>
      <c r="E1755" s="201"/>
      <c r="G1755" s="193"/>
      <c r="AD1755" s="202"/>
      <c r="AE1755" s="203"/>
      <c r="AF1755" s="203"/>
      <c r="AG1755" s="203"/>
      <c r="AH1755" s="203"/>
      <c r="AK1755" s="203"/>
      <c r="AL1755" s="203"/>
      <c r="AM1755" s="204"/>
    </row>
    <row r="1756" spans="2:39">
      <c r="B1756" s="200"/>
      <c r="C1756" s="201"/>
      <c r="D1756" s="201"/>
      <c r="E1756" s="201"/>
      <c r="G1756" s="193"/>
      <c r="AD1756" s="202"/>
      <c r="AE1756" s="203"/>
      <c r="AF1756" s="203"/>
      <c r="AG1756" s="203"/>
      <c r="AH1756" s="203"/>
      <c r="AK1756" s="203"/>
      <c r="AL1756" s="203"/>
      <c r="AM1756" s="204"/>
    </row>
    <row r="1757" spans="2:39">
      <c r="B1757" s="200"/>
      <c r="C1757" s="201"/>
      <c r="D1757" s="201"/>
      <c r="E1757" s="201"/>
      <c r="G1757" s="193"/>
      <c r="AD1757" s="202"/>
      <c r="AE1757" s="203"/>
      <c r="AF1757" s="203"/>
      <c r="AG1757" s="203"/>
      <c r="AH1757" s="203"/>
      <c r="AK1757" s="203"/>
      <c r="AL1757" s="203"/>
      <c r="AM1757" s="204"/>
    </row>
    <row r="1758" spans="2:39">
      <c r="B1758" s="200"/>
      <c r="C1758" s="201"/>
      <c r="D1758" s="201"/>
      <c r="E1758" s="201"/>
      <c r="G1758" s="193"/>
      <c r="AD1758" s="202"/>
      <c r="AE1758" s="203"/>
      <c r="AF1758" s="203"/>
      <c r="AG1758" s="203"/>
      <c r="AH1758" s="203"/>
      <c r="AK1758" s="203"/>
      <c r="AL1758" s="203"/>
      <c r="AM1758" s="204"/>
    </row>
    <row r="1759" spans="2:39">
      <c r="B1759" s="200"/>
      <c r="C1759" s="201"/>
      <c r="D1759" s="201"/>
      <c r="E1759" s="201"/>
      <c r="G1759" s="193"/>
      <c r="AD1759" s="202"/>
      <c r="AE1759" s="203"/>
      <c r="AF1759" s="203"/>
      <c r="AG1759" s="203"/>
      <c r="AH1759" s="203"/>
      <c r="AK1759" s="203"/>
      <c r="AL1759" s="203"/>
      <c r="AM1759" s="204"/>
    </row>
    <row r="1760" spans="2:39">
      <c r="B1760" s="200"/>
      <c r="C1760" s="201"/>
      <c r="D1760" s="201"/>
      <c r="E1760" s="201"/>
      <c r="G1760" s="193"/>
      <c r="AD1760" s="202"/>
      <c r="AE1760" s="203"/>
      <c r="AF1760" s="203"/>
      <c r="AG1760" s="203"/>
      <c r="AH1760" s="203"/>
      <c r="AK1760" s="203"/>
      <c r="AL1760" s="203"/>
      <c r="AM1760" s="204"/>
    </row>
    <row r="1761" spans="2:39">
      <c r="B1761" s="200"/>
      <c r="C1761" s="201"/>
      <c r="D1761" s="201"/>
      <c r="E1761" s="201"/>
      <c r="G1761" s="193"/>
      <c r="AD1761" s="202"/>
      <c r="AE1761" s="203"/>
      <c r="AF1761" s="203"/>
      <c r="AG1761" s="203"/>
      <c r="AH1761" s="203"/>
      <c r="AK1761" s="203"/>
      <c r="AL1761" s="203"/>
      <c r="AM1761" s="204"/>
    </row>
    <row r="1762" spans="2:39">
      <c r="B1762" s="200"/>
      <c r="C1762" s="201"/>
      <c r="D1762" s="201"/>
      <c r="E1762" s="201"/>
      <c r="G1762" s="193"/>
      <c r="AD1762" s="202"/>
      <c r="AE1762" s="203"/>
      <c r="AF1762" s="203"/>
      <c r="AG1762" s="203"/>
      <c r="AH1762" s="203"/>
      <c r="AK1762" s="203"/>
      <c r="AL1762" s="203"/>
      <c r="AM1762" s="204"/>
    </row>
    <row r="1763" spans="2:39">
      <c r="B1763" s="200"/>
      <c r="C1763" s="201"/>
      <c r="D1763" s="201"/>
      <c r="E1763" s="201"/>
      <c r="G1763" s="193"/>
      <c r="AD1763" s="202"/>
      <c r="AE1763" s="203"/>
      <c r="AF1763" s="203"/>
      <c r="AG1763" s="203"/>
      <c r="AH1763" s="203"/>
      <c r="AK1763" s="203"/>
      <c r="AL1763" s="203"/>
      <c r="AM1763" s="204"/>
    </row>
    <row r="1764" spans="2:39">
      <c r="B1764" s="200"/>
      <c r="C1764" s="201"/>
      <c r="D1764" s="201"/>
      <c r="E1764" s="201"/>
      <c r="G1764" s="193"/>
      <c r="AD1764" s="202"/>
      <c r="AE1764" s="203"/>
      <c r="AF1764" s="203"/>
      <c r="AG1764" s="203"/>
      <c r="AH1764" s="203"/>
      <c r="AK1764" s="203"/>
      <c r="AL1764" s="203"/>
      <c r="AM1764" s="204"/>
    </row>
    <row r="1765" spans="2:39">
      <c r="B1765" s="200"/>
      <c r="C1765" s="201"/>
      <c r="D1765" s="201"/>
      <c r="E1765" s="201"/>
      <c r="G1765" s="193"/>
      <c r="AD1765" s="202"/>
      <c r="AE1765" s="203"/>
      <c r="AF1765" s="203"/>
      <c r="AG1765" s="203"/>
      <c r="AH1765" s="203"/>
      <c r="AK1765" s="203"/>
      <c r="AL1765" s="203"/>
      <c r="AM1765" s="204"/>
    </row>
    <row r="1766" spans="2:39">
      <c r="B1766" s="200"/>
      <c r="C1766" s="201"/>
      <c r="D1766" s="201"/>
      <c r="E1766" s="201"/>
      <c r="G1766" s="193"/>
      <c r="AD1766" s="202"/>
      <c r="AE1766" s="203"/>
      <c r="AF1766" s="203"/>
      <c r="AG1766" s="203"/>
      <c r="AH1766" s="203"/>
      <c r="AK1766" s="203"/>
      <c r="AL1766" s="203"/>
      <c r="AM1766" s="204"/>
    </row>
    <row r="1767" spans="2:39">
      <c r="B1767" s="200"/>
      <c r="C1767" s="201"/>
      <c r="D1767" s="201"/>
      <c r="E1767" s="201"/>
      <c r="G1767" s="193"/>
      <c r="AD1767" s="202"/>
      <c r="AE1767" s="203"/>
      <c r="AF1767" s="203"/>
      <c r="AG1767" s="203"/>
      <c r="AH1767" s="203"/>
      <c r="AK1767" s="203"/>
      <c r="AL1767" s="203"/>
      <c r="AM1767" s="204"/>
    </row>
    <row r="1768" spans="2:39">
      <c r="B1768" s="200"/>
      <c r="C1768" s="201"/>
      <c r="D1768" s="201"/>
      <c r="E1768" s="201"/>
      <c r="G1768" s="193"/>
      <c r="AD1768" s="202"/>
      <c r="AE1768" s="203"/>
      <c r="AF1768" s="203"/>
      <c r="AG1768" s="203"/>
      <c r="AH1768" s="203"/>
      <c r="AK1768" s="203"/>
      <c r="AL1768" s="203"/>
      <c r="AM1768" s="204"/>
    </row>
    <row r="1769" spans="2:39">
      <c r="B1769" s="200"/>
      <c r="C1769" s="201"/>
      <c r="D1769" s="201"/>
      <c r="E1769" s="201"/>
      <c r="G1769" s="193"/>
      <c r="AD1769" s="202"/>
      <c r="AE1769" s="203"/>
      <c r="AF1769" s="203"/>
      <c r="AG1769" s="203"/>
      <c r="AH1769" s="203"/>
      <c r="AK1769" s="203"/>
      <c r="AL1769" s="203"/>
      <c r="AM1769" s="204"/>
    </row>
    <row r="1770" spans="2:39">
      <c r="B1770" s="200"/>
      <c r="C1770" s="201"/>
      <c r="D1770" s="201"/>
      <c r="E1770" s="201"/>
      <c r="G1770" s="193"/>
      <c r="AD1770" s="202"/>
      <c r="AE1770" s="203"/>
      <c r="AF1770" s="203"/>
      <c r="AG1770" s="203"/>
      <c r="AH1770" s="203"/>
      <c r="AK1770" s="203"/>
      <c r="AL1770" s="203"/>
      <c r="AM1770" s="204"/>
    </row>
    <row r="1771" spans="2:39">
      <c r="B1771" s="200"/>
      <c r="C1771" s="201"/>
      <c r="D1771" s="201"/>
      <c r="E1771" s="201"/>
      <c r="G1771" s="193"/>
      <c r="AD1771" s="202"/>
      <c r="AE1771" s="203"/>
      <c r="AF1771" s="203"/>
      <c r="AG1771" s="203"/>
      <c r="AH1771" s="203"/>
      <c r="AK1771" s="203"/>
      <c r="AL1771" s="203"/>
      <c r="AM1771" s="204"/>
    </row>
    <row r="1772" spans="2:39">
      <c r="B1772" s="200"/>
      <c r="C1772" s="201"/>
      <c r="D1772" s="201"/>
      <c r="E1772" s="201"/>
      <c r="G1772" s="193"/>
      <c r="AD1772" s="202"/>
      <c r="AE1772" s="203"/>
      <c r="AF1772" s="203"/>
      <c r="AG1772" s="203"/>
      <c r="AH1772" s="203"/>
      <c r="AK1772" s="203"/>
      <c r="AL1772" s="203"/>
      <c r="AM1772" s="204"/>
    </row>
    <row r="1773" spans="2:39">
      <c r="B1773" s="200"/>
      <c r="C1773" s="201"/>
      <c r="D1773" s="201"/>
      <c r="E1773" s="201"/>
      <c r="G1773" s="193"/>
      <c r="AD1773" s="202"/>
      <c r="AE1773" s="203"/>
      <c r="AF1773" s="203"/>
      <c r="AG1773" s="203"/>
      <c r="AH1773" s="203"/>
      <c r="AK1773" s="203"/>
      <c r="AL1773" s="203"/>
      <c r="AM1773" s="204"/>
    </row>
    <row r="1774" spans="2:39">
      <c r="B1774" s="200"/>
      <c r="C1774" s="201"/>
      <c r="D1774" s="201"/>
      <c r="E1774" s="201"/>
      <c r="G1774" s="193"/>
      <c r="AD1774" s="202"/>
      <c r="AE1774" s="203"/>
      <c r="AF1774" s="203"/>
      <c r="AG1774" s="203"/>
      <c r="AH1774" s="203"/>
      <c r="AK1774" s="203"/>
      <c r="AL1774" s="203"/>
      <c r="AM1774" s="204"/>
    </row>
    <row r="1775" spans="2:39">
      <c r="B1775" s="200"/>
      <c r="C1775" s="201"/>
      <c r="D1775" s="201"/>
      <c r="E1775" s="201"/>
      <c r="G1775" s="193"/>
      <c r="AD1775" s="202"/>
      <c r="AE1775" s="203"/>
      <c r="AF1775" s="203"/>
      <c r="AG1775" s="203"/>
      <c r="AH1775" s="203"/>
      <c r="AK1775" s="203"/>
      <c r="AL1775" s="203"/>
      <c r="AM1775" s="204"/>
    </row>
    <row r="1776" spans="2:39">
      <c r="B1776" s="200"/>
      <c r="C1776" s="201"/>
      <c r="D1776" s="201"/>
      <c r="E1776" s="201"/>
      <c r="G1776" s="193"/>
      <c r="AD1776" s="202"/>
      <c r="AE1776" s="203"/>
      <c r="AF1776" s="203"/>
      <c r="AG1776" s="203"/>
      <c r="AH1776" s="203"/>
      <c r="AK1776" s="203"/>
      <c r="AL1776" s="203"/>
      <c r="AM1776" s="204"/>
    </row>
    <row r="1777" spans="2:39">
      <c r="B1777" s="200"/>
      <c r="C1777" s="201"/>
      <c r="D1777" s="201"/>
      <c r="E1777" s="201"/>
      <c r="G1777" s="193"/>
      <c r="AD1777" s="202"/>
      <c r="AE1777" s="203"/>
      <c r="AF1777" s="203"/>
      <c r="AG1777" s="203"/>
      <c r="AH1777" s="203"/>
      <c r="AK1777" s="203"/>
      <c r="AL1777" s="203"/>
      <c r="AM1777" s="204"/>
    </row>
    <row r="1778" spans="2:39">
      <c r="B1778" s="200"/>
      <c r="C1778" s="201"/>
      <c r="D1778" s="201"/>
      <c r="E1778" s="201"/>
      <c r="G1778" s="193"/>
      <c r="AD1778" s="202"/>
      <c r="AE1778" s="203"/>
      <c r="AF1778" s="203"/>
      <c r="AG1778" s="203"/>
      <c r="AH1778" s="203"/>
      <c r="AK1778" s="203"/>
      <c r="AL1778" s="203"/>
      <c r="AM1778" s="204"/>
    </row>
    <row r="1779" spans="2:39">
      <c r="B1779" s="200"/>
      <c r="C1779" s="201"/>
      <c r="D1779" s="201"/>
      <c r="E1779" s="201"/>
      <c r="G1779" s="193"/>
      <c r="AD1779" s="202"/>
      <c r="AE1779" s="203"/>
      <c r="AF1779" s="203"/>
      <c r="AG1779" s="203"/>
      <c r="AH1779" s="203"/>
      <c r="AK1779" s="203"/>
      <c r="AL1779" s="203"/>
      <c r="AM1779" s="204"/>
    </row>
    <row r="1780" spans="2:39">
      <c r="B1780" s="200"/>
      <c r="C1780" s="201"/>
      <c r="D1780" s="201"/>
      <c r="E1780" s="201"/>
      <c r="G1780" s="193"/>
      <c r="AD1780" s="202"/>
      <c r="AE1780" s="203"/>
      <c r="AF1780" s="203"/>
      <c r="AG1780" s="203"/>
      <c r="AH1780" s="203"/>
      <c r="AK1780" s="203"/>
      <c r="AL1780" s="203"/>
      <c r="AM1780" s="204"/>
    </row>
    <row r="1781" spans="2:39">
      <c r="B1781" s="200"/>
      <c r="C1781" s="201"/>
      <c r="D1781" s="201"/>
      <c r="E1781" s="201"/>
      <c r="G1781" s="193"/>
      <c r="AD1781" s="202"/>
      <c r="AE1781" s="203"/>
      <c r="AF1781" s="203"/>
      <c r="AG1781" s="203"/>
      <c r="AH1781" s="203"/>
      <c r="AK1781" s="203"/>
      <c r="AL1781" s="203"/>
      <c r="AM1781" s="204"/>
    </row>
    <row r="1782" spans="2:39">
      <c r="B1782" s="200"/>
      <c r="C1782" s="201"/>
      <c r="D1782" s="201"/>
      <c r="E1782" s="201"/>
      <c r="G1782" s="193"/>
      <c r="AD1782" s="202"/>
      <c r="AE1782" s="203"/>
      <c r="AF1782" s="203"/>
      <c r="AG1782" s="203"/>
      <c r="AH1782" s="203"/>
      <c r="AK1782" s="203"/>
      <c r="AL1782" s="203"/>
      <c r="AM1782" s="204"/>
    </row>
    <row r="1783" spans="2:39">
      <c r="B1783" s="200"/>
      <c r="C1783" s="201"/>
      <c r="D1783" s="201"/>
      <c r="E1783" s="201"/>
      <c r="G1783" s="193"/>
      <c r="AD1783" s="202"/>
      <c r="AE1783" s="203"/>
      <c r="AF1783" s="203"/>
      <c r="AG1783" s="203"/>
      <c r="AH1783" s="203"/>
      <c r="AK1783" s="203"/>
      <c r="AL1783" s="203"/>
      <c r="AM1783" s="204"/>
    </row>
    <row r="1784" spans="2:39">
      <c r="B1784" s="200"/>
      <c r="C1784" s="201"/>
      <c r="D1784" s="201"/>
      <c r="E1784" s="201"/>
      <c r="G1784" s="193"/>
      <c r="AD1784" s="202"/>
      <c r="AE1784" s="203"/>
      <c r="AF1784" s="203"/>
      <c r="AG1784" s="203"/>
      <c r="AH1784" s="203"/>
      <c r="AK1784" s="203"/>
      <c r="AL1784" s="203"/>
      <c r="AM1784" s="204"/>
    </row>
    <row r="1785" spans="2:39">
      <c r="B1785" s="200"/>
      <c r="C1785" s="201"/>
      <c r="D1785" s="201"/>
      <c r="E1785" s="201"/>
      <c r="G1785" s="193"/>
      <c r="AD1785" s="202"/>
      <c r="AE1785" s="203"/>
      <c r="AF1785" s="203"/>
      <c r="AG1785" s="203"/>
      <c r="AH1785" s="203"/>
      <c r="AK1785" s="203"/>
      <c r="AL1785" s="203"/>
      <c r="AM1785" s="204"/>
    </row>
    <row r="1786" spans="2:39">
      <c r="B1786" s="200"/>
      <c r="C1786" s="201"/>
      <c r="D1786" s="201"/>
      <c r="E1786" s="201"/>
      <c r="G1786" s="193"/>
      <c r="AD1786" s="202"/>
      <c r="AE1786" s="203"/>
      <c r="AF1786" s="203"/>
      <c r="AG1786" s="203"/>
      <c r="AH1786" s="203"/>
      <c r="AK1786" s="203"/>
      <c r="AL1786" s="203"/>
      <c r="AM1786" s="204"/>
    </row>
    <row r="1787" spans="2:39">
      <c r="B1787" s="200"/>
      <c r="C1787" s="201"/>
      <c r="D1787" s="201"/>
      <c r="E1787" s="201"/>
      <c r="G1787" s="193"/>
      <c r="AD1787" s="202"/>
      <c r="AE1787" s="203"/>
      <c r="AF1787" s="203"/>
      <c r="AG1787" s="203"/>
      <c r="AH1787" s="203"/>
      <c r="AK1787" s="203"/>
      <c r="AL1787" s="203"/>
      <c r="AM1787" s="204"/>
    </row>
    <row r="1788" spans="2:39">
      <c r="B1788" s="200"/>
      <c r="C1788" s="201"/>
      <c r="D1788" s="201"/>
      <c r="E1788" s="201"/>
      <c r="G1788" s="193"/>
      <c r="AD1788" s="202"/>
      <c r="AE1788" s="203"/>
      <c r="AF1788" s="203"/>
      <c r="AG1788" s="203"/>
      <c r="AH1788" s="203"/>
      <c r="AK1788" s="203"/>
      <c r="AL1788" s="203"/>
      <c r="AM1788" s="204"/>
    </row>
    <row r="1789" spans="2:39">
      <c r="B1789" s="200"/>
      <c r="C1789" s="201"/>
      <c r="D1789" s="201"/>
      <c r="E1789" s="201"/>
      <c r="G1789" s="193"/>
      <c r="AD1789" s="202"/>
      <c r="AE1789" s="203"/>
      <c r="AF1789" s="203"/>
      <c r="AG1789" s="203"/>
      <c r="AH1789" s="203"/>
      <c r="AK1789" s="203"/>
      <c r="AL1789" s="203"/>
      <c r="AM1789" s="204"/>
    </row>
    <row r="1790" spans="2:39">
      <c r="B1790" s="200"/>
      <c r="C1790" s="201"/>
      <c r="D1790" s="201"/>
      <c r="E1790" s="201"/>
      <c r="G1790" s="193"/>
      <c r="AD1790" s="202"/>
      <c r="AE1790" s="203"/>
      <c r="AF1790" s="203"/>
      <c r="AG1790" s="203"/>
      <c r="AH1790" s="203"/>
      <c r="AK1790" s="203"/>
      <c r="AL1790" s="203"/>
      <c r="AM1790" s="204"/>
    </row>
    <row r="1791" spans="2:39">
      <c r="B1791" s="200"/>
      <c r="C1791" s="201"/>
      <c r="D1791" s="201"/>
      <c r="E1791" s="201"/>
      <c r="G1791" s="193"/>
      <c r="AD1791" s="202"/>
      <c r="AE1791" s="203"/>
      <c r="AF1791" s="203"/>
      <c r="AG1791" s="203"/>
      <c r="AH1791" s="203"/>
      <c r="AK1791" s="203"/>
      <c r="AL1791" s="203"/>
      <c r="AM1791" s="204"/>
    </row>
    <row r="1792" spans="2:39">
      <c r="B1792" s="200"/>
      <c r="C1792" s="201"/>
      <c r="D1792" s="201"/>
      <c r="E1792" s="201"/>
      <c r="G1792" s="193"/>
      <c r="AD1792" s="202"/>
      <c r="AE1792" s="203"/>
      <c r="AF1792" s="203"/>
      <c r="AG1792" s="203"/>
      <c r="AH1792" s="203"/>
      <c r="AK1792" s="203"/>
      <c r="AL1792" s="203"/>
      <c r="AM1792" s="204"/>
    </row>
    <row r="1793" spans="2:39">
      <c r="B1793" s="200"/>
      <c r="C1793" s="201"/>
      <c r="D1793" s="201"/>
      <c r="E1793" s="201"/>
      <c r="G1793" s="193"/>
      <c r="AD1793" s="202"/>
      <c r="AE1793" s="203"/>
      <c r="AF1793" s="203"/>
      <c r="AG1793" s="203"/>
      <c r="AH1793" s="203"/>
      <c r="AK1793" s="203"/>
      <c r="AL1793" s="203"/>
      <c r="AM1793" s="204"/>
    </row>
    <row r="1794" spans="2:39">
      <c r="B1794" s="200"/>
      <c r="C1794" s="201"/>
      <c r="D1794" s="201"/>
      <c r="E1794" s="201"/>
      <c r="G1794" s="193"/>
      <c r="AD1794" s="202"/>
      <c r="AE1794" s="203"/>
      <c r="AF1794" s="203"/>
      <c r="AG1794" s="203"/>
      <c r="AH1794" s="203"/>
      <c r="AK1794" s="203"/>
      <c r="AL1794" s="203"/>
      <c r="AM1794" s="204"/>
    </row>
    <row r="1795" spans="2:39">
      <c r="B1795" s="200"/>
      <c r="C1795" s="201"/>
      <c r="D1795" s="201"/>
      <c r="E1795" s="201"/>
      <c r="G1795" s="193"/>
      <c r="AD1795" s="202"/>
      <c r="AE1795" s="203"/>
      <c r="AF1795" s="203"/>
      <c r="AG1795" s="203"/>
      <c r="AH1795" s="203"/>
      <c r="AK1795" s="203"/>
      <c r="AL1795" s="203"/>
      <c r="AM1795" s="204"/>
    </row>
    <row r="1796" spans="2:39">
      <c r="B1796" s="200"/>
      <c r="C1796" s="201"/>
      <c r="D1796" s="201"/>
      <c r="E1796" s="201"/>
      <c r="G1796" s="193"/>
      <c r="AD1796" s="202"/>
      <c r="AE1796" s="203"/>
      <c r="AF1796" s="203"/>
      <c r="AG1796" s="203"/>
      <c r="AH1796" s="203"/>
      <c r="AK1796" s="203"/>
      <c r="AL1796" s="203"/>
      <c r="AM1796" s="204"/>
    </row>
    <row r="1797" spans="2:39">
      <c r="B1797" s="200"/>
      <c r="C1797" s="201"/>
      <c r="D1797" s="201"/>
      <c r="E1797" s="201"/>
      <c r="G1797" s="193"/>
      <c r="AD1797" s="202"/>
      <c r="AE1797" s="203"/>
      <c r="AF1797" s="203"/>
      <c r="AG1797" s="203"/>
      <c r="AH1797" s="203"/>
      <c r="AK1797" s="203"/>
      <c r="AL1797" s="203"/>
      <c r="AM1797" s="204"/>
    </row>
    <row r="1798" spans="2:39">
      <c r="B1798" s="200"/>
      <c r="C1798" s="201"/>
      <c r="D1798" s="201"/>
      <c r="E1798" s="201"/>
      <c r="G1798" s="193"/>
      <c r="AD1798" s="202"/>
      <c r="AE1798" s="203"/>
      <c r="AF1798" s="203"/>
      <c r="AG1798" s="203"/>
      <c r="AH1798" s="203"/>
      <c r="AK1798" s="203"/>
      <c r="AL1798" s="203"/>
      <c r="AM1798" s="204"/>
    </row>
    <row r="1799" spans="2:39">
      <c r="B1799" s="200"/>
      <c r="C1799" s="201"/>
      <c r="D1799" s="201"/>
      <c r="E1799" s="201"/>
      <c r="G1799" s="193"/>
      <c r="AD1799" s="202"/>
      <c r="AE1799" s="203"/>
      <c r="AF1799" s="203"/>
      <c r="AG1799" s="203"/>
      <c r="AH1799" s="203"/>
      <c r="AK1799" s="203"/>
      <c r="AL1799" s="203"/>
      <c r="AM1799" s="204"/>
    </row>
    <row r="1800" spans="2:39">
      <c r="B1800" s="200"/>
      <c r="C1800" s="201"/>
      <c r="D1800" s="201"/>
      <c r="E1800" s="201"/>
      <c r="G1800" s="193"/>
      <c r="AD1800" s="202"/>
      <c r="AE1800" s="203"/>
      <c r="AF1800" s="203"/>
      <c r="AG1800" s="203"/>
      <c r="AH1800" s="203"/>
      <c r="AK1800" s="203"/>
      <c r="AL1800" s="203"/>
      <c r="AM1800" s="204"/>
    </row>
    <row r="1801" spans="2:39">
      <c r="B1801" s="200"/>
      <c r="C1801" s="201"/>
      <c r="D1801" s="201"/>
      <c r="E1801" s="201"/>
      <c r="G1801" s="193"/>
      <c r="AD1801" s="202"/>
      <c r="AE1801" s="203"/>
      <c r="AF1801" s="203"/>
      <c r="AG1801" s="203"/>
      <c r="AH1801" s="203"/>
      <c r="AK1801" s="203"/>
      <c r="AL1801" s="203"/>
      <c r="AM1801" s="204"/>
    </row>
    <row r="1802" spans="2:39">
      <c r="B1802" s="200"/>
      <c r="C1802" s="201"/>
      <c r="D1802" s="201"/>
      <c r="E1802" s="201"/>
      <c r="G1802" s="193"/>
      <c r="AD1802" s="202"/>
      <c r="AE1802" s="203"/>
      <c r="AF1802" s="203"/>
      <c r="AG1802" s="203"/>
      <c r="AH1802" s="203"/>
      <c r="AK1802" s="203"/>
      <c r="AL1802" s="203"/>
      <c r="AM1802" s="204"/>
    </row>
    <row r="1803" spans="2:39">
      <c r="B1803" s="200"/>
      <c r="C1803" s="201"/>
      <c r="D1803" s="201"/>
      <c r="E1803" s="201"/>
      <c r="G1803" s="193"/>
      <c r="AD1803" s="202"/>
      <c r="AE1803" s="203"/>
      <c r="AF1803" s="203"/>
      <c r="AG1803" s="203"/>
      <c r="AH1803" s="203"/>
      <c r="AK1803" s="203"/>
      <c r="AL1803" s="203"/>
      <c r="AM1803" s="204"/>
    </row>
    <row r="1804" spans="2:39">
      <c r="B1804" s="200"/>
      <c r="C1804" s="201"/>
      <c r="D1804" s="201"/>
      <c r="E1804" s="201"/>
      <c r="G1804" s="193"/>
      <c r="AD1804" s="202"/>
      <c r="AE1804" s="203"/>
      <c r="AF1804" s="203"/>
      <c r="AG1804" s="203"/>
      <c r="AH1804" s="203"/>
      <c r="AK1804" s="203"/>
      <c r="AL1804" s="203"/>
      <c r="AM1804" s="204"/>
    </row>
    <row r="1805" spans="2:39">
      <c r="B1805" s="200"/>
      <c r="C1805" s="201"/>
      <c r="D1805" s="201"/>
      <c r="E1805" s="201"/>
      <c r="G1805" s="193"/>
      <c r="AD1805" s="202"/>
      <c r="AE1805" s="203"/>
      <c r="AF1805" s="203"/>
      <c r="AG1805" s="203"/>
      <c r="AH1805" s="203"/>
      <c r="AK1805" s="203"/>
      <c r="AL1805" s="203"/>
      <c r="AM1805" s="204"/>
    </row>
    <row r="1806" spans="2:39">
      <c r="B1806" s="200"/>
      <c r="C1806" s="201"/>
      <c r="D1806" s="201"/>
      <c r="E1806" s="201"/>
      <c r="G1806" s="193"/>
      <c r="AD1806" s="202"/>
      <c r="AE1806" s="203"/>
      <c r="AF1806" s="203"/>
      <c r="AG1806" s="203"/>
      <c r="AH1806" s="203"/>
      <c r="AK1806" s="203"/>
      <c r="AL1806" s="203"/>
      <c r="AM1806" s="204"/>
    </row>
    <row r="1807" spans="2:39">
      <c r="B1807" s="200"/>
      <c r="C1807" s="201"/>
      <c r="D1807" s="201"/>
      <c r="E1807" s="201"/>
      <c r="G1807" s="193"/>
      <c r="AD1807" s="202"/>
      <c r="AE1807" s="203"/>
      <c r="AF1807" s="203"/>
      <c r="AG1807" s="203"/>
      <c r="AH1807" s="203"/>
      <c r="AK1807" s="203"/>
      <c r="AL1807" s="203"/>
      <c r="AM1807" s="204"/>
    </row>
    <row r="1808" spans="2:39">
      <c r="B1808" s="200"/>
      <c r="C1808" s="201"/>
      <c r="D1808" s="201"/>
      <c r="E1808" s="201"/>
      <c r="G1808" s="193"/>
      <c r="AD1808" s="202"/>
      <c r="AE1808" s="203"/>
      <c r="AF1808" s="203"/>
      <c r="AG1808" s="203"/>
      <c r="AH1808" s="203"/>
      <c r="AK1808" s="203"/>
      <c r="AL1808" s="203"/>
      <c r="AM1808" s="204"/>
    </row>
    <row r="1809" spans="2:39">
      <c r="B1809" s="200"/>
      <c r="C1809" s="201"/>
      <c r="D1809" s="201"/>
      <c r="E1809" s="201"/>
      <c r="G1809" s="193"/>
      <c r="AD1809" s="202"/>
      <c r="AE1809" s="203"/>
      <c r="AF1809" s="203"/>
      <c r="AG1809" s="203"/>
      <c r="AH1809" s="203"/>
      <c r="AK1809" s="203"/>
      <c r="AL1809" s="203"/>
      <c r="AM1809" s="204"/>
    </row>
    <row r="1810" spans="2:39">
      <c r="B1810" s="200"/>
      <c r="C1810" s="201"/>
      <c r="D1810" s="201"/>
      <c r="E1810" s="201"/>
      <c r="G1810" s="193"/>
      <c r="AD1810" s="202"/>
      <c r="AE1810" s="203"/>
      <c r="AF1810" s="203"/>
      <c r="AG1810" s="203"/>
      <c r="AH1810" s="203"/>
      <c r="AK1810" s="203"/>
      <c r="AL1810" s="203"/>
      <c r="AM1810" s="204"/>
    </row>
    <row r="1811" spans="2:39">
      <c r="B1811" s="200"/>
      <c r="C1811" s="201"/>
      <c r="D1811" s="201"/>
      <c r="E1811" s="201"/>
      <c r="G1811" s="193"/>
      <c r="AD1811" s="202"/>
      <c r="AE1811" s="203"/>
      <c r="AF1811" s="203"/>
      <c r="AG1811" s="203"/>
      <c r="AH1811" s="203"/>
      <c r="AK1811" s="203"/>
      <c r="AL1811" s="203"/>
      <c r="AM1811" s="204"/>
    </row>
    <row r="1812" spans="2:39">
      <c r="B1812" s="200"/>
      <c r="C1812" s="201"/>
      <c r="D1812" s="201"/>
      <c r="E1812" s="201"/>
      <c r="G1812" s="193"/>
      <c r="AD1812" s="202"/>
      <c r="AE1812" s="203"/>
      <c r="AF1812" s="203"/>
      <c r="AG1812" s="203"/>
      <c r="AH1812" s="203"/>
      <c r="AK1812" s="203"/>
      <c r="AL1812" s="203"/>
      <c r="AM1812" s="204"/>
    </row>
    <row r="1813" spans="2:39">
      <c r="B1813" s="200"/>
      <c r="C1813" s="201"/>
      <c r="D1813" s="201"/>
      <c r="E1813" s="201"/>
      <c r="G1813" s="193"/>
      <c r="AD1813" s="202"/>
      <c r="AE1813" s="203"/>
      <c r="AF1813" s="203"/>
      <c r="AG1813" s="203"/>
      <c r="AH1813" s="203"/>
      <c r="AK1813" s="203"/>
      <c r="AL1813" s="203"/>
      <c r="AM1813" s="204"/>
    </row>
    <row r="1814" spans="2:39">
      <c r="B1814" s="200"/>
      <c r="C1814" s="201"/>
      <c r="D1814" s="201"/>
      <c r="E1814" s="201"/>
      <c r="G1814" s="193"/>
      <c r="AD1814" s="202"/>
      <c r="AE1814" s="203"/>
      <c r="AF1814" s="203"/>
      <c r="AG1814" s="203"/>
      <c r="AH1814" s="203"/>
      <c r="AK1814" s="203"/>
      <c r="AL1814" s="203"/>
      <c r="AM1814" s="204"/>
    </row>
    <row r="1815" spans="2:39">
      <c r="B1815" s="200"/>
      <c r="C1815" s="201"/>
      <c r="D1815" s="201"/>
      <c r="E1815" s="201"/>
      <c r="G1815" s="193"/>
      <c r="AD1815" s="202"/>
      <c r="AE1815" s="203"/>
      <c r="AF1815" s="203"/>
      <c r="AG1815" s="203"/>
      <c r="AH1815" s="203"/>
      <c r="AK1815" s="203"/>
      <c r="AL1815" s="203"/>
      <c r="AM1815" s="204"/>
    </row>
    <row r="1816" spans="2:39">
      <c r="B1816" s="200"/>
      <c r="C1816" s="201"/>
      <c r="D1816" s="201"/>
      <c r="E1816" s="201"/>
      <c r="G1816" s="193"/>
      <c r="AD1816" s="202"/>
      <c r="AE1816" s="203"/>
      <c r="AF1816" s="203"/>
      <c r="AG1816" s="203"/>
      <c r="AH1816" s="203"/>
      <c r="AK1816" s="203"/>
      <c r="AL1816" s="203"/>
      <c r="AM1816" s="204"/>
    </row>
    <row r="1817" spans="2:39">
      <c r="B1817" s="200"/>
      <c r="C1817" s="201"/>
      <c r="D1817" s="201"/>
      <c r="E1817" s="201"/>
      <c r="G1817" s="193"/>
      <c r="AD1817" s="202"/>
      <c r="AE1817" s="203"/>
      <c r="AF1817" s="203"/>
      <c r="AG1817" s="203"/>
      <c r="AH1817" s="203"/>
      <c r="AK1817" s="203"/>
      <c r="AL1817" s="203"/>
      <c r="AM1817" s="204"/>
    </row>
    <row r="1818" spans="2:39">
      <c r="B1818" s="200"/>
      <c r="C1818" s="201"/>
      <c r="D1818" s="201"/>
      <c r="E1818" s="201"/>
      <c r="G1818" s="193"/>
      <c r="AD1818" s="202"/>
      <c r="AE1818" s="203"/>
      <c r="AF1818" s="203"/>
      <c r="AG1818" s="203"/>
      <c r="AH1818" s="203"/>
      <c r="AK1818" s="203"/>
      <c r="AL1818" s="203"/>
      <c r="AM1818" s="204"/>
    </row>
    <row r="1819" spans="2:39">
      <c r="B1819" s="200"/>
      <c r="C1819" s="201"/>
      <c r="D1819" s="201"/>
      <c r="E1819" s="201"/>
      <c r="G1819" s="193"/>
      <c r="AD1819" s="202"/>
      <c r="AE1819" s="203"/>
      <c r="AF1819" s="203"/>
      <c r="AG1819" s="203"/>
      <c r="AH1819" s="203"/>
      <c r="AK1819" s="203"/>
      <c r="AL1819" s="203"/>
      <c r="AM1819" s="204"/>
    </row>
    <row r="1820" spans="2:39">
      <c r="B1820" s="200"/>
      <c r="C1820" s="201"/>
      <c r="D1820" s="201"/>
      <c r="E1820" s="201"/>
      <c r="G1820" s="193"/>
      <c r="AD1820" s="202"/>
      <c r="AE1820" s="203"/>
      <c r="AF1820" s="203"/>
      <c r="AG1820" s="203"/>
      <c r="AH1820" s="203"/>
      <c r="AK1820" s="203"/>
      <c r="AL1820" s="203"/>
      <c r="AM1820" s="204"/>
    </row>
    <row r="1821" spans="2:39">
      <c r="B1821" s="200"/>
      <c r="C1821" s="201"/>
      <c r="D1821" s="201"/>
      <c r="E1821" s="201"/>
      <c r="G1821" s="193"/>
      <c r="AD1821" s="202"/>
      <c r="AE1821" s="203"/>
      <c r="AF1821" s="203"/>
      <c r="AG1821" s="203"/>
      <c r="AH1821" s="203"/>
      <c r="AK1821" s="203"/>
      <c r="AL1821" s="203"/>
      <c r="AM1821" s="204"/>
    </row>
    <row r="1822" spans="2:39">
      <c r="B1822" s="200"/>
      <c r="C1822" s="201"/>
      <c r="D1822" s="201"/>
      <c r="E1822" s="201"/>
      <c r="G1822" s="193"/>
      <c r="AD1822" s="202"/>
      <c r="AE1822" s="203"/>
      <c r="AF1822" s="203"/>
      <c r="AG1822" s="203"/>
      <c r="AH1822" s="203"/>
      <c r="AK1822" s="203"/>
      <c r="AL1822" s="203"/>
      <c r="AM1822" s="204"/>
    </row>
    <row r="1823" spans="2:39">
      <c r="B1823" s="200"/>
      <c r="C1823" s="201"/>
      <c r="D1823" s="201"/>
      <c r="E1823" s="201"/>
      <c r="G1823" s="193"/>
      <c r="AD1823" s="202"/>
      <c r="AE1823" s="203"/>
      <c r="AF1823" s="203"/>
      <c r="AG1823" s="203"/>
      <c r="AH1823" s="203"/>
      <c r="AK1823" s="203"/>
      <c r="AL1823" s="203"/>
      <c r="AM1823" s="204"/>
    </row>
    <row r="1824" spans="2:39">
      <c r="B1824" s="200"/>
      <c r="C1824" s="201"/>
      <c r="D1824" s="201"/>
      <c r="E1824" s="201"/>
      <c r="G1824" s="193"/>
      <c r="AD1824" s="202"/>
      <c r="AE1824" s="203"/>
      <c r="AF1824" s="203"/>
      <c r="AG1824" s="203"/>
      <c r="AH1824" s="203"/>
      <c r="AK1824" s="203"/>
      <c r="AL1824" s="203"/>
      <c r="AM1824" s="204"/>
    </row>
    <row r="1825" spans="2:39">
      <c r="B1825" s="200"/>
      <c r="C1825" s="201"/>
      <c r="D1825" s="201"/>
      <c r="E1825" s="201"/>
      <c r="G1825" s="193"/>
      <c r="AD1825" s="202"/>
      <c r="AE1825" s="203"/>
      <c r="AF1825" s="203"/>
      <c r="AG1825" s="203"/>
      <c r="AH1825" s="203"/>
      <c r="AK1825" s="203"/>
      <c r="AL1825" s="203"/>
      <c r="AM1825" s="204"/>
    </row>
    <row r="1826" spans="2:39">
      <c r="B1826" s="200"/>
      <c r="C1826" s="201"/>
      <c r="D1826" s="201"/>
      <c r="E1826" s="201"/>
      <c r="G1826" s="193"/>
      <c r="AD1826" s="202"/>
      <c r="AE1826" s="203"/>
      <c r="AF1826" s="203"/>
      <c r="AG1826" s="203"/>
      <c r="AH1826" s="203"/>
      <c r="AK1826" s="203"/>
      <c r="AL1826" s="203"/>
      <c r="AM1826" s="204"/>
    </row>
    <row r="1827" spans="2:39">
      <c r="B1827" s="200"/>
      <c r="C1827" s="201"/>
      <c r="D1827" s="201"/>
      <c r="E1827" s="201"/>
      <c r="G1827" s="193"/>
      <c r="AD1827" s="202"/>
      <c r="AE1827" s="203"/>
      <c r="AF1827" s="203"/>
      <c r="AG1827" s="203"/>
      <c r="AH1827" s="203"/>
      <c r="AK1827" s="203"/>
      <c r="AL1827" s="203"/>
      <c r="AM1827" s="204"/>
    </row>
    <row r="1828" spans="2:39">
      <c r="B1828" s="200"/>
      <c r="C1828" s="201"/>
      <c r="D1828" s="201"/>
      <c r="E1828" s="201"/>
      <c r="G1828" s="193"/>
      <c r="AD1828" s="202"/>
      <c r="AE1828" s="203"/>
      <c r="AF1828" s="203"/>
      <c r="AG1828" s="203"/>
      <c r="AH1828" s="203"/>
      <c r="AK1828" s="203"/>
      <c r="AL1828" s="203"/>
      <c r="AM1828" s="204"/>
    </row>
    <row r="1829" spans="2:39">
      <c r="B1829" s="200"/>
      <c r="C1829" s="201"/>
      <c r="D1829" s="201"/>
      <c r="E1829" s="201"/>
      <c r="G1829" s="193"/>
      <c r="AD1829" s="202"/>
      <c r="AE1829" s="203"/>
      <c r="AF1829" s="203"/>
      <c r="AG1829" s="203"/>
      <c r="AH1829" s="203"/>
      <c r="AK1829" s="203"/>
      <c r="AL1829" s="203"/>
      <c r="AM1829" s="204"/>
    </row>
    <row r="1830" spans="2:39">
      <c r="B1830" s="200"/>
      <c r="C1830" s="201"/>
      <c r="D1830" s="201"/>
      <c r="E1830" s="201"/>
      <c r="G1830" s="193"/>
      <c r="AD1830" s="202"/>
      <c r="AE1830" s="203"/>
      <c r="AF1830" s="203"/>
      <c r="AG1830" s="203"/>
      <c r="AH1830" s="203"/>
      <c r="AK1830" s="203"/>
      <c r="AL1830" s="203"/>
      <c r="AM1830" s="204"/>
    </row>
    <row r="1831" spans="2:39">
      <c r="B1831" s="200"/>
      <c r="C1831" s="201"/>
      <c r="D1831" s="201"/>
      <c r="E1831" s="201"/>
      <c r="G1831" s="193"/>
      <c r="AD1831" s="202"/>
      <c r="AE1831" s="203"/>
      <c r="AF1831" s="203"/>
      <c r="AG1831" s="203"/>
      <c r="AH1831" s="203"/>
      <c r="AK1831" s="203"/>
      <c r="AL1831" s="203"/>
      <c r="AM1831" s="204"/>
    </row>
    <row r="1832" spans="2:39">
      <c r="B1832" s="200"/>
      <c r="C1832" s="201"/>
      <c r="D1832" s="201"/>
      <c r="E1832" s="201"/>
      <c r="G1832" s="193"/>
      <c r="AD1832" s="202"/>
      <c r="AE1832" s="203"/>
      <c r="AF1832" s="203"/>
      <c r="AG1832" s="203"/>
      <c r="AH1832" s="203"/>
      <c r="AK1832" s="203"/>
      <c r="AL1832" s="203"/>
      <c r="AM1832" s="204"/>
    </row>
    <row r="1833" spans="2:39">
      <c r="B1833" s="200"/>
      <c r="C1833" s="201"/>
      <c r="D1833" s="201"/>
      <c r="E1833" s="201"/>
      <c r="G1833" s="193"/>
      <c r="AD1833" s="202"/>
      <c r="AE1833" s="203"/>
      <c r="AF1833" s="203"/>
      <c r="AG1833" s="203"/>
      <c r="AH1833" s="203"/>
      <c r="AK1833" s="203"/>
      <c r="AL1833" s="203"/>
      <c r="AM1833" s="204"/>
    </row>
    <row r="1834" spans="2:39">
      <c r="B1834" s="200"/>
      <c r="C1834" s="201"/>
      <c r="D1834" s="201"/>
      <c r="E1834" s="201"/>
      <c r="G1834" s="193"/>
      <c r="AD1834" s="202"/>
      <c r="AE1834" s="203"/>
      <c r="AF1834" s="203"/>
      <c r="AG1834" s="203"/>
      <c r="AH1834" s="203"/>
      <c r="AK1834" s="203"/>
      <c r="AL1834" s="203"/>
      <c r="AM1834" s="204"/>
    </row>
    <row r="1835" spans="2:39">
      <c r="B1835" s="200"/>
      <c r="C1835" s="201"/>
      <c r="D1835" s="201"/>
      <c r="E1835" s="201"/>
      <c r="G1835" s="193"/>
      <c r="AD1835" s="202"/>
      <c r="AE1835" s="203"/>
      <c r="AF1835" s="203"/>
      <c r="AG1835" s="203"/>
      <c r="AH1835" s="203"/>
      <c r="AK1835" s="203"/>
      <c r="AL1835" s="203"/>
      <c r="AM1835" s="204"/>
    </row>
    <row r="1836" spans="2:39">
      <c r="B1836" s="200"/>
      <c r="C1836" s="201"/>
      <c r="D1836" s="201"/>
      <c r="E1836" s="201"/>
      <c r="G1836" s="193"/>
      <c r="AD1836" s="202"/>
      <c r="AE1836" s="203"/>
      <c r="AF1836" s="203"/>
      <c r="AG1836" s="203"/>
      <c r="AH1836" s="203"/>
      <c r="AK1836" s="203"/>
      <c r="AL1836" s="203"/>
      <c r="AM1836" s="204"/>
    </row>
    <row r="1837" spans="2:39">
      <c r="B1837" s="200"/>
      <c r="C1837" s="201"/>
      <c r="D1837" s="201"/>
      <c r="E1837" s="201"/>
      <c r="G1837" s="193"/>
      <c r="AD1837" s="202"/>
      <c r="AE1837" s="203"/>
      <c r="AF1837" s="203"/>
      <c r="AG1837" s="203"/>
      <c r="AH1837" s="203"/>
      <c r="AK1837" s="203"/>
      <c r="AL1837" s="203"/>
      <c r="AM1837" s="204"/>
    </row>
    <row r="1838" spans="2:39">
      <c r="B1838" s="200"/>
      <c r="C1838" s="201"/>
      <c r="D1838" s="201"/>
      <c r="E1838" s="201"/>
      <c r="G1838" s="193"/>
      <c r="AD1838" s="202"/>
      <c r="AE1838" s="203"/>
      <c r="AF1838" s="203"/>
      <c r="AG1838" s="203"/>
      <c r="AH1838" s="203"/>
      <c r="AK1838" s="203"/>
      <c r="AL1838" s="203"/>
      <c r="AM1838" s="204"/>
    </row>
    <row r="1839" spans="2:39">
      <c r="B1839" s="200"/>
      <c r="C1839" s="201"/>
      <c r="D1839" s="201"/>
      <c r="E1839" s="201"/>
      <c r="G1839" s="193"/>
      <c r="AD1839" s="202"/>
      <c r="AE1839" s="203"/>
      <c r="AF1839" s="203"/>
      <c r="AG1839" s="203"/>
      <c r="AH1839" s="203"/>
      <c r="AK1839" s="203"/>
      <c r="AL1839" s="203"/>
      <c r="AM1839" s="204"/>
    </row>
    <row r="1840" spans="2:39">
      <c r="B1840" s="200"/>
      <c r="C1840" s="201"/>
      <c r="D1840" s="201"/>
      <c r="E1840" s="201"/>
      <c r="G1840" s="193"/>
      <c r="AD1840" s="202"/>
      <c r="AE1840" s="203"/>
      <c r="AF1840" s="203"/>
      <c r="AG1840" s="203"/>
      <c r="AH1840" s="203"/>
      <c r="AK1840" s="203"/>
      <c r="AL1840" s="203"/>
      <c r="AM1840" s="204"/>
    </row>
    <row r="1841" spans="2:39">
      <c r="B1841" s="200"/>
      <c r="C1841" s="201"/>
      <c r="D1841" s="201"/>
      <c r="E1841" s="201"/>
      <c r="G1841" s="193"/>
      <c r="AD1841" s="202"/>
      <c r="AE1841" s="203"/>
      <c r="AF1841" s="203"/>
      <c r="AG1841" s="203"/>
      <c r="AH1841" s="203"/>
      <c r="AK1841" s="203"/>
      <c r="AL1841" s="203"/>
      <c r="AM1841" s="204"/>
    </row>
    <row r="1842" spans="2:39">
      <c r="B1842" s="200"/>
      <c r="C1842" s="201"/>
      <c r="D1842" s="201"/>
      <c r="E1842" s="201"/>
      <c r="G1842" s="193"/>
      <c r="AD1842" s="202"/>
      <c r="AE1842" s="203"/>
      <c r="AF1842" s="203"/>
      <c r="AG1842" s="203"/>
      <c r="AH1842" s="203"/>
      <c r="AK1842" s="203"/>
      <c r="AL1842" s="203"/>
      <c r="AM1842" s="204"/>
    </row>
    <row r="1843" spans="2:39">
      <c r="B1843" s="200"/>
      <c r="C1843" s="201"/>
      <c r="D1843" s="201"/>
      <c r="E1843" s="201"/>
      <c r="G1843" s="193"/>
      <c r="AD1843" s="202"/>
      <c r="AE1843" s="203"/>
      <c r="AF1843" s="203"/>
      <c r="AG1843" s="203"/>
      <c r="AH1843" s="203"/>
      <c r="AK1843" s="203"/>
      <c r="AL1843" s="203"/>
      <c r="AM1843" s="204"/>
    </row>
    <row r="1844" spans="2:39">
      <c r="B1844" s="200"/>
      <c r="C1844" s="201"/>
      <c r="D1844" s="201"/>
      <c r="E1844" s="201"/>
      <c r="G1844" s="193"/>
      <c r="AD1844" s="202"/>
      <c r="AE1844" s="203"/>
      <c r="AF1844" s="203"/>
      <c r="AG1844" s="203"/>
      <c r="AH1844" s="203"/>
      <c r="AK1844" s="203"/>
      <c r="AL1844" s="203"/>
      <c r="AM1844" s="204"/>
    </row>
    <row r="1845" spans="2:39">
      <c r="B1845" s="200"/>
      <c r="C1845" s="201"/>
      <c r="D1845" s="201"/>
      <c r="E1845" s="201"/>
      <c r="G1845" s="193"/>
      <c r="AD1845" s="202"/>
      <c r="AE1845" s="203"/>
      <c r="AF1845" s="203"/>
      <c r="AG1845" s="203"/>
      <c r="AH1845" s="203"/>
      <c r="AK1845" s="203"/>
      <c r="AL1845" s="203"/>
      <c r="AM1845" s="204"/>
    </row>
    <row r="1846" spans="2:39">
      <c r="B1846" s="200"/>
      <c r="C1846" s="201"/>
      <c r="D1846" s="201"/>
      <c r="E1846" s="201"/>
      <c r="G1846" s="193"/>
      <c r="AD1846" s="202"/>
      <c r="AE1846" s="203"/>
      <c r="AF1846" s="203"/>
      <c r="AG1846" s="203"/>
      <c r="AH1846" s="203"/>
      <c r="AK1846" s="203"/>
      <c r="AL1846" s="203"/>
      <c r="AM1846" s="204"/>
    </row>
    <row r="1847" spans="2:39">
      <c r="B1847" s="200"/>
      <c r="C1847" s="201"/>
      <c r="D1847" s="201"/>
      <c r="E1847" s="201"/>
      <c r="G1847" s="193"/>
      <c r="AD1847" s="202"/>
      <c r="AE1847" s="203"/>
      <c r="AF1847" s="203"/>
      <c r="AG1847" s="203"/>
      <c r="AH1847" s="203"/>
      <c r="AK1847" s="203"/>
      <c r="AL1847" s="203"/>
      <c r="AM1847" s="204"/>
    </row>
    <row r="1848" spans="2:39">
      <c r="B1848" s="200"/>
      <c r="C1848" s="201"/>
      <c r="D1848" s="201"/>
      <c r="E1848" s="201"/>
      <c r="G1848" s="193"/>
      <c r="AD1848" s="202"/>
      <c r="AE1848" s="203"/>
      <c r="AF1848" s="203"/>
      <c r="AG1848" s="203"/>
      <c r="AH1848" s="203"/>
      <c r="AK1848" s="203"/>
      <c r="AL1848" s="203"/>
      <c r="AM1848" s="204"/>
    </row>
    <row r="1849" spans="2:39">
      <c r="B1849" s="200"/>
      <c r="C1849" s="201"/>
      <c r="D1849" s="201"/>
      <c r="E1849" s="201"/>
      <c r="G1849" s="193"/>
      <c r="AD1849" s="202"/>
      <c r="AE1849" s="203"/>
      <c r="AF1849" s="203"/>
      <c r="AG1849" s="203"/>
      <c r="AH1849" s="203"/>
      <c r="AK1849" s="203"/>
      <c r="AL1849" s="203"/>
      <c r="AM1849" s="204"/>
    </row>
    <row r="1850" spans="2:39">
      <c r="B1850" s="200"/>
      <c r="C1850" s="201"/>
      <c r="D1850" s="201"/>
      <c r="E1850" s="201"/>
      <c r="G1850" s="193"/>
      <c r="AD1850" s="202"/>
      <c r="AE1850" s="203"/>
      <c r="AF1850" s="203"/>
      <c r="AG1850" s="203"/>
      <c r="AH1850" s="203"/>
      <c r="AK1850" s="203"/>
      <c r="AL1850" s="203"/>
      <c r="AM1850" s="204"/>
    </row>
    <row r="1851" spans="2:39">
      <c r="B1851" s="200"/>
      <c r="C1851" s="201"/>
      <c r="D1851" s="201"/>
      <c r="E1851" s="201"/>
      <c r="G1851" s="193"/>
      <c r="AD1851" s="202"/>
      <c r="AE1851" s="203"/>
      <c r="AF1851" s="203"/>
      <c r="AG1851" s="203"/>
      <c r="AH1851" s="203"/>
      <c r="AK1851" s="203"/>
      <c r="AL1851" s="203"/>
      <c r="AM1851" s="204"/>
    </row>
    <row r="1852" spans="2:39">
      <c r="B1852" s="200"/>
      <c r="C1852" s="201"/>
      <c r="D1852" s="201"/>
      <c r="E1852" s="201"/>
      <c r="G1852" s="193"/>
      <c r="AD1852" s="202"/>
      <c r="AE1852" s="203"/>
      <c r="AF1852" s="203"/>
      <c r="AG1852" s="203"/>
      <c r="AH1852" s="203"/>
      <c r="AK1852" s="203"/>
      <c r="AL1852" s="203"/>
      <c r="AM1852" s="204"/>
    </row>
    <row r="1853" spans="2:39">
      <c r="B1853" s="200"/>
      <c r="C1853" s="201"/>
      <c r="D1853" s="201"/>
      <c r="E1853" s="201"/>
      <c r="G1853" s="193"/>
      <c r="AD1853" s="202"/>
      <c r="AE1853" s="203"/>
      <c r="AF1853" s="203"/>
      <c r="AG1853" s="203"/>
      <c r="AH1853" s="203"/>
      <c r="AK1853" s="203"/>
      <c r="AL1853" s="203"/>
      <c r="AM1853" s="204"/>
    </row>
    <row r="1854" spans="2:39">
      <c r="B1854" s="200"/>
      <c r="C1854" s="201"/>
      <c r="D1854" s="201"/>
      <c r="E1854" s="201"/>
      <c r="G1854" s="193"/>
      <c r="AD1854" s="202"/>
      <c r="AE1854" s="203"/>
      <c r="AF1854" s="203"/>
      <c r="AG1854" s="203"/>
      <c r="AH1854" s="203"/>
      <c r="AK1854" s="203"/>
      <c r="AL1854" s="203"/>
      <c r="AM1854" s="204"/>
    </row>
    <row r="1855" spans="2:39">
      <c r="B1855" s="200"/>
      <c r="C1855" s="201"/>
      <c r="D1855" s="201"/>
      <c r="E1855" s="201"/>
      <c r="G1855" s="193"/>
      <c r="AD1855" s="202"/>
      <c r="AE1855" s="203"/>
      <c r="AF1855" s="203"/>
      <c r="AG1855" s="203"/>
      <c r="AH1855" s="203"/>
      <c r="AK1855" s="203"/>
      <c r="AL1855" s="203"/>
      <c r="AM1855" s="204"/>
    </row>
    <row r="1856" spans="2:39">
      <c r="B1856" s="200"/>
      <c r="C1856" s="201"/>
      <c r="D1856" s="201"/>
      <c r="E1856" s="201"/>
      <c r="G1856" s="193"/>
      <c r="AD1856" s="202"/>
      <c r="AE1856" s="203"/>
      <c r="AF1856" s="203"/>
      <c r="AG1856" s="203"/>
      <c r="AH1856" s="203"/>
      <c r="AK1856" s="203"/>
      <c r="AL1856" s="203"/>
      <c r="AM1856" s="204"/>
    </row>
    <row r="1857" spans="2:39">
      <c r="B1857" s="200"/>
      <c r="C1857" s="201"/>
      <c r="D1857" s="201"/>
      <c r="E1857" s="201"/>
      <c r="G1857" s="193"/>
      <c r="AD1857" s="202"/>
      <c r="AE1857" s="203"/>
      <c r="AF1857" s="203"/>
      <c r="AG1857" s="203"/>
      <c r="AH1857" s="203"/>
      <c r="AK1857" s="203"/>
      <c r="AL1857" s="203"/>
      <c r="AM1857" s="204"/>
    </row>
    <row r="1858" spans="2:39">
      <c r="B1858" s="200"/>
      <c r="C1858" s="201"/>
      <c r="D1858" s="201"/>
      <c r="E1858" s="201"/>
      <c r="G1858" s="193"/>
      <c r="AD1858" s="202"/>
      <c r="AE1858" s="203"/>
      <c r="AF1858" s="203"/>
      <c r="AG1858" s="203"/>
      <c r="AH1858" s="203"/>
      <c r="AK1858" s="203"/>
      <c r="AL1858" s="203"/>
      <c r="AM1858" s="204"/>
    </row>
    <row r="1859" spans="2:39">
      <c r="B1859" s="200"/>
      <c r="C1859" s="201"/>
      <c r="D1859" s="201"/>
      <c r="E1859" s="201"/>
      <c r="G1859" s="193"/>
      <c r="AD1859" s="202"/>
      <c r="AE1859" s="203"/>
      <c r="AF1859" s="203"/>
      <c r="AG1859" s="203"/>
      <c r="AH1859" s="203"/>
      <c r="AK1859" s="203"/>
      <c r="AL1859" s="203"/>
      <c r="AM1859" s="204"/>
    </row>
    <row r="1860" spans="2:39">
      <c r="B1860" s="200"/>
      <c r="C1860" s="201"/>
      <c r="D1860" s="201"/>
      <c r="E1860" s="201"/>
      <c r="G1860" s="193"/>
      <c r="AD1860" s="202"/>
      <c r="AE1860" s="203"/>
      <c r="AF1860" s="203"/>
      <c r="AG1860" s="203"/>
      <c r="AH1860" s="203"/>
      <c r="AK1860" s="203"/>
      <c r="AL1860" s="203"/>
      <c r="AM1860" s="204"/>
    </row>
    <row r="1861" spans="2:39">
      <c r="B1861" s="200"/>
      <c r="C1861" s="201"/>
      <c r="D1861" s="201"/>
      <c r="E1861" s="201"/>
      <c r="G1861" s="193"/>
      <c r="AD1861" s="202"/>
      <c r="AE1861" s="203"/>
      <c r="AF1861" s="203"/>
      <c r="AG1861" s="203"/>
      <c r="AH1861" s="203"/>
      <c r="AK1861" s="203"/>
      <c r="AL1861" s="203"/>
      <c r="AM1861" s="204"/>
    </row>
    <row r="1862" spans="2:39">
      <c r="B1862" s="200"/>
      <c r="C1862" s="201"/>
      <c r="D1862" s="201"/>
      <c r="E1862" s="201"/>
      <c r="G1862" s="193"/>
      <c r="AD1862" s="202"/>
      <c r="AE1862" s="203"/>
      <c r="AF1862" s="203"/>
      <c r="AG1862" s="203"/>
      <c r="AH1862" s="203"/>
      <c r="AK1862" s="203"/>
      <c r="AL1862" s="203"/>
      <c r="AM1862" s="204"/>
    </row>
    <row r="1863" spans="2:39">
      <c r="B1863" s="200"/>
      <c r="C1863" s="201"/>
      <c r="D1863" s="201"/>
      <c r="E1863" s="201"/>
      <c r="G1863" s="193"/>
      <c r="AD1863" s="202"/>
      <c r="AE1863" s="203"/>
      <c r="AF1863" s="203"/>
      <c r="AG1863" s="203"/>
      <c r="AH1863" s="203"/>
      <c r="AK1863" s="203"/>
      <c r="AL1863" s="203"/>
      <c r="AM1863" s="204"/>
    </row>
    <row r="1864" spans="2:39">
      <c r="B1864" s="200"/>
      <c r="C1864" s="201"/>
      <c r="D1864" s="201"/>
      <c r="E1864" s="201"/>
      <c r="G1864" s="193"/>
      <c r="AD1864" s="202"/>
      <c r="AE1864" s="203"/>
      <c r="AF1864" s="203"/>
      <c r="AG1864" s="203"/>
      <c r="AH1864" s="203"/>
      <c r="AK1864" s="203"/>
      <c r="AL1864" s="203"/>
      <c r="AM1864" s="204"/>
    </row>
    <row r="1865" spans="2:39">
      <c r="B1865" s="200"/>
      <c r="C1865" s="201"/>
      <c r="D1865" s="201"/>
      <c r="E1865" s="201"/>
      <c r="G1865" s="193"/>
      <c r="AD1865" s="202"/>
      <c r="AE1865" s="203"/>
      <c r="AF1865" s="203"/>
      <c r="AG1865" s="203"/>
      <c r="AH1865" s="203"/>
      <c r="AK1865" s="203"/>
      <c r="AL1865" s="203"/>
      <c r="AM1865" s="204"/>
    </row>
    <row r="1866" spans="2:39">
      <c r="B1866" s="200"/>
      <c r="C1866" s="201"/>
      <c r="D1866" s="201"/>
      <c r="E1866" s="201"/>
      <c r="G1866" s="193"/>
      <c r="AD1866" s="202"/>
      <c r="AE1866" s="203"/>
      <c r="AF1866" s="203"/>
      <c r="AG1866" s="203"/>
      <c r="AH1866" s="203"/>
      <c r="AK1866" s="203"/>
      <c r="AL1866" s="203"/>
      <c r="AM1866" s="204"/>
    </row>
    <row r="1867" spans="2:39">
      <c r="B1867" s="200"/>
      <c r="C1867" s="201"/>
      <c r="D1867" s="201"/>
      <c r="E1867" s="201"/>
      <c r="G1867" s="193"/>
      <c r="AD1867" s="202"/>
      <c r="AE1867" s="203"/>
      <c r="AF1867" s="203"/>
      <c r="AG1867" s="203"/>
      <c r="AH1867" s="203"/>
      <c r="AK1867" s="203"/>
      <c r="AL1867" s="203"/>
      <c r="AM1867" s="204"/>
    </row>
    <row r="1868" spans="2:39">
      <c r="B1868" s="200"/>
      <c r="C1868" s="201"/>
      <c r="D1868" s="201"/>
      <c r="E1868" s="201"/>
      <c r="G1868" s="193"/>
      <c r="AD1868" s="202"/>
      <c r="AE1868" s="203"/>
      <c r="AF1868" s="203"/>
      <c r="AG1868" s="203"/>
      <c r="AH1868" s="203"/>
      <c r="AK1868" s="203"/>
      <c r="AL1868" s="203"/>
      <c r="AM1868" s="204"/>
    </row>
    <row r="1869" spans="2:39">
      <c r="B1869" s="200"/>
      <c r="C1869" s="201"/>
      <c r="D1869" s="201"/>
      <c r="E1869" s="201"/>
      <c r="G1869" s="193"/>
      <c r="AD1869" s="202"/>
      <c r="AE1869" s="203"/>
      <c r="AF1869" s="203"/>
      <c r="AG1869" s="203"/>
      <c r="AH1869" s="203"/>
      <c r="AK1869" s="203"/>
      <c r="AL1869" s="203"/>
      <c r="AM1869" s="204"/>
    </row>
    <row r="1870" spans="2:39">
      <c r="B1870" s="200"/>
      <c r="C1870" s="201"/>
      <c r="D1870" s="201"/>
      <c r="E1870" s="201"/>
      <c r="G1870" s="193"/>
      <c r="AD1870" s="202"/>
      <c r="AE1870" s="203"/>
      <c r="AF1870" s="203"/>
      <c r="AG1870" s="203"/>
      <c r="AH1870" s="203"/>
      <c r="AK1870" s="203"/>
      <c r="AL1870" s="203"/>
      <c r="AM1870" s="204"/>
    </row>
    <row r="1871" spans="2:39">
      <c r="B1871" s="200"/>
      <c r="C1871" s="201"/>
      <c r="D1871" s="201"/>
      <c r="E1871" s="201"/>
      <c r="G1871" s="193"/>
      <c r="AD1871" s="202"/>
      <c r="AE1871" s="203"/>
      <c r="AF1871" s="203"/>
      <c r="AG1871" s="203"/>
      <c r="AH1871" s="203"/>
      <c r="AK1871" s="203"/>
      <c r="AL1871" s="203"/>
      <c r="AM1871" s="204"/>
    </row>
    <row r="1872" spans="2:39">
      <c r="B1872" s="200"/>
      <c r="C1872" s="201"/>
      <c r="D1872" s="201"/>
      <c r="E1872" s="201"/>
      <c r="G1872" s="193"/>
      <c r="AD1872" s="202"/>
      <c r="AE1872" s="203"/>
      <c r="AF1872" s="203"/>
      <c r="AG1872" s="203"/>
      <c r="AH1872" s="203"/>
      <c r="AK1872" s="203"/>
      <c r="AL1872" s="203"/>
      <c r="AM1872" s="204"/>
    </row>
    <row r="1873" spans="2:39">
      <c r="B1873" s="200"/>
      <c r="C1873" s="201"/>
      <c r="D1873" s="201"/>
      <c r="E1873" s="201"/>
      <c r="G1873" s="193"/>
      <c r="AD1873" s="202"/>
      <c r="AE1873" s="203"/>
      <c r="AF1873" s="203"/>
      <c r="AG1873" s="203"/>
      <c r="AH1873" s="203"/>
      <c r="AK1873" s="203"/>
      <c r="AL1873" s="203"/>
      <c r="AM1873" s="204"/>
    </row>
    <row r="1874" spans="2:39">
      <c r="B1874" s="200"/>
      <c r="C1874" s="201"/>
      <c r="D1874" s="201"/>
      <c r="E1874" s="201"/>
      <c r="G1874" s="193"/>
      <c r="AD1874" s="202"/>
      <c r="AE1874" s="203"/>
      <c r="AF1874" s="203"/>
      <c r="AG1874" s="203"/>
      <c r="AH1874" s="203"/>
      <c r="AK1874" s="203"/>
      <c r="AL1874" s="203"/>
      <c r="AM1874" s="204"/>
    </row>
    <row r="1875" spans="2:39">
      <c r="B1875" s="200"/>
      <c r="C1875" s="201"/>
      <c r="D1875" s="201"/>
      <c r="E1875" s="201"/>
      <c r="G1875" s="193"/>
      <c r="AD1875" s="202"/>
      <c r="AE1875" s="203"/>
      <c r="AF1875" s="203"/>
      <c r="AG1875" s="203"/>
      <c r="AH1875" s="203"/>
      <c r="AK1875" s="203"/>
      <c r="AL1875" s="203"/>
      <c r="AM1875" s="204"/>
    </row>
    <row r="1876" spans="2:39">
      <c r="B1876" s="200"/>
      <c r="C1876" s="201"/>
      <c r="D1876" s="201"/>
      <c r="E1876" s="201"/>
      <c r="G1876" s="193"/>
      <c r="AD1876" s="202"/>
      <c r="AE1876" s="203"/>
      <c r="AF1876" s="203"/>
      <c r="AG1876" s="203"/>
      <c r="AH1876" s="203"/>
      <c r="AK1876" s="203"/>
      <c r="AL1876" s="203"/>
      <c r="AM1876" s="204"/>
    </row>
    <row r="1877" spans="2:39">
      <c r="B1877" s="200"/>
      <c r="C1877" s="201"/>
      <c r="D1877" s="201"/>
      <c r="E1877" s="201"/>
      <c r="G1877" s="193"/>
      <c r="AD1877" s="202"/>
      <c r="AE1877" s="203"/>
      <c r="AF1877" s="203"/>
      <c r="AG1877" s="203"/>
      <c r="AH1877" s="203"/>
      <c r="AK1877" s="203"/>
      <c r="AL1877" s="203"/>
      <c r="AM1877" s="204"/>
    </row>
    <row r="1878" spans="2:39">
      <c r="B1878" s="200"/>
      <c r="C1878" s="201"/>
      <c r="D1878" s="201"/>
      <c r="E1878" s="201"/>
      <c r="G1878" s="193"/>
      <c r="AD1878" s="202"/>
      <c r="AE1878" s="203"/>
      <c r="AF1878" s="203"/>
      <c r="AG1878" s="203"/>
      <c r="AH1878" s="203"/>
      <c r="AK1878" s="203"/>
      <c r="AL1878" s="203"/>
      <c r="AM1878" s="204"/>
    </row>
    <row r="1879" spans="2:39">
      <c r="B1879" s="200"/>
      <c r="C1879" s="201"/>
      <c r="D1879" s="201"/>
      <c r="E1879" s="201"/>
      <c r="G1879" s="193"/>
      <c r="AD1879" s="202"/>
      <c r="AE1879" s="203"/>
      <c r="AF1879" s="203"/>
      <c r="AG1879" s="203"/>
      <c r="AH1879" s="203"/>
      <c r="AK1879" s="203"/>
      <c r="AL1879" s="203"/>
      <c r="AM1879" s="204"/>
    </row>
    <row r="1880" spans="2:39">
      <c r="B1880" s="200"/>
      <c r="C1880" s="201"/>
      <c r="D1880" s="201"/>
      <c r="E1880" s="201"/>
      <c r="G1880" s="193"/>
      <c r="AD1880" s="202"/>
      <c r="AE1880" s="203"/>
      <c r="AF1880" s="203"/>
      <c r="AG1880" s="203"/>
      <c r="AH1880" s="203"/>
      <c r="AK1880" s="203"/>
      <c r="AL1880" s="203"/>
      <c r="AM1880" s="204"/>
    </row>
    <row r="1881" spans="2:39">
      <c r="B1881" s="200"/>
      <c r="C1881" s="201"/>
      <c r="D1881" s="201"/>
      <c r="E1881" s="201"/>
      <c r="G1881" s="193"/>
      <c r="AD1881" s="202"/>
      <c r="AE1881" s="203"/>
      <c r="AF1881" s="203"/>
      <c r="AG1881" s="203"/>
      <c r="AH1881" s="203"/>
      <c r="AK1881" s="203"/>
      <c r="AL1881" s="203"/>
      <c r="AM1881" s="204"/>
    </row>
    <row r="1882" spans="2:39">
      <c r="B1882" s="200"/>
      <c r="C1882" s="201"/>
      <c r="D1882" s="201"/>
      <c r="E1882" s="201"/>
      <c r="G1882" s="193"/>
      <c r="AD1882" s="202"/>
      <c r="AE1882" s="203"/>
      <c r="AF1882" s="203"/>
      <c r="AG1882" s="203"/>
      <c r="AH1882" s="203"/>
      <c r="AK1882" s="203"/>
      <c r="AL1882" s="203"/>
      <c r="AM1882" s="204"/>
    </row>
    <row r="1883" spans="2:39">
      <c r="B1883" s="200"/>
      <c r="C1883" s="201"/>
      <c r="D1883" s="201"/>
      <c r="E1883" s="201"/>
      <c r="G1883" s="193"/>
      <c r="AD1883" s="202"/>
      <c r="AE1883" s="203"/>
      <c r="AF1883" s="203"/>
      <c r="AG1883" s="203"/>
      <c r="AH1883" s="203"/>
      <c r="AK1883" s="203"/>
      <c r="AL1883" s="203"/>
      <c r="AM1883" s="204"/>
    </row>
    <row r="1884" spans="2:39">
      <c r="B1884" s="200"/>
      <c r="C1884" s="201"/>
      <c r="D1884" s="201"/>
      <c r="E1884" s="201"/>
      <c r="G1884" s="193"/>
      <c r="AD1884" s="202"/>
      <c r="AE1884" s="203"/>
      <c r="AF1884" s="203"/>
      <c r="AG1884" s="203"/>
      <c r="AH1884" s="203"/>
      <c r="AK1884" s="203"/>
      <c r="AL1884" s="203"/>
      <c r="AM1884" s="204"/>
    </row>
    <row r="1885" spans="2:39">
      <c r="B1885" s="200"/>
      <c r="C1885" s="201"/>
      <c r="D1885" s="201"/>
      <c r="E1885" s="201"/>
      <c r="G1885" s="193"/>
      <c r="AD1885" s="202"/>
      <c r="AE1885" s="203"/>
      <c r="AF1885" s="203"/>
      <c r="AG1885" s="203"/>
      <c r="AH1885" s="203"/>
      <c r="AK1885" s="203"/>
      <c r="AL1885" s="203"/>
      <c r="AM1885" s="204"/>
    </row>
    <row r="1886" spans="2:39">
      <c r="B1886" s="200"/>
      <c r="C1886" s="201"/>
      <c r="D1886" s="201"/>
      <c r="E1886" s="201"/>
      <c r="G1886" s="193"/>
      <c r="AD1886" s="202"/>
      <c r="AE1886" s="203"/>
      <c r="AF1886" s="203"/>
      <c r="AG1886" s="203"/>
      <c r="AH1886" s="203"/>
      <c r="AK1886" s="203"/>
      <c r="AL1886" s="203"/>
      <c r="AM1886" s="204"/>
    </row>
    <row r="1887" spans="2:39">
      <c r="B1887" s="200"/>
      <c r="C1887" s="201"/>
      <c r="D1887" s="201"/>
      <c r="E1887" s="201"/>
      <c r="G1887" s="193"/>
      <c r="AD1887" s="202"/>
      <c r="AE1887" s="203"/>
      <c r="AF1887" s="203"/>
      <c r="AG1887" s="203"/>
      <c r="AH1887" s="203"/>
      <c r="AK1887" s="203"/>
      <c r="AL1887" s="203"/>
      <c r="AM1887" s="204"/>
    </row>
    <row r="1888" spans="2:39">
      <c r="B1888" s="200"/>
      <c r="C1888" s="201"/>
      <c r="D1888" s="201"/>
      <c r="E1888" s="201"/>
      <c r="G1888" s="193"/>
      <c r="AD1888" s="202"/>
      <c r="AE1888" s="203"/>
      <c r="AF1888" s="203"/>
      <c r="AG1888" s="203"/>
      <c r="AH1888" s="203"/>
      <c r="AK1888" s="203"/>
      <c r="AL1888" s="203"/>
      <c r="AM1888" s="204"/>
    </row>
    <row r="1889" spans="2:39">
      <c r="B1889" s="200"/>
      <c r="C1889" s="201"/>
      <c r="D1889" s="201"/>
      <c r="E1889" s="201"/>
      <c r="G1889" s="193"/>
      <c r="AD1889" s="202"/>
      <c r="AE1889" s="203"/>
      <c r="AF1889" s="203"/>
      <c r="AG1889" s="203"/>
      <c r="AH1889" s="203"/>
      <c r="AK1889" s="203"/>
      <c r="AL1889" s="203"/>
      <c r="AM1889" s="204"/>
    </row>
    <row r="1890" spans="2:39">
      <c r="B1890" s="200"/>
      <c r="C1890" s="201"/>
      <c r="D1890" s="201"/>
      <c r="E1890" s="201"/>
      <c r="G1890" s="193"/>
      <c r="AD1890" s="202"/>
      <c r="AE1890" s="203"/>
      <c r="AF1890" s="203"/>
      <c r="AG1890" s="203"/>
      <c r="AH1890" s="203"/>
      <c r="AK1890" s="203"/>
      <c r="AL1890" s="203"/>
      <c r="AM1890" s="204"/>
    </row>
    <row r="1891" spans="2:39">
      <c r="B1891" s="200"/>
      <c r="C1891" s="201"/>
      <c r="D1891" s="201"/>
      <c r="E1891" s="201"/>
      <c r="G1891" s="193"/>
      <c r="AD1891" s="202"/>
      <c r="AE1891" s="203"/>
      <c r="AF1891" s="203"/>
      <c r="AG1891" s="203"/>
      <c r="AH1891" s="203"/>
      <c r="AK1891" s="203"/>
      <c r="AL1891" s="203"/>
      <c r="AM1891" s="204"/>
    </row>
    <row r="1892" spans="2:39">
      <c r="B1892" s="200"/>
      <c r="C1892" s="201"/>
      <c r="D1892" s="201"/>
      <c r="E1892" s="201"/>
      <c r="G1892" s="193"/>
      <c r="AD1892" s="202"/>
      <c r="AE1892" s="203"/>
      <c r="AF1892" s="203"/>
      <c r="AG1892" s="203"/>
      <c r="AH1892" s="203"/>
      <c r="AK1892" s="203"/>
      <c r="AL1892" s="203"/>
      <c r="AM1892" s="204"/>
    </row>
    <row r="1893" spans="2:39">
      <c r="B1893" s="200"/>
      <c r="C1893" s="201"/>
      <c r="D1893" s="201"/>
      <c r="E1893" s="201"/>
      <c r="G1893" s="193"/>
      <c r="AD1893" s="202"/>
      <c r="AE1893" s="203"/>
      <c r="AF1893" s="203"/>
      <c r="AG1893" s="203"/>
      <c r="AH1893" s="203"/>
      <c r="AK1893" s="203"/>
      <c r="AL1893" s="203"/>
      <c r="AM1893" s="204"/>
    </row>
    <row r="1894" spans="2:39">
      <c r="B1894" s="200"/>
      <c r="C1894" s="201"/>
      <c r="D1894" s="201"/>
      <c r="E1894" s="201"/>
      <c r="G1894" s="193"/>
      <c r="AD1894" s="202"/>
      <c r="AE1894" s="203"/>
      <c r="AF1894" s="203"/>
      <c r="AG1894" s="203"/>
      <c r="AH1894" s="203"/>
      <c r="AK1894" s="203"/>
      <c r="AL1894" s="203"/>
      <c r="AM1894" s="204"/>
    </row>
    <row r="1895" spans="2:39">
      <c r="B1895" s="200"/>
      <c r="C1895" s="201"/>
      <c r="D1895" s="201"/>
      <c r="E1895" s="201"/>
      <c r="G1895" s="193"/>
      <c r="AD1895" s="202"/>
      <c r="AE1895" s="203"/>
      <c r="AF1895" s="203"/>
      <c r="AG1895" s="203"/>
      <c r="AH1895" s="203"/>
      <c r="AK1895" s="203"/>
      <c r="AL1895" s="203"/>
      <c r="AM1895" s="204"/>
    </row>
    <row r="1896" spans="2:39">
      <c r="B1896" s="200"/>
      <c r="C1896" s="201"/>
      <c r="D1896" s="201"/>
      <c r="E1896" s="201"/>
      <c r="G1896" s="193"/>
      <c r="AD1896" s="202"/>
      <c r="AE1896" s="203"/>
      <c r="AF1896" s="203"/>
      <c r="AG1896" s="203"/>
      <c r="AH1896" s="203"/>
      <c r="AK1896" s="203"/>
      <c r="AL1896" s="203"/>
      <c r="AM1896" s="204"/>
    </row>
    <row r="1897" spans="2:39">
      <c r="B1897" s="200"/>
      <c r="C1897" s="201"/>
      <c r="D1897" s="201"/>
      <c r="E1897" s="201"/>
      <c r="G1897" s="193"/>
      <c r="AD1897" s="202"/>
      <c r="AE1897" s="203"/>
      <c r="AF1897" s="203"/>
      <c r="AG1897" s="203"/>
      <c r="AH1897" s="203"/>
      <c r="AK1897" s="203"/>
      <c r="AL1897" s="203"/>
      <c r="AM1897" s="204"/>
    </row>
    <row r="1898" spans="2:39">
      <c r="B1898" s="200"/>
      <c r="C1898" s="201"/>
      <c r="D1898" s="201"/>
      <c r="E1898" s="201"/>
      <c r="G1898" s="193"/>
      <c r="AD1898" s="202"/>
      <c r="AE1898" s="203"/>
      <c r="AF1898" s="203"/>
      <c r="AG1898" s="203"/>
      <c r="AH1898" s="203"/>
      <c r="AK1898" s="203"/>
      <c r="AL1898" s="203"/>
      <c r="AM1898" s="204"/>
    </row>
    <row r="1899" spans="2:39">
      <c r="B1899" s="200"/>
      <c r="C1899" s="201"/>
      <c r="D1899" s="201"/>
      <c r="E1899" s="201"/>
      <c r="G1899" s="193"/>
      <c r="AD1899" s="202"/>
      <c r="AE1899" s="203"/>
      <c r="AF1899" s="203"/>
      <c r="AG1899" s="203"/>
      <c r="AH1899" s="203"/>
      <c r="AK1899" s="203"/>
      <c r="AL1899" s="203"/>
      <c r="AM1899" s="204"/>
    </row>
    <row r="1900" spans="2:39">
      <c r="B1900" s="200"/>
      <c r="C1900" s="201"/>
      <c r="D1900" s="201"/>
      <c r="E1900" s="201"/>
      <c r="G1900" s="193"/>
      <c r="AD1900" s="202"/>
      <c r="AE1900" s="203"/>
      <c r="AF1900" s="203"/>
      <c r="AG1900" s="203"/>
      <c r="AH1900" s="203"/>
      <c r="AK1900" s="203"/>
      <c r="AL1900" s="203"/>
      <c r="AM1900" s="204"/>
    </row>
    <row r="1901" spans="2:39">
      <c r="B1901" s="200"/>
      <c r="C1901" s="201"/>
      <c r="D1901" s="201"/>
      <c r="E1901" s="201"/>
      <c r="G1901" s="193"/>
      <c r="AD1901" s="202"/>
      <c r="AE1901" s="203"/>
      <c r="AF1901" s="203"/>
      <c r="AG1901" s="203"/>
      <c r="AH1901" s="203"/>
      <c r="AK1901" s="203"/>
      <c r="AL1901" s="203"/>
      <c r="AM1901" s="204"/>
    </row>
    <row r="1902" spans="2:39">
      <c r="B1902" s="200"/>
      <c r="C1902" s="201"/>
      <c r="D1902" s="201"/>
      <c r="E1902" s="201"/>
      <c r="G1902" s="193"/>
      <c r="AD1902" s="202"/>
      <c r="AE1902" s="203"/>
      <c r="AF1902" s="203"/>
      <c r="AG1902" s="203"/>
      <c r="AH1902" s="203"/>
      <c r="AK1902" s="203"/>
      <c r="AL1902" s="203"/>
      <c r="AM1902" s="204"/>
    </row>
    <row r="1903" spans="2:39">
      <c r="B1903" s="200"/>
      <c r="C1903" s="201"/>
      <c r="D1903" s="201"/>
      <c r="E1903" s="201"/>
      <c r="G1903" s="193"/>
      <c r="AD1903" s="202"/>
      <c r="AE1903" s="203"/>
      <c r="AF1903" s="203"/>
      <c r="AG1903" s="203"/>
      <c r="AH1903" s="203"/>
      <c r="AK1903" s="203"/>
      <c r="AL1903" s="203"/>
      <c r="AM1903" s="204"/>
    </row>
    <row r="1904" spans="2:39">
      <c r="B1904" s="200"/>
      <c r="C1904" s="201"/>
      <c r="D1904" s="201"/>
      <c r="E1904" s="201"/>
      <c r="G1904" s="193"/>
      <c r="AD1904" s="202"/>
      <c r="AE1904" s="203"/>
      <c r="AF1904" s="203"/>
      <c r="AG1904" s="203"/>
      <c r="AH1904" s="203"/>
      <c r="AK1904" s="203"/>
      <c r="AL1904" s="203"/>
      <c r="AM1904" s="204"/>
    </row>
    <row r="1905" spans="2:39">
      <c r="B1905" s="200"/>
      <c r="C1905" s="201"/>
      <c r="D1905" s="201"/>
      <c r="E1905" s="201"/>
      <c r="G1905" s="193"/>
      <c r="AD1905" s="202"/>
      <c r="AE1905" s="203"/>
      <c r="AF1905" s="203"/>
      <c r="AG1905" s="203"/>
      <c r="AH1905" s="203"/>
      <c r="AK1905" s="203"/>
      <c r="AL1905" s="203"/>
      <c r="AM1905" s="204"/>
    </row>
    <row r="1906" spans="2:39">
      <c r="B1906" s="200"/>
      <c r="C1906" s="201"/>
      <c r="D1906" s="201"/>
      <c r="E1906" s="201"/>
      <c r="G1906" s="193"/>
      <c r="AD1906" s="202"/>
      <c r="AE1906" s="203"/>
      <c r="AF1906" s="203"/>
      <c r="AG1906" s="203"/>
      <c r="AH1906" s="203"/>
      <c r="AK1906" s="203"/>
      <c r="AL1906" s="203"/>
      <c r="AM1906" s="204"/>
    </row>
    <row r="1907" spans="2:39">
      <c r="B1907" s="200"/>
      <c r="C1907" s="201"/>
      <c r="D1907" s="201"/>
      <c r="E1907" s="201"/>
      <c r="G1907" s="193"/>
      <c r="AD1907" s="202"/>
      <c r="AE1907" s="203"/>
      <c r="AF1907" s="203"/>
      <c r="AG1907" s="203"/>
      <c r="AH1907" s="203"/>
      <c r="AK1907" s="203"/>
      <c r="AL1907" s="203"/>
      <c r="AM1907" s="204"/>
    </row>
    <row r="1908" spans="2:39">
      <c r="B1908" s="200"/>
      <c r="C1908" s="201"/>
      <c r="D1908" s="201"/>
      <c r="E1908" s="201"/>
      <c r="G1908" s="193"/>
      <c r="AD1908" s="202"/>
      <c r="AE1908" s="203"/>
      <c r="AF1908" s="203"/>
      <c r="AG1908" s="203"/>
      <c r="AH1908" s="203"/>
      <c r="AK1908" s="203"/>
      <c r="AL1908" s="203"/>
      <c r="AM1908" s="204"/>
    </row>
    <row r="1909" spans="2:39">
      <c r="B1909" s="200"/>
      <c r="C1909" s="201"/>
      <c r="D1909" s="201"/>
      <c r="E1909" s="201"/>
      <c r="G1909" s="193"/>
      <c r="AD1909" s="202"/>
      <c r="AE1909" s="203"/>
      <c r="AF1909" s="203"/>
      <c r="AG1909" s="203"/>
      <c r="AH1909" s="203"/>
      <c r="AK1909" s="203"/>
      <c r="AL1909" s="203"/>
      <c r="AM1909" s="204"/>
    </row>
    <row r="1910" spans="2:39">
      <c r="B1910" s="200"/>
      <c r="C1910" s="201"/>
      <c r="D1910" s="201"/>
      <c r="E1910" s="201"/>
      <c r="G1910" s="193"/>
      <c r="AD1910" s="202"/>
      <c r="AE1910" s="203"/>
      <c r="AF1910" s="203"/>
      <c r="AG1910" s="203"/>
      <c r="AH1910" s="203"/>
      <c r="AK1910" s="203"/>
      <c r="AL1910" s="203"/>
      <c r="AM1910" s="204"/>
    </row>
    <row r="1911" spans="2:39">
      <c r="B1911" s="200"/>
      <c r="C1911" s="201"/>
      <c r="D1911" s="201"/>
      <c r="E1911" s="201"/>
      <c r="G1911" s="193"/>
      <c r="AD1911" s="202"/>
      <c r="AE1911" s="203"/>
      <c r="AF1911" s="203"/>
      <c r="AG1911" s="203"/>
      <c r="AH1911" s="203"/>
      <c r="AK1911" s="203"/>
      <c r="AL1911" s="203"/>
      <c r="AM1911" s="204"/>
    </row>
    <row r="1912" spans="2:39">
      <c r="B1912" s="200"/>
      <c r="C1912" s="201"/>
      <c r="D1912" s="201"/>
      <c r="E1912" s="201"/>
      <c r="G1912" s="193"/>
      <c r="AD1912" s="202"/>
      <c r="AE1912" s="203"/>
      <c r="AF1912" s="203"/>
      <c r="AG1912" s="203"/>
      <c r="AH1912" s="203"/>
      <c r="AK1912" s="203"/>
      <c r="AL1912" s="203"/>
      <c r="AM1912" s="204"/>
    </row>
    <row r="1913" spans="2:39">
      <c r="B1913" s="200"/>
      <c r="C1913" s="201"/>
      <c r="D1913" s="201"/>
      <c r="E1913" s="201"/>
      <c r="G1913" s="193"/>
      <c r="AD1913" s="202"/>
      <c r="AE1913" s="203"/>
      <c r="AF1913" s="203"/>
      <c r="AG1913" s="203"/>
      <c r="AH1913" s="203"/>
      <c r="AK1913" s="203"/>
      <c r="AL1913" s="203"/>
      <c r="AM1913" s="204"/>
    </row>
    <row r="1914" spans="2:39">
      <c r="B1914" s="200"/>
      <c r="C1914" s="201"/>
      <c r="D1914" s="201"/>
      <c r="E1914" s="201"/>
      <c r="G1914" s="193"/>
      <c r="AD1914" s="202"/>
      <c r="AE1914" s="203"/>
      <c r="AF1914" s="203"/>
      <c r="AG1914" s="203"/>
      <c r="AH1914" s="203"/>
      <c r="AK1914" s="203"/>
      <c r="AL1914" s="203"/>
      <c r="AM1914" s="204"/>
    </row>
    <row r="1915" spans="2:39">
      <c r="B1915" s="200"/>
      <c r="C1915" s="201"/>
      <c r="D1915" s="201"/>
      <c r="E1915" s="201"/>
      <c r="G1915" s="193"/>
      <c r="AD1915" s="202"/>
      <c r="AE1915" s="203"/>
      <c r="AF1915" s="203"/>
      <c r="AG1915" s="203"/>
      <c r="AH1915" s="203"/>
      <c r="AK1915" s="203"/>
      <c r="AL1915" s="203"/>
      <c r="AM1915" s="204"/>
    </row>
    <row r="1916" spans="2:39">
      <c r="B1916" s="200"/>
      <c r="C1916" s="201"/>
      <c r="D1916" s="201"/>
      <c r="E1916" s="201"/>
      <c r="G1916" s="193"/>
      <c r="AD1916" s="202"/>
      <c r="AE1916" s="203"/>
      <c r="AF1916" s="203"/>
      <c r="AG1916" s="203"/>
      <c r="AH1916" s="203"/>
      <c r="AK1916" s="203"/>
      <c r="AL1916" s="203"/>
      <c r="AM1916" s="204"/>
    </row>
    <row r="1917" spans="2:39">
      <c r="B1917" s="200"/>
      <c r="C1917" s="201"/>
      <c r="D1917" s="201"/>
      <c r="E1917" s="201"/>
      <c r="G1917" s="193"/>
      <c r="AD1917" s="202"/>
      <c r="AE1917" s="203"/>
      <c r="AF1917" s="203"/>
      <c r="AG1917" s="203"/>
      <c r="AH1917" s="203"/>
      <c r="AK1917" s="203"/>
      <c r="AL1917" s="203"/>
      <c r="AM1917" s="204"/>
    </row>
    <row r="1918" spans="2:39">
      <c r="B1918" s="200"/>
      <c r="C1918" s="201"/>
      <c r="D1918" s="201"/>
      <c r="E1918" s="201"/>
      <c r="G1918" s="193"/>
      <c r="AD1918" s="202"/>
      <c r="AE1918" s="203"/>
      <c r="AF1918" s="203"/>
      <c r="AG1918" s="203"/>
      <c r="AH1918" s="203"/>
      <c r="AK1918" s="203"/>
      <c r="AL1918" s="203"/>
      <c r="AM1918" s="204"/>
    </row>
    <row r="1919" spans="2:39">
      <c r="B1919" s="200"/>
      <c r="C1919" s="201"/>
      <c r="D1919" s="201"/>
      <c r="E1919" s="201"/>
      <c r="G1919" s="193"/>
      <c r="AD1919" s="202"/>
      <c r="AE1919" s="203"/>
      <c r="AF1919" s="203"/>
      <c r="AG1919" s="203"/>
      <c r="AH1919" s="203"/>
      <c r="AK1919" s="203"/>
      <c r="AL1919" s="203"/>
      <c r="AM1919" s="204"/>
    </row>
    <row r="1920" spans="2:39">
      <c r="B1920" s="200"/>
      <c r="C1920" s="201"/>
      <c r="D1920" s="201"/>
      <c r="E1920" s="201"/>
      <c r="G1920" s="193"/>
      <c r="AD1920" s="202"/>
      <c r="AE1920" s="203"/>
      <c r="AF1920" s="203"/>
      <c r="AG1920" s="203"/>
      <c r="AH1920" s="203"/>
      <c r="AK1920" s="203"/>
      <c r="AL1920" s="203"/>
      <c r="AM1920" s="204"/>
    </row>
    <row r="1921" spans="2:39">
      <c r="B1921" s="200"/>
      <c r="C1921" s="201"/>
      <c r="D1921" s="201"/>
      <c r="E1921" s="201"/>
      <c r="G1921" s="193"/>
      <c r="AD1921" s="202"/>
      <c r="AE1921" s="203"/>
      <c r="AF1921" s="203"/>
      <c r="AG1921" s="203"/>
      <c r="AH1921" s="203"/>
      <c r="AK1921" s="203"/>
      <c r="AL1921" s="203"/>
      <c r="AM1921" s="204"/>
    </row>
    <row r="1922" spans="2:39">
      <c r="B1922" s="200"/>
      <c r="C1922" s="201"/>
      <c r="D1922" s="201"/>
      <c r="E1922" s="201"/>
      <c r="G1922" s="193"/>
      <c r="AD1922" s="202"/>
      <c r="AE1922" s="203"/>
      <c r="AF1922" s="203"/>
      <c r="AG1922" s="203"/>
      <c r="AH1922" s="203"/>
      <c r="AK1922" s="203"/>
      <c r="AL1922" s="203"/>
      <c r="AM1922" s="204"/>
    </row>
    <row r="1923" spans="2:39">
      <c r="B1923" s="200"/>
      <c r="C1923" s="201"/>
      <c r="D1923" s="201"/>
      <c r="E1923" s="201"/>
      <c r="G1923" s="193"/>
      <c r="AD1923" s="202"/>
      <c r="AE1923" s="203"/>
      <c r="AF1923" s="203"/>
      <c r="AG1923" s="203"/>
      <c r="AH1923" s="203"/>
      <c r="AK1923" s="203"/>
      <c r="AL1923" s="203"/>
      <c r="AM1923" s="204"/>
    </row>
    <row r="1924" spans="2:39">
      <c r="B1924" s="200"/>
      <c r="C1924" s="201"/>
      <c r="D1924" s="201"/>
      <c r="E1924" s="201"/>
      <c r="G1924" s="193"/>
      <c r="AD1924" s="202"/>
      <c r="AE1924" s="203"/>
      <c r="AF1924" s="203"/>
      <c r="AG1924" s="203"/>
      <c r="AH1924" s="203"/>
      <c r="AK1924" s="203"/>
      <c r="AL1924" s="203"/>
      <c r="AM1924" s="204"/>
    </row>
    <row r="1925" spans="2:39">
      <c r="B1925" s="200"/>
      <c r="C1925" s="201"/>
      <c r="D1925" s="201"/>
      <c r="E1925" s="201"/>
      <c r="G1925" s="193"/>
      <c r="AD1925" s="202"/>
      <c r="AE1925" s="203"/>
      <c r="AF1925" s="203"/>
      <c r="AG1925" s="203"/>
      <c r="AH1925" s="203"/>
      <c r="AK1925" s="203"/>
      <c r="AL1925" s="203"/>
      <c r="AM1925" s="204"/>
    </row>
    <row r="1926" spans="2:39">
      <c r="B1926" s="200"/>
      <c r="C1926" s="201"/>
      <c r="D1926" s="201"/>
      <c r="E1926" s="201"/>
      <c r="G1926" s="193"/>
      <c r="AD1926" s="202"/>
      <c r="AE1926" s="203"/>
      <c r="AF1926" s="203"/>
      <c r="AG1926" s="203"/>
      <c r="AH1926" s="203"/>
      <c r="AK1926" s="203"/>
      <c r="AL1926" s="203"/>
      <c r="AM1926" s="204"/>
    </row>
    <row r="1927" spans="2:39">
      <c r="B1927" s="200"/>
      <c r="C1927" s="201"/>
      <c r="D1927" s="201"/>
      <c r="E1927" s="201"/>
      <c r="G1927" s="193"/>
      <c r="AD1927" s="202"/>
      <c r="AE1927" s="203"/>
      <c r="AF1927" s="203"/>
      <c r="AG1927" s="203"/>
      <c r="AH1927" s="203"/>
      <c r="AK1927" s="203"/>
      <c r="AL1927" s="203"/>
      <c r="AM1927" s="204"/>
    </row>
    <row r="1928" spans="2:39">
      <c r="B1928" s="200"/>
      <c r="C1928" s="201"/>
      <c r="D1928" s="201"/>
      <c r="E1928" s="201"/>
      <c r="G1928" s="193"/>
      <c r="AD1928" s="202"/>
      <c r="AE1928" s="203"/>
      <c r="AF1928" s="203"/>
      <c r="AG1928" s="203"/>
      <c r="AH1928" s="203"/>
      <c r="AK1928" s="203"/>
      <c r="AL1928" s="203"/>
      <c r="AM1928" s="204"/>
    </row>
    <row r="1929" spans="2:39">
      <c r="B1929" s="200"/>
      <c r="C1929" s="201"/>
      <c r="D1929" s="201"/>
      <c r="E1929" s="201"/>
      <c r="G1929" s="193"/>
      <c r="AD1929" s="202"/>
      <c r="AE1929" s="203"/>
      <c r="AF1929" s="203"/>
      <c r="AG1929" s="203"/>
      <c r="AH1929" s="203"/>
      <c r="AK1929" s="203"/>
      <c r="AL1929" s="203"/>
      <c r="AM1929" s="204"/>
    </row>
    <row r="1930" spans="2:39">
      <c r="B1930" s="200"/>
      <c r="C1930" s="201"/>
      <c r="D1930" s="201"/>
      <c r="E1930" s="201"/>
      <c r="G1930" s="193"/>
      <c r="AD1930" s="202"/>
      <c r="AE1930" s="203"/>
      <c r="AF1930" s="203"/>
      <c r="AG1930" s="203"/>
      <c r="AH1930" s="203"/>
      <c r="AK1930" s="203"/>
      <c r="AL1930" s="203"/>
      <c r="AM1930" s="204"/>
    </row>
    <row r="1931" spans="2:39">
      <c r="B1931" s="200"/>
      <c r="C1931" s="201"/>
      <c r="D1931" s="201"/>
      <c r="E1931" s="201"/>
      <c r="G1931" s="193"/>
      <c r="AD1931" s="202"/>
      <c r="AE1931" s="203"/>
      <c r="AF1931" s="203"/>
      <c r="AG1931" s="203"/>
      <c r="AH1931" s="203"/>
      <c r="AK1931" s="203"/>
      <c r="AL1931" s="203"/>
      <c r="AM1931" s="204"/>
    </row>
    <row r="1932" spans="2:39">
      <c r="B1932" s="200"/>
      <c r="C1932" s="201"/>
      <c r="D1932" s="201"/>
      <c r="E1932" s="201"/>
      <c r="G1932" s="193"/>
      <c r="AD1932" s="202"/>
      <c r="AE1932" s="203"/>
      <c r="AF1932" s="203"/>
      <c r="AG1932" s="203"/>
      <c r="AH1932" s="203"/>
      <c r="AK1932" s="203"/>
      <c r="AL1932" s="203"/>
      <c r="AM1932" s="204"/>
    </row>
    <row r="1933" spans="2:39">
      <c r="B1933" s="200"/>
      <c r="C1933" s="201"/>
      <c r="D1933" s="201"/>
      <c r="E1933" s="201"/>
      <c r="G1933" s="193"/>
      <c r="AD1933" s="202"/>
      <c r="AE1933" s="203"/>
      <c r="AF1933" s="203"/>
      <c r="AG1933" s="203"/>
      <c r="AH1933" s="203"/>
      <c r="AK1933" s="203"/>
      <c r="AL1933" s="203"/>
      <c r="AM1933" s="204"/>
    </row>
    <row r="1934" spans="2:39">
      <c r="B1934" s="200"/>
      <c r="C1934" s="201"/>
      <c r="D1934" s="201"/>
      <c r="E1934" s="201"/>
      <c r="G1934" s="193"/>
      <c r="AD1934" s="202"/>
      <c r="AE1934" s="203"/>
      <c r="AF1934" s="203"/>
      <c r="AG1934" s="203"/>
      <c r="AH1934" s="203"/>
      <c r="AK1934" s="203"/>
      <c r="AL1934" s="203"/>
      <c r="AM1934" s="204"/>
    </row>
    <row r="1935" spans="2:39">
      <c r="B1935" s="200"/>
      <c r="C1935" s="201"/>
      <c r="D1935" s="201"/>
      <c r="E1935" s="201"/>
      <c r="G1935" s="193"/>
      <c r="AD1935" s="202"/>
      <c r="AE1935" s="203"/>
      <c r="AF1935" s="203"/>
      <c r="AG1935" s="203"/>
      <c r="AH1935" s="203"/>
      <c r="AK1935" s="203"/>
      <c r="AL1935" s="203"/>
      <c r="AM1935" s="204"/>
    </row>
    <row r="1936" spans="2:39">
      <c r="B1936" s="200"/>
      <c r="C1936" s="201"/>
      <c r="D1936" s="201"/>
      <c r="E1936" s="201"/>
      <c r="G1936" s="193"/>
      <c r="AD1936" s="202"/>
      <c r="AE1936" s="203"/>
      <c r="AF1936" s="203"/>
      <c r="AG1936" s="203"/>
      <c r="AH1936" s="203"/>
      <c r="AK1936" s="203"/>
      <c r="AL1936" s="203"/>
      <c r="AM1936" s="204"/>
    </row>
    <row r="1937" spans="2:39">
      <c r="B1937" s="200"/>
      <c r="C1937" s="201"/>
      <c r="D1937" s="201"/>
      <c r="E1937" s="201"/>
      <c r="G1937" s="193"/>
      <c r="AD1937" s="202"/>
      <c r="AE1937" s="203"/>
      <c r="AF1937" s="203"/>
      <c r="AG1937" s="203"/>
      <c r="AH1937" s="203"/>
      <c r="AK1937" s="203"/>
      <c r="AL1937" s="203"/>
      <c r="AM1937" s="204"/>
    </row>
    <row r="1938" spans="2:39">
      <c r="B1938" s="200"/>
      <c r="C1938" s="201"/>
      <c r="D1938" s="201"/>
      <c r="E1938" s="201"/>
      <c r="G1938" s="193"/>
      <c r="AD1938" s="202"/>
      <c r="AE1938" s="203"/>
      <c r="AF1938" s="203"/>
      <c r="AG1938" s="203"/>
      <c r="AH1938" s="203"/>
      <c r="AK1938" s="203"/>
      <c r="AL1938" s="203"/>
      <c r="AM1938" s="204"/>
    </row>
    <row r="1939" spans="2:39">
      <c r="B1939" s="200"/>
      <c r="C1939" s="201"/>
      <c r="D1939" s="201"/>
      <c r="E1939" s="201"/>
      <c r="G1939" s="193"/>
      <c r="AD1939" s="202"/>
      <c r="AE1939" s="203"/>
      <c r="AF1939" s="203"/>
      <c r="AG1939" s="203"/>
      <c r="AH1939" s="203"/>
      <c r="AK1939" s="203"/>
      <c r="AL1939" s="203"/>
      <c r="AM1939" s="204"/>
    </row>
    <row r="1940" spans="2:39">
      <c r="B1940" s="200"/>
      <c r="C1940" s="201"/>
      <c r="D1940" s="201"/>
      <c r="E1940" s="201"/>
      <c r="G1940" s="193"/>
      <c r="AD1940" s="202"/>
      <c r="AE1940" s="203"/>
      <c r="AF1940" s="203"/>
      <c r="AG1940" s="203"/>
      <c r="AH1940" s="203"/>
      <c r="AK1940" s="203"/>
      <c r="AL1940" s="203"/>
      <c r="AM1940" s="204"/>
    </row>
    <row r="1941" spans="2:39">
      <c r="B1941" s="200"/>
      <c r="C1941" s="201"/>
      <c r="D1941" s="201"/>
      <c r="E1941" s="201"/>
      <c r="G1941" s="193"/>
      <c r="AD1941" s="202"/>
      <c r="AE1941" s="203"/>
      <c r="AF1941" s="203"/>
      <c r="AG1941" s="203"/>
      <c r="AH1941" s="203"/>
      <c r="AK1941" s="203"/>
      <c r="AL1941" s="203"/>
      <c r="AM1941" s="204"/>
    </row>
    <row r="1942" spans="2:39">
      <c r="B1942" s="200"/>
      <c r="C1942" s="201"/>
      <c r="D1942" s="201"/>
      <c r="E1942" s="201"/>
      <c r="G1942" s="193"/>
      <c r="AD1942" s="202"/>
      <c r="AE1942" s="203"/>
      <c r="AF1942" s="203"/>
      <c r="AG1942" s="203"/>
      <c r="AH1942" s="203"/>
      <c r="AK1942" s="203"/>
      <c r="AL1942" s="203"/>
      <c r="AM1942" s="204"/>
    </row>
    <row r="1943" spans="2:39">
      <c r="B1943" s="200"/>
      <c r="C1943" s="201"/>
      <c r="D1943" s="201"/>
      <c r="E1943" s="201"/>
      <c r="G1943" s="193"/>
      <c r="AD1943" s="202"/>
      <c r="AE1943" s="203"/>
      <c r="AF1943" s="203"/>
      <c r="AG1943" s="203"/>
      <c r="AH1943" s="203"/>
      <c r="AK1943" s="203"/>
      <c r="AL1943" s="203"/>
      <c r="AM1943" s="204"/>
    </row>
    <row r="1944" spans="2:39">
      <c r="B1944" s="200"/>
      <c r="C1944" s="201"/>
      <c r="D1944" s="201"/>
      <c r="E1944" s="201"/>
      <c r="G1944" s="193"/>
      <c r="AD1944" s="202"/>
      <c r="AE1944" s="203"/>
      <c r="AF1944" s="203"/>
      <c r="AG1944" s="203"/>
      <c r="AH1944" s="203"/>
      <c r="AK1944" s="203"/>
      <c r="AL1944" s="203"/>
      <c r="AM1944" s="204"/>
    </row>
    <row r="1945" spans="2:39">
      <c r="B1945" s="200"/>
      <c r="C1945" s="201"/>
      <c r="D1945" s="201"/>
      <c r="E1945" s="201"/>
      <c r="G1945" s="193"/>
      <c r="AD1945" s="202"/>
      <c r="AE1945" s="203"/>
      <c r="AF1945" s="203"/>
      <c r="AG1945" s="203"/>
      <c r="AH1945" s="203"/>
      <c r="AK1945" s="203"/>
      <c r="AL1945" s="203"/>
      <c r="AM1945" s="204"/>
    </row>
    <row r="1946" spans="2:39">
      <c r="B1946" s="200"/>
      <c r="C1946" s="201"/>
      <c r="D1946" s="201"/>
      <c r="E1946" s="201"/>
      <c r="G1946" s="193"/>
      <c r="AD1946" s="202"/>
      <c r="AE1946" s="203"/>
      <c r="AF1946" s="203"/>
      <c r="AG1946" s="203"/>
      <c r="AH1946" s="203"/>
      <c r="AK1946" s="203"/>
      <c r="AL1946" s="203"/>
      <c r="AM1946" s="204"/>
    </row>
    <row r="1947" spans="2:39">
      <c r="B1947" s="200"/>
      <c r="C1947" s="201"/>
      <c r="D1947" s="201"/>
      <c r="E1947" s="201"/>
      <c r="G1947" s="193"/>
      <c r="AD1947" s="202"/>
      <c r="AE1947" s="203"/>
      <c r="AF1947" s="203"/>
      <c r="AG1947" s="203"/>
      <c r="AH1947" s="203"/>
      <c r="AK1947" s="203"/>
      <c r="AL1947" s="203"/>
      <c r="AM1947" s="204"/>
    </row>
    <row r="1948" spans="2:39">
      <c r="B1948" s="200"/>
      <c r="C1948" s="201"/>
      <c r="D1948" s="201"/>
      <c r="E1948" s="201"/>
      <c r="G1948" s="193"/>
      <c r="AD1948" s="202"/>
      <c r="AE1948" s="203"/>
      <c r="AF1948" s="203"/>
      <c r="AG1948" s="203"/>
      <c r="AH1948" s="203"/>
      <c r="AK1948" s="203"/>
      <c r="AL1948" s="203"/>
      <c r="AM1948" s="204"/>
    </row>
    <row r="1949" spans="2:39">
      <c r="B1949" s="200"/>
      <c r="C1949" s="201"/>
      <c r="D1949" s="201"/>
      <c r="E1949" s="201"/>
      <c r="G1949" s="193"/>
      <c r="AD1949" s="202"/>
      <c r="AE1949" s="203"/>
      <c r="AF1949" s="203"/>
      <c r="AG1949" s="203"/>
      <c r="AH1949" s="203"/>
      <c r="AK1949" s="203"/>
      <c r="AL1949" s="203"/>
      <c r="AM1949" s="204"/>
    </row>
    <row r="1950" spans="2:39">
      <c r="B1950" s="200"/>
      <c r="C1950" s="201"/>
      <c r="D1950" s="201"/>
      <c r="E1950" s="201"/>
      <c r="G1950" s="193"/>
      <c r="AD1950" s="202"/>
      <c r="AE1950" s="203"/>
      <c r="AF1950" s="203"/>
      <c r="AG1950" s="203"/>
      <c r="AH1950" s="203"/>
      <c r="AK1950" s="203"/>
      <c r="AL1950" s="203"/>
      <c r="AM1950" s="204"/>
    </row>
    <row r="1951" spans="2:39">
      <c r="B1951" s="200"/>
      <c r="C1951" s="201"/>
      <c r="D1951" s="201"/>
      <c r="E1951" s="201"/>
      <c r="G1951" s="193"/>
      <c r="AD1951" s="202"/>
      <c r="AE1951" s="203"/>
      <c r="AF1951" s="203"/>
      <c r="AG1951" s="203"/>
      <c r="AH1951" s="203"/>
      <c r="AK1951" s="203"/>
      <c r="AL1951" s="203"/>
      <c r="AM1951" s="204"/>
    </row>
    <row r="1952" spans="2:39">
      <c r="B1952" s="200"/>
      <c r="C1952" s="201"/>
      <c r="D1952" s="201"/>
      <c r="E1952" s="201"/>
      <c r="G1952" s="193"/>
      <c r="AD1952" s="202"/>
      <c r="AE1952" s="203"/>
      <c r="AF1952" s="203"/>
      <c r="AG1952" s="203"/>
      <c r="AH1952" s="203"/>
      <c r="AK1952" s="203"/>
      <c r="AL1952" s="203"/>
      <c r="AM1952" s="204"/>
    </row>
    <row r="1953" spans="2:39">
      <c r="B1953" s="200"/>
      <c r="C1953" s="201"/>
      <c r="D1953" s="201"/>
      <c r="E1953" s="201"/>
      <c r="G1953" s="193"/>
      <c r="AD1953" s="202"/>
      <c r="AE1953" s="203"/>
      <c r="AF1953" s="203"/>
      <c r="AG1953" s="203"/>
      <c r="AH1953" s="203"/>
      <c r="AK1953" s="203"/>
      <c r="AL1953" s="203"/>
      <c r="AM1953" s="204"/>
    </row>
    <row r="1954" spans="2:39">
      <c r="B1954" s="200"/>
      <c r="C1954" s="201"/>
      <c r="D1954" s="201"/>
      <c r="E1954" s="201"/>
      <c r="G1954" s="193"/>
      <c r="AD1954" s="202"/>
      <c r="AE1954" s="203"/>
      <c r="AF1954" s="203"/>
      <c r="AG1954" s="203"/>
      <c r="AH1954" s="203"/>
      <c r="AK1954" s="203"/>
      <c r="AL1954" s="203"/>
      <c r="AM1954" s="204"/>
    </row>
    <row r="1955" spans="2:39">
      <c r="B1955" s="200"/>
      <c r="C1955" s="201"/>
      <c r="D1955" s="201"/>
      <c r="E1955" s="201"/>
      <c r="G1955" s="193"/>
      <c r="AD1955" s="202"/>
      <c r="AE1955" s="203"/>
      <c r="AF1955" s="203"/>
      <c r="AG1955" s="203"/>
      <c r="AH1955" s="203"/>
      <c r="AK1955" s="203"/>
      <c r="AL1955" s="203"/>
      <c r="AM1955" s="204"/>
    </row>
    <row r="1956" spans="2:39">
      <c r="B1956" s="200"/>
      <c r="C1956" s="201"/>
      <c r="D1956" s="201"/>
      <c r="E1956" s="201"/>
      <c r="G1956" s="193"/>
      <c r="AD1956" s="202"/>
      <c r="AE1956" s="203"/>
      <c r="AF1956" s="203"/>
      <c r="AG1956" s="203"/>
      <c r="AH1956" s="203"/>
      <c r="AK1956" s="203"/>
      <c r="AL1956" s="203"/>
      <c r="AM1956" s="204"/>
    </row>
    <row r="1957" spans="2:39">
      <c r="B1957" s="200"/>
      <c r="C1957" s="201"/>
      <c r="D1957" s="201"/>
      <c r="E1957" s="201"/>
      <c r="G1957" s="193"/>
      <c r="AD1957" s="202"/>
      <c r="AE1957" s="203"/>
      <c r="AF1957" s="203"/>
      <c r="AG1957" s="203"/>
      <c r="AH1957" s="203"/>
      <c r="AK1957" s="203"/>
      <c r="AL1957" s="203"/>
      <c r="AM1957" s="204"/>
    </row>
    <row r="1958" spans="2:39">
      <c r="B1958" s="200"/>
      <c r="C1958" s="201"/>
      <c r="D1958" s="201"/>
      <c r="E1958" s="201"/>
      <c r="G1958" s="193"/>
      <c r="AD1958" s="202"/>
      <c r="AE1958" s="203"/>
      <c r="AF1958" s="203"/>
      <c r="AG1958" s="203"/>
      <c r="AH1958" s="203"/>
      <c r="AK1958" s="203"/>
      <c r="AL1958" s="203"/>
      <c r="AM1958" s="204"/>
    </row>
    <row r="1959" spans="2:39">
      <c r="B1959" s="200"/>
      <c r="C1959" s="201"/>
      <c r="D1959" s="201"/>
      <c r="E1959" s="201"/>
      <c r="G1959" s="193"/>
      <c r="AD1959" s="202"/>
      <c r="AE1959" s="203"/>
      <c r="AF1959" s="203"/>
      <c r="AG1959" s="203"/>
      <c r="AH1959" s="203"/>
      <c r="AK1959" s="203"/>
      <c r="AL1959" s="203"/>
      <c r="AM1959" s="204"/>
    </row>
    <row r="1960" spans="2:39">
      <c r="B1960" s="200"/>
      <c r="C1960" s="201"/>
      <c r="D1960" s="201"/>
      <c r="E1960" s="201"/>
      <c r="G1960" s="193"/>
      <c r="AD1960" s="202"/>
      <c r="AE1960" s="203"/>
      <c r="AF1960" s="203"/>
      <c r="AG1960" s="203"/>
      <c r="AH1960" s="203"/>
      <c r="AK1960" s="203"/>
      <c r="AL1960" s="203"/>
      <c r="AM1960" s="204"/>
    </row>
    <row r="1961" spans="2:39">
      <c r="B1961" s="200"/>
      <c r="C1961" s="201"/>
      <c r="D1961" s="201"/>
      <c r="E1961" s="201"/>
      <c r="G1961" s="193"/>
      <c r="AD1961" s="202"/>
      <c r="AE1961" s="203"/>
      <c r="AF1961" s="203"/>
      <c r="AG1961" s="203"/>
      <c r="AH1961" s="203"/>
      <c r="AK1961" s="203"/>
      <c r="AL1961" s="203"/>
      <c r="AM1961" s="204"/>
    </row>
    <row r="1962" spans="2:39">
      <c r="B1962" s="200"/>
      <c r="C1962" s="201"/>
      <c r="D1962" s="201"/>
      <c r="E1962" s="201"/>
      <c r="G1962" s="193"/>
      <c r="AD1962" s="202"/>
      <c r="AE1962" s="203"/>
      <c r="AF1962" s="203"/>
      <c r="AG1962" s="203"/>
      <c r="AH1962" s="203"/>
      <c r="AK1962" s="203"/>
      <c r="AL1962" s="203"/>
      <c r="AM1962" s="204"/>
    </row>
    <row r="1963" spans="2:39">
      <c r="B1963" s="200"/>
      <c r="C1963" s="201"/>
      <c r="D1963" s="201"/>
      <c r="E1963" s="201"/>
      <c r="G1963" s="193"/>
      <c r="AD1963" s="202"/>
      <c r="AE1963" s="203"/>
      <c r="AF1963" s="203"/>
      <c r="AG1963" s="203"/>
      <c r="AH1963" s="203"/>
      <c r="AK1963" s="203"/>
      <c r="AL1963" s="203"/>
      <c r="AM1963" s="204"/>
    </row>
    <row r="1964" spans="2:39">
      <c r="B1964" s="200"/>
      <c r="C1964" s="201"/>
      <c r="D1964" s="201"/>
      <c r="E1964" s="201"/>
      <c r="G1964" s="193"/>
      <c r="AD1964" s="202"/>
      <c r="AE1964" s="203"/>
      <c r="AF1964" s="203"/>
      <c r="AG1964" s="203"/>
      <c r="AH1964" s="203"/>
      <c r="AK1964" s="203"/>
      <c r="AL1964" s="203"/>
      <c r="AM1964" s="204"/>
    </row>
    <row r="1965" spans="2:39">
      <c r="B1965" s="200"/>
      <c r="C1965" s="201"/>
      <c r="D1965" s="201"/>
      <c r="E1965" s="201"/>
      <c r="G1965" s="193"/>
      <c r="AD1965" s="202"/>
      <c r="AE1965" s="203"/>
      <c r="AF1965" s="203"/>
      <c r="AG1965" s="203"/>
      <c r="AH1965" s="203"/>
      <c r="AK1965" s="203"/>
      <c r="AL1965" s="203"/>
      <c r="AM1965" s="204"/>
    </row>
    <row r="1966" spans="2:39">
      <c r="B1966" s="200"/>
      <c r="C1966" s="201"/>
      <c r="D1966" s="201"/>
      <c r="E1966" s="201"/>
      <c r="G1966" s="193"/>
      <c r="AD1966" s="202"/>
      <c r="AE1966" s="203"/>
      <c r="AF1966" s="203"/>
      <c r="AG1966" s="203"/>
      <c r="AH1966" s="203"/>
      <c r="AK1966" s="203"/>
      <c r="AL1966" s="203"/>
      <c r="AM1966" s="204"/>
    </row>
    <row r="1967" spans="2:39">
      <c r="B1967" s="200"/>
      <c r="C1967" s="201"/>
      <c r="D1967" s="201"/>
      <c r="E1967" s="201"/>
      <c r="G1967" s="193"/>
      <c r="AD1967" s="202"/>
      <c r="AE1967" s="203"/>
      <c r="AF1967" s="203"/>
      <c r="AG1967" s="203"/>
      <c r="AH1967" s="203"/>
      <c r="AK1967" s="203"/>
      <c r="AL1967" s="203"/>
      <c r="AM1967" s="204"/>
    </row>
    <row r="1968" spans="2:39">
      <c r="B1968" s="200"/>
      <c r="C1968" s="201"/>
      <c r="D1968" s="201"/>
      <c r="E1968" s="201"/>
      <c r="G1968" s="193"/>
      <c r="AD1968" s="202"/>
      <c r="AE1968" s="203"/>
      <c r="AF1968" s="203"/>
      <c r="AG1968" s="203"/>
      <c r="AH1968" s="203"/>
      <c r="AK1968" s="203"/>
      <c r="AL1968" s="203"/>
      <c r="AM1968" s="204"/>
    </row>
    <row r="1969" spans="2:39">
      <c r="B1969" s="200"/>
      <c r="C1969" s="201"/>
      <c r="D1969" s="201"/>
      <c r="E1969" s="201"/>
      <c r="G1969" s="193"/>
      <c r="AD1969" s="202"/>
      <c r="AE1969" s="203"/>
      <c r="AF1969" s="203"/>
      <c r="AG1969" s="203"/>
      <c r="AH1969" s="203"/>
      <c r="AK1969" s="203"/>
      <c r="AL1969" s="203"/>
      <c r="AM1969" s="204"/>
    </row>
    <row r="1970" spans="2:39">
      <c r="B1970" s="200"/>
      <c r="C1970" s="201"/>
      <c r="D1970" s="201"/>
      <c r="E1970" s="201"/>
      <c r="G1970" s="193"/>
      <c r="AD1970" s="202"/>
      <c r="AE1970" s="203"/>
      <c r="AF1970" s="203"/>
      <c r="AG1970" s="203"/>
      <c r="AH1970" s="203"/>
      <c r="AK1970" s="203"/>
      <c r="AL1970" s="203"/>
      <c r="AM1970" s="204"/>
    </row>
    <row r="1971" spans="2:39">
      <c r="B1971" s="200"/>
      <c r="C1971" s="201"/>
      <c r="D1971" s="201"/>
      <c r="E1971" s="201"/>
      <c r="G1971" s="193"/>
      <c r="AD1971" s="202"/>
      <c r="AE1971" s="203"/>
      <c r="AF1971" s="203"/>
      <c r="AG1971" s="203"/>
      <c r="AH1971" s="203"/>
      <c r="AK1971" s="203"/>
      <c r="AL1971" s="203"/>
      <c r="AM1971" s="204"/>
    </row>
    <row r="1972" spans="2:39">
      <c r="B1972" s="200"/>
      <c r="C1972" s="201"/>
      <c r="D1972" s="201"/>
      <c r="E1972" s="201"/>
      <c r="G1972" s="193"/>
      <c r="AD1972" s="202"/>
      <c r="AE1972" s="203"/>
      <c r="AF1972" s="203"/>
      <c r="AG1972" s="203"/>
      <c r="AH1972" s="203"/>
      <c r="AK1972" s="203"/>
      <c r="AL1972" s="203"/>
      <c r="AM1972" s="204"/>
    </row>
    <row r="1973" spans="2:39">
      <c r="B1973" s="200"/>
      <c r="C1973" s="201"/>
      <c r="D1973" s="201"/>
      <c r="E1973" s="201"/>
      <c r="G1973" s="193"/>
      <c r="AD1973" s="202"/>
      <c r="AE1973" s="203"/>
      <c r="AF1973" s="203"/>
      <c r="AG1973" s="203"/>
      <c r="AH1973" s="203"/>
      <c r="AK1973" s="203"/>
      <c r="AL1973" s="203"/>
      <c r="AM1973" s="204"/>
    </row>
    <row r="1974" spans="2:39">
      <c r="B1974" s="200"/>
      <c r="C1974" s="201"/>
      <c r="D1974" s="201"/>
      <c r="E1974" s="201"/>
      <c r="G1974" s="193"/>
      <c r="AD1974" s="202"/>
      <c r="AE1974" s="203"/>
      <c r="AF1974" s="203"/>
      <c r="AG1974" s="203"/>
      <c r="AH1974" s="203"/>
      <c r="AK1974" s="203"/>
      <c r="AL1974" s="203"/>
      <c r="AM1974" s="204"/>
    </row>
    <row r="1975" spans="2:39">
      <c r="B1975" s="200"/>
      <c r="C1975" s="201"/>
      <c r="D1975" s="201"/>
      <c r="E1975" s="201"/>
      <c r="G1975" s="193"/>
      <c r="AD1975" s="202"/>
      <c r="AE1975" s="203"/>
      <c r="AF1975" s="203"/>
      <c r="AG1975" s="203"/>
      <c r="AH1975" s="203"/>
      <c r="AK1975" s="203"/>
      <c r="AL1975" s="203"/>
      <c r="AM1975" s="204"/>
    </row>
    <row r="1976" spans="2:39">
      <c r="B1976" s="200"/>
      <c r="C1976" s="201"/>
      <c r="D1976" s="201"/>
      <c r="E1976" s="201"/>
      <c r="G1976" s="193"/>
      <c r="AD1976" s="202"/>
      <c r="AE1976" s="203"/>
      <c r="AF1976" s="203"/>
      <c r="AG1976" s="203"/>
      <c r="AH1976" s="203"/>
      <c r="AK1976" s="203"/>
      <c r="AL1976" s="203"/>
      <c r="AM1976" s="204"/>
    </row>
    <row r="1977" spans="2:39">
      <c r="B1977" s="200"/>
      <c r="C1977" s="201"/>
      <c r="D1977" s="201"/>
      <c r="E1977" s="201"/>
      <c r="G1977" s="193"/>
      <c r="AD1977" s="202"/>
      <c r="AE1977" s="203"/>
      <c r="AF1977" s="203"/>
      <c r="AG1977" s="203"/>
      <c r="AH1977" s="203"/>
      <c r="AK1977" s="203"/>
      <c r="AL1977" s="203"/>
      <c r="AM1977" s="204"/>
    </row>
    <row r="1978" spans="2:39">
      <c r="B1978" s="200"/>
      <c r="C1978" s="201"/>
      <c r="D1978" s="201"/>
      <c r="E1978" s="201"/>
      <c r="G1978" s="193"/>
      <c r="AD1978" s="202"/>
      <c r="AE1978" s="203"/>
      <c r="AF1978" s="203"/>
      <c r="AG1978" s="203"/>
      <c r="AH1978" s="203"/>
      <c r="AK1978" s="203"/>
      <c r="AL1978" s="203"/>
      <c r="AM1978" s="204"/>
    </row>
    <row r="1979" spans="2:39">
      <c r="B1979" s="200"/>
      <c r="C1979" s="201"/>
      <c r="D1979" s="201"/>
      <c r="E1979" s="201"/>
      <c r="G1979" s="193"/>
      <c r="AD1979" s="202"/>
      <c r="AE1979" s="203"/>
      <c r="AF1979" s="203"/>
      <c r="AG1979" s="203"/>
      <c r="AH1979" s="203"/>
      <c r="AK1979" s="203"/>
      <c r="AL1979" s="203"/>
      <c r="AM1979" s="204"/>
    </row>
    <row r="1980" spans="2:39">
      <c r="B1980" s="200"/>
      <c r="C1980" s="201"/>
      <c r="D1980" s="201"/>
      <c r="E1980" s="201"/>
      <c r="G1980" s="193"/>
      <c r="AD1980" s="202"/>
      <c r="AE1980" s="203"/>
      <c r="AF1980" s="203"/>
      <c r="AG1980" s="203"/>
      <c r="AH1980" s="203"/>
      <c r="AK1980" s="203"/>
      <c r="AL1980" s="203"/>
      <c r="AM1980" s="204"/>
    </row>
    <row r="1981" spans="2:39">
      <c r="B1981" s="200"/>
      <c r="C1981" s="201"/>
      <c r="D1981" s="201"/>
      <c r="E1981" s="201"/>
      <c r="G1981" s="193"/>
      <c r="AD1981" s="202"/>
      <c r="AE1981" s="203"/>
      <c r="AF1981" s="203"/>
      <c r="AG1981" s="203"/>
      <c r="AH1981" s="203"/>
      <c r="AK1981" s="203"/>
      <c r="AL1981" s="203"/>
      <c r="AM1981" s="204"/>
    </row>
    <row r="1982" spans="2:39">
      <c r="B1982" s="200"/>
      <c r="C1982" s="201"/>
      <c r="D1982" s="201"/>
      <c r="E1982" s="201"/>
      <c r="G1982" s="193"/>
      <c r="AD1982" s="202"/>
      <c r="AE1982" s="203"/>
      <c r="AF1982" s="203"/>
      <c r="AG1982" s="203"/>
      <c r="AH1982" s="203"/>
      <c r="AK1982" s="203"/>
      <c r="AL1982" s="203"/>
      <c r="AM1982" s="204"/>
    </row>
    <row r="1983" spans="2:39">
      <c r="B1983" s="200"/>
      <c r="C1983" s="201"/>
      <c r="D1983" s="201"/>
      <c r="E1983" s="201"/>
      <c r="G1983" s="193"/>
      <c r="AD1983" s="202"/>
      <c r="AE1983" s="203"/>
      <c r="AF1983" s="203"/>
      <c r="AG1983" s="203"/>
      <c r="AH1983" s="203"/>
      <c r="AK1983" s="203"/>
      <c r="AL1983" s="203"/>
      <c r="AM1983" s="204"/>
    </row>
    <row r="1984" spans="2:39">
      <c r="B1984" s="200"/>
      <c r="C1984" s="201"/>
      <c r="D1984" s="201"/>
      <c r="E1984" s="201"/>
      <c r="G1984" s="193"/>
      <c r="AD1984" s="202"/>
      <c r="AE1984" s="203"/>
      <c r="AF1984" s="203"/>
      <c r="AG1984" s="203"/>
      <c r="AH1984" s="203"/>
      <c r="AK1984" s="203"/>
      <c r="AL1984" s="203"/>
      <c r="AM1984" s="204"/>
    </row>
    <row r="1985" spans="2:39">
      <c r="B1985" s="200"/>
      <c r="C1985" s="201"/>
      <c r="D1985" s="201"/>
      <c r="E1985" s="201"/>
      <c r="G1985" s="193"/>
      <c r="AD1985" s="202"/>
      <c r="AE1985" s="203"/>
      <c r="AF1985" s="203"/>
      <c r="AG1985" s="203"/>
      <c r="AH1985" s="203"/>
      <c r="AK1985" s="203"/>
      <c r="AL1985" s="203"/>
      <c r="AM1985" s="204"/>
    </row>
    <row r="1986" spans="2:39">
      <c r="B1986" s="200"/>
      <c r="C1986" s="201"/>
      <c r="D1986" s="201"/>
      <c r="E1986" s="201"/>
      <c r="G1986" s="193"/>
      <c r="AD1986" s="202"/>
      <c r="AE1986" s="203"/>
      <c r="AF1986" s="203"/>
      <c r="AG1986" s="203"/>
      <c r="AH1986" s="203"/>
      <c r="AK1986" s="203"/>
      <c r="AL1986" s="203"/>
      <c r="AM1986" s="204"/>
    </row>
    <row r="1987" spans="2:39">
      <c r="B1987" s="200"/>
      <c r="C1987" s="201"/>
      <c r="D1987" s="201"/>
      <c r="E1987" s="201"/>
      <c r="G1987" s="193"/>
      <c r="AD1987" s="202"/>
      <c r="AE1987" s="203"/>
      <c r="AF1987" s="203"/>
      <c r="AG1987" s="203"/>
      <c r="AH1987" s="203"/>
      <c r="AK1987" s="203"/>
      <c r="AL1987" s="203"/>
      <c r="AM1987" s="204"/>
    </row>
    <row r="1988" spans="2:39">
      <c r="B1988" s="200"/>
      <c r="C1988" s="201"/>
      <c r="D1988" s="201"/>
      <c r="E1988" s="201"/>
      <c r="G1988" s="193"/>
      <c r="AD1988" s="202"/>
      <c r="AE1988" s="203"/>
      <c r="AF1988" s="203"/>
      <c r="AG1988" s="203"/>
      <c r="AH1988" s="203"/>
      <c r="AK1988" s="203"/>
      <c r="AL1988" s="203"/>
      <c r="AM1988" s="204"/>
    </row>
    <row r="1989" spans="2:39">
      <c r="B1989" s="200"/>
      <c r="C1989" s="201"/>
      <c r="D1989" s="201"/>
      <c r="E1989" s="201"/>
      <c r="G1989" s="193"/>
      <c r="AD1989" s="202"/>
      <c r="AE1989" s="203"/>
      <c r="AF1989" s="203"/>
      <c r="AG1989" s="203"/>
      <c r="AH1989" s="203"/>
      <c r="AK1989" s="203"/>
      <c r="AL1989" s="203"/>
      <c r="AM1989" s="204"/>
    </row>
    <row r="1990" spans="2:39">
      <c r="B1990" s="200"/>
      <c r="C1990" s="201"/>
      <c r="D1990" s="201"/>
      <c r="E1990" s="201"/>
      <c r="G1990" s="193"/>
      <c r="AD1990" s="202"/>
      <c r="AE1990" s="203"/>
      <c r="AF1990" s="203"/>
      <c r="AG1990" s="203"/>
      <c r="AH1990" s="203"/>
      <c r="AK1990" s="203"/>
      <c r="AL1990" s="203"/>
      <c r="AM1990" s="204"/>
    </row>
    <row r="1991" spans="2:39">
      <c r="B1991" s="200"/>
      <c r="C1991" s="201"/>
      <c r="D1991" s="201"/>
      <c r="E1991" s="201"/>
      <c r="G1991" s="193"/>
      <c r="AD1991" s="202"/>
      <c r="AE1991" s="203"/>
      <c r="AF1991" s="203"/>
      <c r="AG1991" s="203"/>
      <c r="AH1991" s="203"/>
      <c r="AK1991" s="203"/>
      <c r="AL1991" s="203"/>
      <c r="AM1991" s="204"/>
    </row>
    <row r="1992" spans="2:39">
      <c r="B1992" s="200"/>
      <c r="C1992" s="201"/>
      <c r="D1992" s="201"/>
      <c r="E1992" s="201"/>
      <c r="G1992" s="193"/>
      <c r="AD1992" s="202"/>
      <c r="AE1992" s="203"/>
      <c r="AF1992" s="203"/>
      <c r="AG1992" s="203"/>
      <c r="AH1992" s="203"/>
      <c r="AK1992" s="203"/>
      <c r="AL1992" s="203"/>
      <c r="AM1992" s="204"/>
    </row>
    <row r="1993" spans="2:39">
      <c r="B1993" s="200"/>
      <c r="C1993" s="201"/>
      <c r="D1993" s="201"/>
      <c r="E1993" s="201"/>
      <c r="G1993" s="193"/>
      <c r="AD1993" s="202"/>
      <c r="AE1993" s="203"/>
      <c r="AF1993" s="203"/>
      <c r="AG1993" s="203"/>
      <c r="AH1993" s="203"/>
      <c r="AK1993" s="203"/>
      <c r="AL1993" s="203"/>
      <c r="AM1993" s="204"/>
    </row>
    <row r="1994" spans="2:39">
      <c r="B1994" s="200"/>
      <c r="C1994" s="201"/>
      <c r="D1994" s="201"/>
      <c r="E1994" s="201"/>
      <c r="G1994" s="193"/>
      <c r="AD1994" s="202"/>
      <c r="AE1994" s="203"/>
      <c r="AF1994" s="203"/>
      <c r="AG1994" s="203"/>
      <c r="AH1994" s="203"/>
      <c r="AK1994" s="203"/>
      <c r="AL1994" s="203"/>
      <c r="AM1994" s="204"/>
    </row>
    <row r="1995" spans="2:39">
      <c r="B1995" s="200"/>
      <c r="C1995" s="201"/>
      <c r="D1995" s="201"/>
      <c r="E1995" s="201"/>
      <c r="G1995" s="193"/>
      <c r="AD1995" s="202"/>
      <c r="AE1995" s="203"/>
      <c r="AF1995" s="203"/>
      <c r="AG1995" s="203"/>
      <c r="AH1995" s="203"/>
      <c r="AK1995" s="203"/>
      <c r="AL1995" s="203"/>
      <c r="AM1995" s="204"/>
    </row>
    <row r="1996" spans="2:39">
      <c r="B1996" s="200"/>
      <c r="C1996" s="201"/>
      <c r="D1996" s="201"/>
      <c r="E1996" s="201"/>
      <c r="G1996" s="193"/>
      <c r="AD1996" s="202"/>
      <c r="AE1996" s="203"/>
      <c r="AF1996" s="203"/>
      <c r="AG1996" s="203"/>
      <c r="AH1996" s="203"/>
      <c r="AK1996" s="203"/>
      <c r="AL1996" s="203"/>
      <c r="AM1996" s="204"/>
    </row>
    <row r="1997" spans="2:39">
      <c r="B1997" s="200"/>
      <c r="C1997" s="201"/>
      <c r="D1997" s="201"/>
      <c r="E1997" s="201"/>
      <c r="G1997" s="193"/>
      <c r="AD1997" s="202"/>
      <c r="AE1997" s="203"/>
      <c r="AF1997" s="203"/>
      <c r="AG1997" s="203"/>
      <c r="AH1997" s="203"/>
      <c r="AK1997" s="203"/>
      <c r="AL1997" s="203"/>
      <c r="AM1997" s="204"/>
    </row>
    <row r="1998" spans="2:39">
      <c r="B1998" s="200"/>
      <c r="C1998" s="201"/>
      <c r="D1998" s="201"/>
      <c r="E1998" s="201"/>
      <c r="G1998" s="193"/>
      <c r="AD1998" s="202"/>
      <c r="AE1998" s="203"/>
      <c r="AF1998" s="203"/>
      <c r="AG1998" s="203"/>
      <c r="AH1998" s="203"/>
      <c r="AK1998" s="203"/>
      <c r="AL1998" s="203"/>
      <c r="AM1998" s="204"/>
    </row>
    <row r="1999" spans="2:39">
      <c r="B1999" s="200"/>
      <c r="C1999" s="201"/>
      <c r="D1999" s="201"/>
      <c r="E1999" s="201"/>
      <c r="G1999" s="193"/>
      <c r="AD1999" s="202"/>
      <c r="AE1999" s="203"/>
      <c r="AF1999" s="203"/>
      <c r="AG1999" s="203"/>
      <c r="AH1999" s="203"/>
      <c r="AK1999" s="203"/>
      <c r="AL1999" s="203"/>
      <c r="AM1999" s="204"/>
    </row>
    <row r="2000" spans="2:39">
      <c r="B2000" s="200"/>
      <c r="C2000" s="201"/>
      <c r="D2000" s="201"/>
      <c r="E2000" s="201"/>
      <c r="G2000" s="193"/>
      <c r="AD2000" s="202"/>
      <c r="AE2000" s="203"/>
      <c r="AF2000" s="203"/>
      <c r="AG2000" s="203"/>
      <c r="AH2000" s="203"/>
      <c r="AK2000" s="203"/>
      <c r="AL2000" s="203"/>
      <c r="AM2000" s="204"/>
    </row>
    <row r="2001" spans="2:39">
      <c r="B2001" s="200"/>
      <c r="C2001" s="201"/>
      <c r="D2001" s="201"/>
      <c r="E2001" s="201"/>
      <c r="G2001" s="193"/>
      <c r="AD2001" s="202"/>
      <c r="AE2001" s="203"/>
      <c r="AF2001" s="203"/>
      <c r="AG2001" s="203"/>
      <c r="AH2001" s="203"/>
      <c r="AK2001" s="203"/>
      <c r="AL2001" s="203"/>
      <c r="AM2001" s="204"/>
    </row>
    <row r="2002" spans="2:39">
      <c r="B2002" s="200"/>
      <c r="C2002" s="201"/>
      <c r="D2002" s="201"/>
      <c r="E2002" s="201"/>
      <c r="G2002" s="193"/>
      <c r="AD2002" s="202"/>
      <c r="AE2002" s="203"/>
      <c r="AF2002" s="203"/>
      <c r="AG2002" s="203"/>
      <c r="AH2002" s="203"/>
      <c r="AK2002" s="203"/>
      <c r="AL2002" s="203"/>
      <c r="AM2002" s="204"/>
    </row>
    <row r="2003" spans="2:39">
      <c r="B2003" s="200"/>
      <c r="C2003" s="201"/>
      <c r="D2003" s="201"/>
      <c r="E2003" s="201"/>
      <c r="G2003" s="193"/>
      <c r="AD2003" s="202"/>
      <c r="AE2003" s="203"/>
      <c r="AF2003" s="203"/>
      <c r="AG2003" s="203"/>
      <c r="AH2003" s="203"/>
      <c r="AK2003" s="203"/>
      <c r="AL2003" s="203"/>
      <c r="AM2003" s="204"/>
    </row>
    <row r="2004" spans="2:39">
      <c r="B2004" s="200"/>
      <c r="C2004" s="201"/>
      <c r="D2004" s="201"/>
      <c r="E2004" s="201"/>
      <c r="G2004" s="193"/>
      <c r="AD2004" s="202"/>
      <c r="AE2004" s="203"/>
      <c r="AF2004" s="203"/>
      <c r="AG2004" s="203"/>
      <c r="AH2004" s="203"/>
      <c r="AK2004" s="203"/>
      <c r="AL2004" s="203"/>
      <c r="AM2004" s="204"/>
    </row>
    <row r="2005" spans="2:39">
      <c r="B2005" s="200"/>
      <c r="C2005" s="201"/>
      <c r="D2005" s="201"/>
      <c r="E2005" s="201"/>
      <c r="G2005" s="193"/>
      <c r="AD2005" s="202"/>
      <c r="AE2005" s="203"/>
      <c r="AF2005" s="203"/>
      <c r="AG2005" s="203"/>
      <c r="AH2005" s="203"/>
      <c r="AK2005" s="203"/>
      <c r="AL2005" s="203"/>
      <c r="AM2005" s="204"/>
    </row>
    <row r="2006" spans="2:39">
      <c r="B2006" s="200"/>
      <c r="C2006" s="201"/>
      <c r="D2006" s="201"/>
      <c r="E2006" s="201"/>
      <c r="G2006" s="193"/>
      <c r="AD2006" s="202"/>
      <c r="AE2006" s="203"/>
      <c r="AF2006" s="203"/>
      <c r="AG2006" s="203"/>
      <c r="AH2006" s="203"/>
      <c r="AK2006" s="203"/>
      <c r="AL2006" s="203"/>
      <c r="AM2006" s="204"/>
    </row>
    <row r="2007" spans="2:39">
      <c r="B2007" s="200"/>
      <c r="C2007" s="201"/>
      <c r="D2007" s="201"/>
      <c r="E2007" s="201"/>
      <c r="G2007" s="193"/>
      <c r="AD2007" s="202"/>
      <c r="AE2007" s="203"/>
      <c r="AF2007" s="203"/>
      <c r="AG2007" s="203"/>
      <c r="AH2007" s="203"/>
      <c r="AK2007" s="203"/>
      <c r="AL2007" s="203"/>
      <c r="AM2007" s="204"/>
    </row>
    <row r="2008" spans="2:39">
      <c r="B2008" s="200"/>
      <c r="C2008" s="201"/>
      <c r="D2008" s="201"/>
      <c r="E2008" s="201"/>
      <c r="G2008" s="193"/>
      <c r="AD2008" s="202"/>
      <c r="AE2008" s="203"/>
      <c r="AF2008" s="203"/>
      <c r="AG2008" s="203"/>
      <c r="AH2008" s="203"/>
      <c r="AK2008" s="203"/>
      <c r="AL2008" s="203"/>
      <c r="AM2008" s="204"/>
    </row>
    <row r="2009" spans="2:39">
      <c r="B2009" s="200"/>
      <c r="C2009" s="201"/>
      <c r="D2009" s="201"/>
      <c r="E2009" s="201"/>
      <c r="G2009" s="193"/>
      <c r="AD2009" s="202"/>
      <c r="AE2009" s="203"/>
      <c r="AF2009" s="203"/>
      <c r="AG2009" s="203"/>
      <c r="AH2009" s="203"/>
      <c r="AK2009" s="203"/>
      <c r="AL2009" s="203"/>
      <c r="AM2009" s="204"/>
    </row>
    <row r="2010" spans="2:39">
      <c r="B2010" s="200"/>
      <c r="C2010" s="201"/>
      <c r="D2010" s="201"/>
      <c r="E2010" s="201"/>
      <c r="G2010" s="193"/>
      <c r="AD2010" s="202"/>
      <c r="AE2010" s="203"/>
      <c r="AF2010" s="203"/>
      <c r="AG2010" s="203"/>
      <c r="AH2010" s="203"/>
      <c r="AK2010" s="203"/>
      <c r="AL2010" s="203"/>
      <c r="AM2010" s="204"/>
    </row>
    <row r="2011" spans="2:39">
      <c r="B2011" s="200"/>
      <c r="C2011" s="201"/>
      <c r="D2011" s="201"/>
      <c r="E2011" s="201"/>
      <c r="G2011" s="193"/>
      <c r="AD2011" s="202"/>
      <c r="AE2011" s="203"/>
      <c r="AF2011" s="203"/>
      <c r="AG2011" s="203"/>
      <c r="AH2011" s="203"/>
      <c r="AK2011" s="203"/>
      <c r="AL2011" s="203"/>
      <c r="AM2011" s="204"/>
    </row>
    <row r="2012" spans="2:39">
      <c r="B2012" s="200"/>
      <c r="C2012" s="201"/>
      <c r="D2012" s="201"/>
      <c r="E2012" s="201"/>
      <c r="G2012" s="193"/>
      <c r="AD2012" s="202"/>
      <c r="AE2012" s="203"/>
      <c r="AF2012" s="203"/>
      <c r="AG2012" s="203"/>
      <c r="AH2012" s="203"/>
      <c r="AK2012" s="203"/>
      <c r="AL2012" s="203"/>
      <c r="AM2012" s="204"/>
    </row>
    <row r="2013" spans="2:39">
      <c r="B2013" s="200"/>
      <c r="C2013" s="201"/>
      <c r="D2013" s="201"/>
      <c r="E2013" s="201"/>
      <c r="G2013" s="193"/>
      <c r="AD2013" s="202"/>
      <c r="AE2013" s="203"/>
      <c r="AF2013" s="203"/>
      <c r="AG2013" s="203"/>
      <c r="AH2013" s="203"/>
      <c r="AK2013" s="203"/>
      <c r="AL2013" s="203"/>
      <c r="AM2013" s="204"/>
    </row>
    <row r="2014" spans="2:39">
      <c r="B2014" s="200"/>
      <c r="C2014" s="201"/>
      <c r="D2014" s="201"/>
      <c r="E2014" s="201"/>
      <c r="G2014" s="193"/>
      <c r="AD2014" s="202"/>
      <c r="AE2014" s="203"/>
      <c r="AF2014" s="203"/>
      <c r="AG2014" s="203"/>
      <c r="AH2014" s="203"/>
      <c r="AK2014" s="203"/>
      <c r="AL2014" s="203"/>
      <c r="AM2014" s="204"/>
    </row>
    <row r="2015" spans="2:39">
      <c r="B2015" s="200"/>
      <c r="C2015" s="201"/>
      <c r="D2015" s="201"/>
      <c r="E2015" s="201"/>
      <c r="G2015" s="193"/>
      <c r="AD2015" s="202"/>
      <c r="AE2015" s="203"/>
      <c r="AF2015" s="203"/>
      <c r="AG2015" s="203"/>
      <c r="AH2015" s="203"/>
      <c r="AK2015" s="203"/>
      <c r="AL2015" s="203"/>
      <c r="AM2015" s="204"/>
    </row>
    <row r="2016" spans="2:39">
      <c r="B2016" s="200"/>
      <c r="C2016" s="201"/>
      <c r="D2016" s="201"/>
      <c r="E2016" s="201"/>
      <c r="G2016" s="193"/>
      <c r="AD2016" s="202"/>
      <c r="AE2016" s="203"/>
      <c r="AF2016" s="203"/>
      <c r="AG2016" s="203"/>
      <c r="AH2016" s="203"/>
      <c r="AK2016" s="203"/>
      <c r="AL2016" s="203"/>
      <c r="AM2016" s="204"/>
    </row>
    <row r="2017" spans="2:39">
      <c r="B2017" s="200"/>
      <c r="C2017" s="201"/>
      <c r="D2017" s="201"/>
      <c r="E2017" s="201"/>
      <c r="G2017" s="193"/>
      <c r="AD2017" s="202"/>
      <c r="AE2017" s="203"/>
      <c r="AF2017" s="203"/>
      <c r="AG2017" s="203"/>
      <c r="AH2017" s="203"/>
      <c r="AK2017" s="203"/>
      <c r="AL2017" s="203"/>
      <c r="AM2017" s="204"/>
    </row>
    <row r="2018" spans="2:39">
      <c r="B2018" s="200"/>
      <c r="C2018" s="201"/>
      <c r="D2018" s="201"/>
      <c r="E2018" s="201"/>
      <c r="G2018" s="193"/>
      <c r="AD2018" s="202"/>
      <c r="AE2018" s="203"/>
      <c r="AF2018" s="203"/>
      <c r="AG2018" s="203"/>
      <c r="AH2018" s="203"/>
      <c r="AK2018" s="203"/>
      <c r="AL2018" s="203"/>
      <c r="AM2018" s="204"/>
    </row>
    <row r="2019" spans="2:39">
      <c r="B2019" s="200"/>
      <c r="C2019" s="201"/>
      <c r="D2019" s="201"/>
      <c r="E2019" s="201"/>
      <c r="G2019" s="193"/>
      <c r="AD2019" s="202"/>
      <c r="AE2019" s="203"/>
      <c r="AF2019" s="203"/>
      <c r="AG2019" s="203"/>
      <c r="AH2019" s="203"/>
      <c r="AK2019" s="203"/>
      <c r="AL2019" s="203"/>
      <c r="AM2019" s="204"/>
    </row>
    <row r="2020" spans="2:39">
      <c r="B2020" s="200"/>
      <c r="C2020" s="201"/>
      <c r="D2020" s="201"/>
      <c r="E2020" s="201"/>
      <c r="G2020" s="193"/>
      <c r="AD2020" s="202"/>
      <c r="AE2020" s="203"/>
      <c r="AF2020" s="203"/>
      <c r="AG2020" s="203"/>
      <c r="AH2020" s="203"/>
      <c r="AK2020" s="203"/>
      <c r="AL2020" s="203"/>
      <c r="AM2020" s="204"/>
    </row>
    <row r="2021" spans="2:39">
      <c r="B2021" s="200"/>
      <c r="C2021" s="201"/>
      <c r="D2021" s="201"/>
      <c r="E2021" s="201"/>
      <c r="G2021" s="193"/>
      <c r="AD2021" s="202"/>
      <c r="AE2021" s="203"/>
      <c r="AF2021" s="203"/>
      <c r="AG2021" s="203"/>
      <c r="AH2021" s="203"/>
      <c r="AK2021" s="203"/>
      <c r="AL2021" s="203"/>
      <c r="AM2021" s="204"/>
    </row>
    <row r="2022" spans="2:39">
      <c r="B2022" s="200"/>
      <c r="C2022" s="201"/>
      <c r="D2022" s="201"/>
      <c r="E2022" s="201"/>
      <c r="G2022" s="193"/>
      <c r="AD2022" s="202"/>
      <c r="AE2022" s="203"/>
      <c r="AF2022" s="203"/>
      <c r="AG2022" s="203"/>
      <c r="AH2022" s="203"/>
      <c r="AK2022" s="203"/>
      <c r="AL2022" s="203"/>
      <c r="AM2022" s="204"/>
    </row>
    <row r="2023" spans="2:39">
      <c r="B2023" s="200"/>
      <c r="C2023" s="201"/>
      <c r="D2023" s="201"/>
      <c r="E2023" s="201"/>
      <c r="G2023" s="193"/>
      <c r="AD2023" s="202"/>
      <c r="AE2023" s="203"/>
      <c r="AF2023" s="203"/>
      <c r="AG2023" s="203"/>
      <c r="AH2023" s="203"/>
      <c r="AK2023" s="203"/>
      <c r="AL2023" s="203"/>
      <c r="AM2023" s="204"/>
    </row>
    <row r="2024" spans="2:39">
      <c r="B2024" s="200"/>
      <c r="C2024" s="201"/>
      <c r="D2024" s="201"/>
      <c r="E2024" s="201"/>
      <c r="G2024" s="193"/>
      <c r="AD2024" s="202"/>
      <c r="AE2024" s="203"/>
      <c r="AF2024" s="203"/>
      <c r="AG2024" s="203"/>
      <c r="AH2024" s="203"/>
      <c r="AK2024" s="203"/>
      <c r="AL2024" s="203"/>
      <c r="AM2024" s="204"/>
    </row>
    <row r="2025" spans="2:39">
      <c r="B2025" s="200"/>
      <c r="C2025" s="201"/>
      <c r="D2025" s="201"/>
      <c r="E2025" s="201"/>
      <c r="G2025" s="193"/>
      <c r="AD2025" s="202"/>
      <c r="AE2025" s="203"/>
      <c r="AF2025" s="203"/>
      <c r="AG2025" s="203"/>
      <c r="AH2025" s="203"/>
      <c r="AK2025" s="203"/>
      <c r="AL2025" s="203"/>
      <c r="AM2025" s="204"/>
    </row>
    <row r="2026" spans="2:39">
      <c r="B2026" s="200"/>
      <c r="C2026" s="201"/>
      <c r="D2026" s="201"/>
      <c r="E2026" s="201"/>
      <c r="G2026" s="193"/>
      <c r="AD2026" s="202"/>
      <c r="AE2026" s="203"/>
      <c r="AF2026" s="203"/>
      <c r="AG2026" s="203"/>
      <c r="AH2026" s="203"/>
      <c r="AK2026" s="203"/>
      <c r="AL2026" s="203"/>
      <c r="AM2026" s="204"/>
    </row>
    <row r="2027" spans="2:39">
      <c r="B2027" s="200"/>
      <c r="C2027" s="201"/>
      <c r="D2027" s="201"/>
      <c r="E2027" s="201"/>
      <c r="G2027" s="193"/>
      <c r="AD2027" s="202"/>
      <c r="AE2027" s="203"/>
      <c r="AF2027" s="203"/>
      <c r="AG2027" s="203"/>
      <c r="AH2027" s="203"/>
      <c r="AK2027" s="203"/>
      <c r="AL2027" s="203"/>
      <c r="AM2027" s="204"/>
    </row>
    <row r="2028" spans="2:39">
      <c r="B2028" s="200"/>
      <c r="C2028" s="201"/>
      <c r="D2028" s="201"/>
      <c r="E2028" s="201"/>
      <c r="G2028" s="193"/>
      <c r="AD2028" s="202"/>
      <c r="AE2028" s="203"/>
      <c r="AF2028" s="203"/>
      <c r="AG2028" s="203"/>
      <c r="AH2028" s="203"/>
      <c r="AK2028" s="203"/>
      <c r="AL2028" s="203"/>
      <c r="AM2028" s="204"/>
    </row>
    <row r="2029" spans="2:39">
      <c r="B2029" s="200"/>
      <c r="C2029" s="201"/>
      <c r="D2029" s="201"/>
      <c r="E2029" s="201"/>
      <c r="G2029" s="193"/>
      <c r="AD2029" s="202"/>
      <c r="AE2029" s="203"/>
      <c r="AF2029" s="203"/>
      <c r="AG2029" s="203"/>
      <c r="AH2029" s="203"/>
      <c r="AK2029" s="203"/>
      <c r="AL2029" s="203"/>
      <c r="AM2029" s="204"/>
    </row>
    <row r="2030" spans="2:39">
      <c r="B2030" s="200"/>
      <c r="C2030" s="201"/>
      <c r="D2030" s="201"/>
      <c r="E2030" s="201"/>
      <c r="G2030" s="193"/>
      <c r="AD2030" s="202"/>
      <c r="AE2030" s="203"/>
      <c r="AF2030" s="203"/>
      <c r="AG2030" s="203"/>
      <c r="AH2030" s="203"/>
      <c r="AK2030" s="203"/>
      <c r="AL2030" s="203"/>
      <c r="AM2030" s="204"/>
    </row>
    <row r="2031" spans="2:39">
      <c r="B2031" s="200"/>
      <c r="C2031" s="201"/>
      <c r="D2031" s="201"/>
      <c r="E2031" s="201"/>
      <c r="G2031" s="193"/>
      <c r="AD2031" s="202"/>
      <c r="AE2031" s="203"/>
      <c r="AF2031" s="203"/>
      <c r="AG2031" s="203"/>
      <c r="AH2031" s="203"/>
      <c r="AK2031" s="203"/>
      <c r="AL2031" s="203"/>
      <c r="AM2031" s="204"/>
    </row>
    <row r="2032" spans="2:39">
      <c r="B2032" s="200"/>
      <c r="C2032" s="201"/>
      <c r="D2032" s="201"/>
      <c r="E2032" s="201"/>
      <c r="G2032" s="193"/>
      <c r="AD2032" s="202"/>
      <c r="AE2032" s="203"/>
      <c r="AF2032" s="203"/>
      <c r="AG2032" s="203"/>
      <c r="AH2032" s="203"/>
      <c r="AK2032" s="203"/>
      <c r="AL2032" s="203"/>
      <c r="AM2032" s="204"/>
    </row>
    <row r="2033" spans="2:39">
      <c r="B2033" s="200"/>
      <c r="C2033" s="201"/>
      <c r="D2033" s="201"/>
      <c r="E2033" s="201"/>
      <c r="G2033" s="193"/>
      <c r="AD2033" s="202"/>
      <c r="AE2033" s="203"/>
      <c r="AF2033" s="203"/>
      <c r="AG2033" s="203"/>
      <c r="AH2033" s="203"/>
      <c r="AK2033" s="203"/>
      <c r="AL2033" s="203"/>
      <c r="AM2033" s="204"/>
    </row>
    <row r="2034" spans="2:39">
      <c r="B2034" s="200"/>
      <c r="C2034" s="201"/>
      <c r="D2034" s="201"/>
      <c r="E2034" s="201"/>
      <c r="G2034" s="193"/>
      <c r="AD2034" s="202"/>
      <c r="AE2034" s="203"/>
      <c r="AF2034" s="203"/>
      <c r="AG2034" s="203"/>
      <c r="AH2034" s="203"/>
      <c r="AK2034" s="203"/>
      <c r="AL2034" s="203"/>
      <c r="AM2034" s="204"/>
    </row>
    <row r="2035" spans="2:39">
      <c r="B2035" s="200"/>
      <c r="C2035" s="201"/>
      <c r="D2035" s="201"/>
      <c r="E2035" s="201"/>
      <c r="G2035" s="193"/>
      <c r="AD2035" s="202"/>
      <c r="AE2035" s="203"/>
      <c r="AF2035" s="203"/>
      <c r="AG2035" s="203"/>
      <c r="AH2035" s="203"/>
      <c r="AK2035" s="203"/>
      <c r="AL2035" s="203"/>
      <c r="AM2035" s="204"/>
    </row>
    <row r="2036" spans="2:39">
      <c r="B2036" s="200"/>
      <c r="C2036" s="201"/>
      <c r="D2036" s="201"/>
      <c r="E2036" s="201"/>
      <c r="G2036" s="193"/>
      <c r="AD2036" s="202"/>
      <c r="AE2036" s="203"/>
      <c r="AF2036" s="203"/>
      <c r="AG2036" s="203"/>
      <c r="AH2036" s="203"/>
      <c r="AK2036" s="203"/>
      <c r="AL2036" s="203"/>
      <c r="AM2036" s="204"/>
    </row>
    <row r="2037" spans="2:39">
      <c r="B2037" s="200"/>
      <c r="C2037" s="201"/>
      <c r="D2037" s="201"/>
      <c r="E2037" s="201"/>
      <c r="G2037" s="193"/>
      <c r="AD2037" s="202"/>
      <c r="AE2037" s="203"/>
      <c r="AF2037" s="203"/>
      <c r="AG2037" s="203"/>
      <c r="AH2037" s="203"/>
      <c r="AK2037" s="203"/>
      <c r="AL2037" s="203"/>
      <c r="AM2037" s="204"/>
    </row>
    <row r="2038" spans="2:39">
      <c r="B2038" s="200"/>
      <c r="C2038" s="201"/>
      <c r="D2038" s="201"/>
      <c r="E2038" s="201"/>
      <c r="G2038" s="193"/>
      <c r="AD2038" s="202"/>
      <c r="AE2038" s="203"/>
      <c r="AF2038" s="203"/>
      <c r="AG2038" s="203"/>
      <c r="AH2038" s="203"/>
      <c r="AK2038" s="203"/>
      <c r="AL2038" s="203"/>
      <c r="AM2038" s="204"/>
    </row>
    <row r="2039" spans="2:39">
      <c r="B2039" s="200"/>
      <c r="C2039" s="201"/>
      <c r="D2039" s="201"/>
      <c r="E2039" s="201"/>
      <c r="G2039" s="193"/>
      <c r="AD2039" s="202"/>
      <c r="AE2039" s="203"/>
      <c r="AF2039" s="203"/>
      <c r="AG2039" s="203"/>
      <c r="AH2039" s="203"/>
      <c r="AK2039" s="203"/>
      <c r="AL2039" s="203"/>
      <c r="AM2039" s="204"/>
    </row>
    <row r="2040" spans="2:39">
      <c r="B2040" s="200"/>
      <c r="C2040" s="201"/>
      <c r="D2040" s="201"/>
      <c r="E2040" s="201"/>
      <c r="G2040" s="193"/>
      <c r="AD2040" s="202"/>
      <c r="AE2040" s="203"/>
      <c r="AF2040" s="203"/>
      <c r="AG2040" s="203"/>
      <c r="AH2040" s="203"/>
      <c r="AK2040" s="203"/>
      <c r="AL2040" s="203"/>
      <c r="AM2040" s="204"/>
    </row>
    <row r="2041" spans="2:39">
      <c r="B2041" s="200"/>
      <c r="C2041" s="201"/>
      <c r="D2041" s="201"/>
      <c r="E2041" s="201"/>
      <c r="G2041" s="193"/>
      <c r="AD2041" s="202"/>
      <c r="AE2041" s="203"/>
      <c r="AF2041" s="203"/>
      <c r="AG2041" s="203"/>
      <c r="AH2041" s="203"/>
      <c r="AK2041" s="203"/>
      <c r="AL2041" s="203"/>
      <c r="AM2041" s="204"/>
    </row>
    <row r="2042" spans="2:39">
      <c r="B2042" s="200"/>
      <c r="C2042" s="201"/>
      <c r="D2042" s="201"/>
      <c r="E2042" s="201"/>
      <c r="G2042" s="193"/>
      <c r="AD2042" s="202"/>
      <c r="AE2042" s="203"/>
      <c r="AF2042" s="203"/>
      <c r="AG2042" s="203"/>
      <c r="AH2042" s="203"/>
      <c r="AK2042" s="203"/>
      <c r="AL2042" s="203"/>
      <c r="AM2042" s="204"/>
    </row>
    <row r="2043" spans="2:39">
      <c r="B2043" s="200"/>
      <c r="C2043" s="201"/>
      <c r="D2043" s="201"/>
      <c r="E2043" s="201"/>
      <c r="G2043" s="193"/>
      <c r="AD2043" s="202"/>
      <c r="AE2043" s="203"/>
      <c r="AF2043" s="203"/>
      <c r="AG2043" s="203"/>
      <c r="AH2043" s="203"/>
      <c r="AK2043" s="203"/>
      <c r="AL2043" s="203"/>
      <c r="AM2043" s="204"/>
    </row>
    <row r="2044" spans="2:39">
      <c r="B2044" s="200"/>
      <c r="C2044" s="201"/>
      <c r="D2044" s="201"/>
      <c r="E2044" s="201"/>
      <c r="G2044" s="193"/>
      <c r="AD2044" s="202"/>
      <c r="AE2044" s="203"/>
      <c r="AF2044" s="203"/>
      <c r="AG2044" s="203"/>
      <c r="AH2044" s="203"/>
      <c r="AK2044" s="203"/>
      <c r="AL2044" s="203"/>
      <c r="AM2044" s="204"/>
    </row>
    <row r="2045" spans="2:39">
      <c r="B2045" s="200"/>
      <c r="C2045" s="201"/>
      <c r="D2045" s="201"/>
      <c r="E2045" s="201"/>
      <c r="G2045" s="193"/>
      <c r="AD2045" s="202"/>
      <c r="AE2045" s="203"/>
      <c r="AF2045" s="203"/>
      <c r="AG2045" s="203"/>
      <c r="AH2045" s="203"/>
      <c r="AK2045" s="203"/>
      <c r="AL2045" s="203"/>
      <c r="AM2045" s="204"/>
    </row>
    <row r="2046" spans="2:39">
      <c r="B2046" s="200"/>
      <c r="C2046" s="201"/>
      <c r="D2046" s="201"/>
      <c r="E2046" s="201"/>
      <c r="G2046" s="193"/>
      <c r="AD2046" s="202"/>
      <c r="AE2046" s="203"/>
      <c r="AF2046" s="203"/>
      <c r="AG2046" s="203"/>
      <c r="AH2046" s="203"/>
      <c r="AK2046" s="203"/>
      <c r="AL2046" s="203"/>
      <c r="AM2046" s="204"/>
    </row>
    <row r="2047" spans="2:39">
      <c r="B2047" s="200"/>
      <c r="C2047" s="201"/>
      <c r="D2047" s="201"/>
      <c r="E2047" s="201"/>
      <c r="G2047" s="193"/>
      <c r="AD2047" s="202"/>
      <c r="AE2047" s="203"/>
      <c r="AF2047" s="203"/>
      <c r="AG2047" s="203"/>
      <c r="AH2047" s="203"/>
      <c r="AK2047" s="203"/>
      <c r="AL2047" s="203"/>
      <c r="AM2047" s="204"/>
    </row>
    <row r="2048" spans="2:39">
      <c r="B2048" s="200"/>
      <c r="C2048" s="201"/>
      <c r="D2048" s="201"/>
      <c r="E2048" s="201"/>
      <c r="G2048" s="193"/>
      <c r="AD2048" s="202"/>
      <c r="AE2048" s="203"/>
      <c r="AF2048" s="203"/>
      <c r="AG2048" s="203"/>
      <c r="AH2048" s="203"/>
      <c r="AK2048" s="203"/>
      <c r="AL2048" s="203"/>
      <c r="AM2048" s="204"/>
    </row>
    <row r="2049" spans="2:39">
      <c r="B2049" s="200"/>
      <c r="C2049" s="201"/>
      <c r="D2049" s="201"/>
      <c r="E2049" s="201"/>
      <c r="G2049" s="193"/>
      <c r="AD2049" s="202"/>
      <c r="AE2049" s="203"/>
      <c r="AF2049" s="203"/>
      <c r="AG2049" s="203"/>
      <c r="AH2049" s="203"/>
      <c r="AK2049" s="203"/>
      <c r="AL2049" s="203"/>
      <c r="AM2049" s="204"/>
    </row>
    <row r="2050" spans="2:39">
      <c r="B2050" s="200"/>
      <c r="C2050" s="201"/>
      <c r="D2050" s="201"/>
      <c r="E2050" s="201"/>
      <c r="G2050" s="193"/>
      <c r="AD2050" s="202"/>
      <c r="AE2050" s="203"/>
      <c r="AF2050" s="203"/>
      <c r="AG2050" s="203"/>
      <c r="AH2050" s="203"/>
      <c r="AK2050" s="203"/>
      <c r="AL2050" s="203"/>
      <c r="AM2050" s="204"/>
    </row>
    <row r="2051" spans="2:39">
      <c r="B2051" s="200"/>
      <c r="C2051" s="201"/>
      <c r="D2051" s="201"/>
      <c r="E2051" s="201"/>
      <c r="G2051" s="193"/>
      <c r="AD2051" s="202"/>
      <c r="AE2051" s="203"/>
      <c r="AF2051" s="203"/>
      <c r="AG2051" s="203"/>
      <c r="AH2051" s="203"/>
      <c r="AK2051" s="203"/>
      <c r="AL2051" s="203"/>
      <c r="AM2051" s="204"/>
    </row>
    <row r="2052" spans="2:39">
      <c r="B2052" s="200"/>
      <c r="C2052" s="201"/>
      <c r="D2052" s="201"/>
      <c r="E2052" s="201"/>
      <c r="G2052" s="193"/>
      <c r="AD2052" s="202"/>
      <c r="AE2052" s="203"/>
      <c r="AF2052" s="203"/>
      <c r="AG2052" s="203"/>
      <c r="AH2052" s="203"/>
      <c r="AK2052" s="203"/>
      <c r="AL2052" s="203"/>
      <c r="AM2052" s="204"/>
    </row>
    <row r="2053" spans="2:39">
      <c r="B2053" s="200"/>
      <c r="C2053" s="201"/>
      <c r="D2053" s="201"/>
      <c r="E2053" s="201"/>
      <c r="G2053" s="193"/>
      <c r="AD2053" s="202"/>
      <c r="AE2053" s="203"/>
      <c r="AF2053" s="203"/>
      <c r="AG2053" s="203"/>
      <c r="AH2053" s="203"/>
      <c r="AK2053" s="203"/>
      <c r="AL2053" s="203"/>
      <c r="AM2053" s="204"/>
    </row>
    <row r="2054" spans="2:39">
      <c r="B2054" s="200"/>
      <c r="C2054" s="201"/>
      <c r="D2054" s="201"/>
      <c r="E2054" s="201"/>
      <c r="G2054" s="193"/>
      <c r="AD2054" s="202"/>
      <c r="AE2054" s="203"/>
      <c r="AF2054" s="203"/>
      <c r="AG2054" s="203"/>
      <c r="AH2054" s="203"/>
      <c r="AK2054" s="203"/>
      <c r="AL2054" s="203"/>
      <c r="AM2054" s="204"/>
    </row>
    <row r="2055" spans="2:39">
      <c r="B2055" s="200"/>
      <c r="C2055" s="201"/>
      <c r="D2055" s="201"/>
      <c r="E2055" s="201"/>
      <c r="G2055" s="193"/>
      <c r="AD2055" s="202"/>
      <c r="AE2055" s="203"/>
      <c r="AF2055" s="203"/>
      <c r="AG2055" s="203"/>
      <c r="AH2055" s="203"/>
      <c r="AK2055" s="203"/>
      <c r="AL2055" s="203"/>
      <c r="AM2055" s="204"/>
    </row>
    <row r="2056" spans="2:39">
      <c r="B2056" s="200"/>
      <c r="C2056" s="201"/>
      <c r="D2056" s="201"/>
      <c r="E2056" s="201"/>
      <c r="G2056" s="193"/>
      <c r="AD2056" s="202"/>
      <c r="AE2056" s="203"/>
      <c r="AF2056" s="203"/>
      <c r="AG2056" s="203"/>
      <c r="AH2056" s="203"/>
      <c r="AK2056" s="203"/>
      <c r="AL2056" s="203"/>
      <c r="AM2056" s="204"/>
    </row>
    <row r="2057" spans="2:39">
      <c r="B2057" s="200"/>
      <c r="C2057" s="201"/>
      <c r="D2057" s="201"/>
      <c r="E2057" s="201"/>
      <c r="G2057" s="193"/>
      <c r="AD2057" s="202"/>
      <c r="AE2057" s="203"/>
      <c r="AF2057" s="203"/>
      <c r="AG2057" s="203"/>
      <c r="AH2057" s="203"/>
      <c r="AK2057" s="203"/>
      <c r="AL2057" s="203"/>
      <c r="AM2057" s="204"/>
    </row>
    <row r="2058" spans="2:39">
      <c r="B2058" s="200"/>
      <c r="C2058" s="201"/>
      <c r="D2058" s="201"/>
      <c r="E2058" s="201"/>
      <c r="G2058" s="193"/>
      <c r="AD2058" s="202"/>
      <c r="AE2058" s="203"/>
      <c r="AF2058" s="203"/>
      <c r="AG2058" s="203"/>
      <c r="AH2058" s="203"/>
      <c r="AK2058" s="203"/>
      <c r="AL2058" s="203"/>
      <c r="AM2058" s="204"/>
    </row>
    <row r="2059" spans="2:39">
      <c r="B2059" s="200"/>
      <c r="C2059" s="201"/>
      <c r="D2059" s="201"/>
      <c r="E2059" s="201"/>
      <c r="G2059" s="193"/>
      <c r="AD2059" s="202"/>
      <c r="AE2059" s="203"/>
      <c r="AF2059" s="203"/>
      <c r="AG2059" s="203"/>
      <c r="AH2059" s="203"/>
      <c r="AK2059" s="203"/>
      <c r="AL2059" s="203"/>
      <c r="AM2059" s="204"/>
    </row>
    <row r="2060" spans="2:39">
      <c r="B2060" s="200"/>
      <c r="C2060" s="201"/>
      <c r="D2060" s="201"/>
      <c r="E2060" s="201"/>
      <c r="G2060" s="193"/>
      <c r="AD2060" s="202"/>
      <c r="AE2060" s="203"/>
      <c r="AF2060" s="203"/>
      <c r="AG2060" s="203"/>
      <c r="AH2060" s="203"/>
      <c r="AK2060" s="203"/>
      <c r="AL2060" s="203"/>
      <c r="AM2060" s="204"/>
    </row>
    <row r="2061" spans="2:39">
      <c r="B2061" s="200"/>
      <c r="C2061" s="201"/>
      <c r="D2061" s="201"/>
      <c r="E2061" s="201"/>
      <c r="G2061" s="193"/>
      <c r="AD2061" s="202"/>
      <c r="AE2061" s="203"/>
      <c r="AF2061" s="203"/>
      <c r="AG2061" s="203"/>
      <c r="AH2061" s="203"/>
      <c r="AK2061" s="203"/>
      <c r="AL2061" s="203"/>
      <c r="AM2061" s="204"/>
    </row>
    <row r="2062" spans="2:39">
      <c r="B2062" s="200"/>
      <c r="C2062" s="201"/>
      <c r="D2062" s="201"/>
      <c r="E2062" s="201"/>
      <c r="G2062" s="193"/>
      <c r="AD2062" s="202"/>
      <c r="AE2062" s="203"/>
      <c r="AF2062" s="203"/>
      <c r="AG2062" s="203"/>
      <c r="AH2062" s="203"/>
      <c r="AK2062" s="203"/>
      <c r="AL2062" s="203"/>
      <c r="AM2062" s="204"/>
    </row>
    <row r="2063" spans="2:39">
      <c r="B2063" s="200"/>
      <c r="C2063" s="201"/>
      <c r="D2063" s="201"/>
      <c r="E2063" s="201"/>
      <c r="G2063" s="193"/>
      <c r="AD2063" s="202"/>
      <c r="AE2063" s="203"/>
      <c r="AF2063" s="203"/>
      <c r="AG2063" s="203"/>
      <c r="AH2063" s="203"/>
      <c r="AK2063" s="203"/>
      <c r="AL2063" s="203"/>
      <c r="AM2063" s="204"/>
    </row>
    <row r="2064" spans="2:39">
      <c r="B2064" s="200"/>
      <c r="C2064" s="201"/>
      <c r="D2064" s="201"/>
      <c r="E2064" s="201"/>
      <c r="G2064" s="193"/>
      <c r="AD2064" s="202"/>
      <c r="AE2064" s="203"/>
      <c r="AF2064" s="203"/>
      <c r="AG2064" s="203"/>
      <c r="AH2064" s="203"/>
      <c r="AK2064" s="203"/>
      <c r="AL2064" s="203"/>
      <c r="AM2064" s="204"/>
    </row>
    <row r="2065" spans="2:39">
      <c r="B2065" s="200"/>
      <c r="C2065" s="201"/>
      <c r="D2065" s="201"/>
      <c r="E2065" s="201"/>
      <c r="G2065" s="193"/>
      <c r="AD2065" s="202"/>
      <c r="AE2065" s="203"/>
      <c r="AF2065" s="203"/>
      <c r="AG2065" s="203"/>
      <c r="AH2065" s="203"/>
      <c r="AK2065" s="203"/>
      <c r="AL2065" s="203"/>
      <c r="AM2065" s="204"/>
    </row>
    <row r="2066" spans="2:39">
      <c r="B2066" s="200"/>
      <c r="C2066" s="201"/>
      <c r="D2066" s="201"/>
      <c r="E2066" s="201"/>
      <c r="G2066" s="193"/>
      <c r="AD2066" s="202"/>
      <c r="AE2066" s="203"/>
      <c r="AF2066" s="203"/>
      <c r="AG2066" s="203"/>
      <c r="AH2066" s="203"/>
      <c r="AK2066" s="203"/>
      <c r="AL2066" s="203"/>
      <c r="AM2066" s="204"/>
    </row>
    <row r="2067" spans="2:39">
      <c r="B2067" s="200"/>
      <c r="C2067" s="201"/>
      <c r="D2067" s="201"/>
      <c r="E2067" s="201"/>
      <c r="G2067" s="193"/>
      <c r="AD2067" s="202"/>
      <c r="AE2067" s="203"/>
      <c r="AF2067" s="203"/>
      <c r="AG2067" s="203"/>
      <c r="AH2067" s="203"/>
      <c r="AK2067" s="203"/>
      <c r="AL2067" s="203"/>
      <c r="AM2067" s="204"/>
    </row>
    <row r="2068" spans="2:39">
      <c r="B2068" s="200"/>
      <c r="C2068" s="201"/>
      <c r="D2068" s="201"/>
      <c r="E2068" s="201"/>
      <c r="G2068" s="193"/>
      <c r="AD2068" s="202"/>
      <c r="AE2068" s="203"/>
      <c r="AF2068" s="203"/>
      <c r="AG2068" s="203"/>
      <c r="AH2068" s="203"/>
      <c r="AK2068" s="203"/>
      <c r="AL2068" s="203"/>
      <c r="AM2068" s="204"/>
    </row>
    <row r="2069" spans="2:39">
      <c r="B2069" s="200"/>
      <c r="C2069" s="201"/>
      <c r="D2069" s="201"/>
      <c r="E2069" s="201"/>
      <c r="G2069" s="193"/>
      <c r="AD2069" s="202"/>
      <c r="AE2069" s="203"/>
      <c r="AF2069" s="203"/>
      <c r="AG2069" s="203"/>
      <c r="AH2069" s="203"/>
      <c r="AK2069" s="203"/>
      <c r="AL2069" s="203"/>
      <c r="AM2069" s="204"/>
    </row>
    <row r="2070" spans="2:39">
      <c r="B2070" s="200"/>
      <c r="C2070" s="201"/>
      <c r="D2070" s="201"/>
      <c r="E2070" s="201"/>
      <c r="G2070" s="193"/>
      <c r="AD2070" s="202"/>
      <c r="AE2070" s="203"/>
      <c r="AF2070" s="203"/>
      <c r="AG2070" s="203"/>
      <c r="AH2070" s="203"/>
      <c r="AK2070" s="203"/>
      <c r="AL2070" s="203"/>
      <c r="AM2070" s="204"/>
    </row>
    <row r="2071" spans="2:39">
      <c r="B2071" s="200"/>
      <c r="C2071" s="201"/>
      <c r="D2071" s="201"/>
      <c r="E2071" s="201"/>
      <c r="G2071" s="193"/>
      <c r="AD2071" s="202"/>
      <c r="AE2071" s="203"/>
      <c r="AF2071" s="203"/>
      <c r="AG2071" s="203"/>
      <c r="AH2071" s="203"/>
      <c r="AK2071" s="203"/>
      <c r="AL2071" s="203"/>
      <c r="AM2071" s="204"/>
    </row>
    <row r="2072" spans="2:39">
      <c r="B2072" s="200"/>
      <c r="C2072" s="201"/>
      <c r="D2072" s="201"/>
      <c r="E2072" s="201"/>
      <c r="G2072" s="193"/>
      <c r="AD2072" s="202"/>
      <c r="AE2072" s="203"/>
      <c r="AF2072" s="203"/>
      <c r="AG2072" s="203"/>
      <c r="AH2072" s="203"/>
      <c r="AK2072" s="203"/>
      <c r="AL2072" s="203"/>
      <c r="AM2072" s="204"/>
    </row>
    <row r="2073" spans="2:39">
      <c r="B2073" s="200"/>
      <c r="C2073" s="201"/>
      <c r="D2073" s="201"/>
      <c r="E2073" s="201"/>
      <c r="G2073" s="193"/>
      <c r="AD2073" s="202"/>
      <c r="AE2073" s="203"/>
      <c r="AF2073" s="203"/>
      <c r="AG2073" s="203"/>
      <c r="AH2073" s="203"/>
      <c r="AK2073" s="203"/>
      <c r="AL2073" s="203"/>
      <c r="AM2073" s="204"/>
    </row>
    <row r="2074" spans="2:39">
      <c r="B2074" s="200"/>
      <c r="C2074" s="201"/>
      <c r="D2074" s="201"/>
      <c r="E2074" s="201"/>
      <c r="G2074" s="193"/>
      <c r="AD2074" s="202"/>
      <c r="AE2074" s="203"/>
      <c r="AF2074" s="203"/>
      <c r="AG2074" s="203"/>
      <c r="AH2074" s="203"/>
      <c r="AK2074" s="203"/>
      <c r="AL2074" s="203"/>
      <c r="AM2074" s="204"/>
    </row>
    <row r="2075" spans="2:39">
      <c r="B2075" s="200"/>
      <c r="C2075" s="201"/>
      <c r="D2075" s="201"/>
      <c r="E2075" s="201"/>
      <c r="G2075" s="193"/>
      <c r="AD2075" s="202"/>
      <c r="AE2075" s="203"/>
      <c r="AF2075" s="203"/>
      <c r="AG2075" s="203"/>
      <c r="AH2075" s="203"/>
      <c r="AK2075" s="203"/>
      <c r="AL2075" s="203"/>
      <c r="AM2075" s="204"/>
    </row>
    <row r="2076" spans="2:39">
      <c r="B2076" s="200"/>
      <c r="C2076" s="201"/>
      <c r="D2076" s="201"/>
      <c r="E2076" s="201"/>
      <c r="G2076" s="193"/>
      <c r="AD2076" s="202"/>
      <c r="AE2076" s="203"/>
      <c r="AF2076" s="203"/>
      <c r="AG2076" s="203"/>
      <c r="AH2076" s="203"/>
      <c r="AK2076" s="203"/>
      <c r="AL2076" s="203"/>
      <c r="AM2076" s="204"/>
    </row>
    <row r="2077" spans="2:39">
      <c r="B2077" s="200"/>
      <c r="C2077" s="201"/>
      <c r="D2077" s="201"/>
      <c r="E2077" s="201"/>
      <c r="G2077" s="193"/>
      <c r="AD2077" s="202"/>
      <c r="AE2077" s="203"/>
      <c r="AF2077" s="203"/>
      <c r="AG2077" s="203"/>
      <c r="AH2077" s="203"/>
      <c r="AK2077" s="203"/>
      <c r="AL2077" s="203"/>
      <c r="AM2077" s="204"/>
    </row>
    <row r="2078" spans="2:39">
      <c r="B2078" s="200"/>
      <c r="C2078" s="201"/>
      <c r="D2078" s="201"/>
      <c r="E2078" s="201"/>
      <c r="G2078" s="193"/>
      <c r="AD2078" s="202"/>
      <c r="AE2078" s="203"/>
      <c r="AF2078" s="203"/>
      <c r="AG2078" s="203"/>
      <c r="AH2078" s="203"/>
      <c r="AK2078" s="203"/>
      <c r="AL2078" s="203"/>
      <c r="AM2078" s="204"/>
    </row>
    <row r="2079" spans="2:39">
      <c r="B2079" s="200"/>
      <c r="C2079" s="201"/>
      <c r="D2079" s="201"/>
      <c r="E2079" s="201"/>
      <c r="G2079" s="193"/>
      <c r="AD2079" s="202"/>
      <c r="AE2079" s="203"/>
      <c r="AF2079" s="203"/>
      <c r="AG2079" s="203"/>
      <c r="AH2079" s="203"/>
      <c r="AK2079" s="203"/>
      <c r="AL2079" s="203"/>
      <c r="AM2079" s="204"/>
    </row>
    <row r="2080" spans="2:39">
      <c r="B2080" s="200"/>
      <c r="C2080" s="201"/>
      <c r="D2080" s="201"/>
      <c r="E2080" s="201"/>
      <c r="G2080" s="193"/>
      <c r="AD2080" s="202"/>
      <c r="AE2080" s="203"/>
      <c r="AF2080" s="203"/>
      <c r="AG2080" s="203"/>
      <c r="AH2080" s="203"/>
      <c r="AK2080" s="203"/>
      <c r="AL2080" s="203"/>
      <c r="AM2080" s="204"/>
    </row>
    <row r="2081" spans="2:39">
      <c r="B2081" s="200"/>
      <c r="C2081" s="201"/>
      <c r="D2081" s="201"/>
      <c r="E2081" s="201"/>
      <c r="G2081" s="193"/>
      <c r="AD2081" s="202"/>
      <c r="AE2081" s="203"/>
      <c r="AF2081" s="203"/>
      <c r="AG2081" s="203"/>
      <c r="AH2081" s="203"/>
      <c r="AK2081" s="203"/>
      <c r="AL2081" s="203"/>
      <c r="AM2081" s="204"/>
    </row>
    <row r="2082" spans="2:39">
      <c r="B2082" s="200"/>
      <c r="C2082" s="201"/>
      <c r="D2082" s="201"/>
      <c r="E2082" s="201"/>
      <c r="G2082" s="193"/>
      <c r="AD2082" s="202"/>
      <c r="AE2082" s="203"/>
      <c r="AF2082" s="203"/>
      <c r="AG2082" s="203"/>
      <c r="AH2082" s="203"/>
      <c r="AK2082" s="203"/>
      <c r="AL2082" s="203"/>
      <c r="AM2082" s="204"/>
    </row>
    <row r="2083" spans="2:39">
      <c r="B2083" s="200"/>
      <c r="C2083" s="201"/>
      <c r="D2083" s="201"/>
      <c r="E2083" s="201"/>
      <c r="G2083" s="193"/>
      <c r="AD2083" s="202"/>
      <c r="AE2083" s="203"/>
      <c r="AF2083" s="203"/>
      <c r="AG2083" s="203"/>
      <c r="AH2083" s="203"/>
      <c r="AK2083" s="203"/>
      <c r="AL2083" s="203"/>
      <c r="AM2083" s="204"/>
    </row>
    <row r="2084" spans="2:39">
      <c r="B2084" s="200"/>
      <c r="C2084" s="201"/>
      <c r="D2084" s="201"/>
      <c r="E2084" s="201"/>
      <c r="G2084" s="193"/>
      <c r="AD2084" s="202"/>
      <c r="AE2084" s="203"/>
      <c r="AF2084" s="203"/>
      <c r="AG2084" s="203"/>
      <c r="AH2084" s="203"/>
      <c r="AK2084" s="203"/>
      <c r="AL2084" s="203"/>
      <c r="AM2084" s="204"/>
    </row>
    <row r="2085" spans="2:39">
      <c r="B2085" s="200"/>
      <c r="C2085" s="201"/>
      <c r="D2085" s="201"/>
      <c r="E2085" s="201"/>
      <c r="G2085" s="193"/>
      <c r="AD2085" s="202"/>
      <c r="AE2085" s="203"/>
      <c r="AF2085" s="203"/>
      <c r="AG2085" s="203"/>
      <c r="AH2085" s="203"/>
      <c r="AK2085" s="203"/>
      <c r="AL2085" s="203"/>
      <c r="AM2085" s="204"/>
    </row>
    <row r="2086" spans="2:39">
      <c r="B2086" s="200"/>
      <c r="C2086" s="201"/>
      <c r="D2086" s="201"/>
      <c r="E2086" s="201"/>
      <c r="G2086" s="193"/>
      <c r="AD2086" s="202"/>
      <c r="AE2086" s="203"/>
      <c r="AF2086" s="203"/>
      <c r="AG2086" s="203"/>
      <c r="AH2086" s="203"/>
      <c r="AK2086" s="203"/>
      <c r="AL2086" s="203"/>
      <c r="AM2086" s="204"/>
    </row>
    <row r="2087" spans="2:39">
      <c r="B2087" s="200"/>
      <c r="C2087" s="201"/>
      <c r="D2087" s="201"/>
      <c r="E2087" s="201"/>
      <c r="G2087" s="193"/>
      <c r="AD2087" s="202"/>
      <c r="AE2087" s="203"/>
      <c r="AF2087" s="203"/>
      <c r="AG2087" s="203"/>
      <c r="AH2087" s="203"/>
      <c r="AK2087" s="203"/>
      <c r="AL2087" s="203"/>
      <c r="AM2087" s="204"/>
    </row>
    <row r="2088" spans="2:39">
      <c r="B2088" s="200"/>
      <c r="C2088" s="201"/>
      <c r="D2088" s="201"/>
      <c r="E2088" s="201"/>
      <c r="G2088" s="193"/>
      <c r="AD2088" s="202"/>
      <c r="AE2088" s="203"/>
      <c r="AF2088" s="203"/>
      <c r="AG2088" s="203"/>
      <c r="AH2088" s="203"/>
      <c r="AK2088" s="203"/>
      <c r="AL2088" s="203"/>
      <c r="AM2088" s="204"/>
    </row>
    <row r="2089" spans="2:39">
      <c r="B2089" s="200"/>
      <c r="C2089" s="201"/>
      <c r="D2089" s="201"/>
      <c r="E2089" s="201"/>
      <c r="G2089" s="193"/>
      <c r="AD2089" s="202"/>
      <c r="AE2089" s="203"/>
      <c r="AF2089" s="203"/>
      <c r="AG2089" s="203"/>
      <c r="AH2089" s="203"/>
      <c r="AK2089" s="203"/>
      <c r="AL2089" s="203"/>
      <c r="AM2089" s="204"/>
    </row>
    <row r="2090" spans="2:39">
      <c r="B2090" s="200"/>
      <c r="C2090" s="201"/>
      <c r="D2090" s="201"/>
      <c r="E2090" s="201"/>
      <c r="G2090" s="193"/>
      <c r="AD2090" s="202"/>
      <c r="AE2090" s="203"/>
      <c r="AF2090" s="203"/>
      <c r="AG2090" s="203"/>
      <c r="AH2090" s="203"/>
      <c r="AK2090" s="203"/>
      <c r="AL2090" s="203"/>
      <c r="AM2090" s="204"/>
    </row>
    <row r="2091" spans="2:39">
      <c r="B2091" s="200"/>
      <c r="C2091" s="201"/>
      <c r="D2091" s="201"/>
      <c r="E2091" s="201"/>
      <c r="G2091" s="193"/>
      <c r="AD2091" s="202"/>
      <c r="AE2091" s="203"/>
      <c r="AF2091" s="203"/>
      <c r="AG2091" s="203"/>
      <c r="AH2091" s="203"/>
      <c r="AK2091" s="203"/>
      <c r="AL2091" s="203"/>
      <c r="AM2091" s="204"/>
    </row>
    <row r="2092" spans="2:39">
      <c r="B2092" s="200"/>
      <c r="C2092" s="201"/>
      <c r="D2092" s="201"/>
      <c r="E2092" s="201"/>
      <c r="G2092" s="193"/>
      <c r="AD2092" s="202"/>
      <c r="AE2092" s="203"/>
      <c r="AF2092" s="203"/>
      <c r="AG2092" s="203"/>
      <c r="AH2092" s="203"/>
      <c r="AK2092" s="203"/>
      <c r="AL2092" s="203"/>
      <c r="AM2092" s="204"/>
    </row>
    <row r="2093" spans="2:39">
      <c r="B2093" s="200"/>
      <c r="C2093" s="201"/>
      <c r="D2093" s="201"/>
      <c r="E2093" s="201"/>
      <c r="G2093" s="193"/>
      <c r="AD2093" s="202"/>
      <c r="AE2093" s="203"/>
      <c r="AF2093" s="203"/>
      <c r="AG2093" s="203"/>
      <c r="AH2093" s="203"/>
      <c r="AK2093" s="203"/>
      <c r="AL2093" s="203"/>
      <c r="AM2093" s="204"/>
    </row>
    <row r="2094" spans="2:39">
      <c r="B2094" s="200"/>
      <c r="C2094" s="201"/>
      <c r="D2094" s="201"/>
      <c r="E2094" s="201"/>
      <c r="G2094" s="193"/>
      <c r="AD2094" s="202"/>
      <c r="AE2094" s="203"/>
      <c r="AF2094" s="203"/>
      <c r="AG2094" s="203"/>
      <c r="AH2094" s="203"/>
      <c r="AK2094" s="203"/>
      <c r="AL2094" s="203"/>
      <c r="AM2094" s="204"/>
    </row>
    <row r="2095" spans="2:39">
      <c r="B2095" s="200"/>
      <c r="C2095" s="201"/>
      <c r="D2095" s="201"/>
      <c r="E2095" s="201"/>
      <c r="G2095" s="193"/>
      <c r="AD2095" s="202"/>
      <c r="AE2095" s="203"/>
      <c r="AF2095" s="203"/>
      <c r="AG2095" s="203"/>
      <c r="AH2095" s="203"/>
      <c r="AK2095" s="203"/>
      <c r="AL2095" s="203"/>
      <c r="AM2095" s="204"/>
    </row>
    <row r="2096" spans="2:39">
      <c r="B2096" s="200"/>
      <c r="C2096" s="201"/>
      <c r="D2096" s="201"/>
      <c r="E2096" s="201"/>
      <c r="G2096" s="193"/>
      <c r="AD2096" s="202"/>
      <c r="AE2096" s="203"/>
      <c r="AF2096" s="203"/>
      <c r="AG2096" s="203"/>
      <c r="AH2096" s="203"/>
      <c r="AK2096" s="203"/>
      <c r="AL2096" s="203"/>
      <c r="AM2096" s="204"/>
    </row>
    <row r="2097" spans="2:39">
      <c r="B2097" s="200"/>
      <c r="C2097" s="201"/>
      <c r="D2097" s="201"/>
      <c r="E2097" s="201"/>
      <c r="G2097" s="193"/>
      <c r="AD2097" s="202"/>
      <c r="AE2097" s="203"/>
      <c r="AF2097" s="203"/>
      <c r="AG2097" s="203"/>
      <c r="AH2097" s="203"/>
      <c r="AK2097" s="203"/>
      <c r="AL2097" s="203"/>
      <c r="AM2097" s="204"/>
    </row>
    <row r="2098" spans="2:39">
      <c r="B2098" s="200"/>
      <c r="C2098" s="201"/>
      <c r="D2098" s="201"/>
      <c r="E2098" s="201"/>
      <c r="G2098" s="193"/>
      <c r="AD2098" s="202"/>
      <c r="AE2098" s="203"/>
      <c r="AF2098" s="203"/>
      <c r="AG2098" s="203"/>
      <c r="AH2098" s="203"/>
      <c r="AK2098" s="203"/>
      <c r="AL2098" s="203"/>
      <c r="AM2098" s="204"/>
    </row>
    <row r="2099" spans="2:39">
      <c r="B2099" s="200"/>
      <c r="C2099" s="201"/>
      <c r="D2099" s="201"/>
      <c r="E2099" s="201"/>
      <c r="G2099" s="193"/>
      <c r="AD2099" s="202"/>
      <c r="AE2099" s="203"/>
      <c r="AF2099" s="203"/>
      <c r="AG2099" s="203"/>
      <c r="AH2099" s="203"/>
      <c r="AK2099" s="203"/>
      <c r="AL2099" s="203"/>
      <c r="AM2099" s="204"/>
    </row>
    <row r="2100" spans="2:39">
      <c r="B2100" s="200"/>
      <c r="C2100" s="201"/>
      <c r="D2100" s="201"/>
      <c r="E2100" s="201"/>
      <c r="G2100" s="193"/>
      <c r="AD2100" s="202"/>
      <c r="AE2100" s="203"/>
      <c r="AF2100" s="203"/>
      <c r="AG2100" s="203"/>
      <c r="AH2100" s="203"/>
      <c r="AK2100" s="203"/>
      <c r="AL2100" s="203"/>
      <c r="AM2100" s="204"/>
    </row>
    <row r="2101" spans="2:39">
      <c r="B2101" s="200"/>
      <c r="C2101" s="201"/>
      <c r="D2101" s="201"/>
      <c r="E2101" s="201"/>
      <c r="G2101" s="193"/>
      <c r="AD2101" s="202"/>
      <c r="AE2101" s="203"/>
      <c r="AF2101" s="203"/>
      <c r="AG2101" s="203"/>
      <c r="AH2101" s="203"/>
      <c r="AK2101" s="203"/>
      <c r="AL2101" s="203"/>
      <c r="AM2101" s="204"/>
    </row>
    <row r="2102" spans="2:39">
      <c r="B2102" s="200"/>
      <c r="C2102" s="201"/>
      <c r="D2102" s="201"/>
      <c r="E2102" s="201"/>
      <c r="G2102" s="193"/>
      <c r="AD2102" s="202"/>
      <c r="AE2102" s="203"/>
      <c r="AF2102" s="203"/>
      <c r="AG2102" s="203"/>
      <c r="AH2102" s="203"/>
      <c r="AK2102" s="203"/>
      <c r="AL2102" s="203"/>
      <c r="AM2102" s="204"/>
    </row>
    <row r="2103" spans="2:39">
      <c r="B2103" s="200"/>
      <c r="C2103" s="201"/>
      <c r="D2103" s="201"/>
      <c r="E2103" s="201"/>
      <c r="G2103" s="193"/>
      <c r="AD2103" s="202"/>
      <c r="AE2103" s="203"/>
      <c r="AF2103" s="203"/>
      <c r="AG2103" s="203"/>
      <c r="AH2103" s="203"/>
      <c r="AK2103" s="203"/>
      <c r="AL2103" s="203"/>
      <c r="AM2103" s="204"/>
    </row>
    <row r="2104" spans="2:39">
      <c r="B2104" s="200"/>
      <c r="C2104" s="201"/>
      <c r="D2104" s="201"/>
      <c r="E2104" s="201"/>
      <c r="G2104" s="193"/>
      <c r="AD2104" s="202"/>
      <c r="AE2104" s="203"/>
      <c r="AF2104" s="203"/>
      <c r="AG2104" s="203"/>
      <c r="AH2104" s="203"/>
      <c r="AK2104" s="203"/>
      <c r="AL2104" s="203"/>
      <c r="AM2104" s="204"/>
    </row>
    <row r="2105" spans="2:39">
      <c r="B2105" s="200"/>
      <c r="C2105" s="201"/>
      <c r="D2105" s="201"/>
      <c r="E2105" s="201"/>
      <c r="G2105" s="193"/>
      <c r="AD2105" s="202"/>
      <c r="AE2105" s="203"/>
      <c r="AF2105" s="203"/>
      <c r="AG2105" s="203"/>
      <c r="AH2105" s="203"/>
      <c r="AK2105" s="203"/>
      <c r="AL2105" s="203"/>
      <c r="AM2105" s="204"/>
    </row>
    <row r="2106" spans="2:39">
      <c r="B2106" s="200"/>
      <c r="C2106" s="201"/>
      <c r="D2106" s="201"/>
      <c r="E2106" s="201"/>
      <c r="G2106" s="193"/>
      <c r="AD2106" s="202"/>
      <c r="AE2106" s="203"/>
      <c r="AF2106" s="203"/>
      <c r="AG2106" s="203"/>
      <c r="AH2106" s="203"/>
      <c r="AK2106" s="203"/>
      <c r="AL2106" s="203"/>
      <c r="AM2106" s="204"/>
    </row>
    <row r="2107" spans="2:39">
      <c r="B2107" s="200"/>
      <c r="C2107" s="201"/>
      <c r="D2107" s="201"/>
      <c r="E2107" s="201"/>
      <c r="G2107" s="193"/>
      <c r="AD2107" s="202"/>
      <c r="AE2107" s="203"/>
      <c r="AF2107" s="203"/>
      <c r="AG2107" s="203"/>
      <c r="AH2107" s="203"/>
      <c r="AK2107" s="203"/>
      <c r="AL2107" s="203"/>
      <c r="AM2107" s="204"/>
    </row>
    <row r="2108" spans="2:39">
      <c r="B2108" s="200"/>
      <c r="C2108" s="201"/>
      <c r="D2108" s="201"/>
      <c r="E2108" s="201"/>
      <c r="G2108" s="193"/>
      <c r="AD2108" s="202"/>
      <c r="AE2108" s="203"/>
      <c r="AF2108" s="203"/>
      <c r="AG2108" s="203"/>
      <c r="AH2108" s="203"/>
      <c r="AK2108" s="203"/>
      <c r="AL2108" s="203"/>
      <c r="AM2108" s="204"/>
    </row>
    <row r="2109" spans="2:39">
      <c r="B2109" s="200"/>
      <c r="C2109" s="201"/>
      <c r="D2109" s="201"/>
      <c r="E2109" s="201"/>
      <c r="G2109" s="193"/>
      <c r="AD2109" s="202"/>
      <c r="AE2109" s="203"/>
      <c r="AF2109" s="203"/>
      <c r="AG2109" s="203"/>
      <c r="AH2109" s="203"/>
      <c r="AK2109" s="203"/>
      <c r="AL2109" s="203"/>
      <c r="AM2109" s="204"/>
    </row>
    <row r="2110" spans="2:39">
      <c r="B2110" s="200"/>
      <c r="C2110" s="201"/>
      <c r="D2110" s="201"/>
      <c r="E2110" s="201"/>
      <c r="G2110" s="193"/>
      <c r="AD2110" s="202"/>
      <c r="AE2110" s="203"/>
      <c r="AF2110" s="203"/>
      <c r="AG2110" s="203"/>
      <c r="AH2110" s="203"/>
      <c r="AK2110" s="203"/>
      <c r="AL2110" s="203"/>
      <c r="AM2110" s="204"/>
    </row>
    <row r="2111" spans="2:39">
      <c r="B2111" s="200"/>
      <c r="C2111" s="201"/>
      <c r="D2111" s="201"/>
      <c r="E2111" s="201"/>
      <c r="G2111" s="193"/>
      <c r="AD2111" s="202"/>
      <c r="AE2111" s="203"/>
      <c r="AF2111" s="203"/>
      <c r="AG2111" s="203"/>
      <c r="AH2111" s="203"/>
      <c r="AK2111" s="203"/>
      <c r="AL2111" s="203"/>
      <c r="AM2111" s="204"/>
    </row>
    <row r="2112" spans="2:39">
      <c r="B2112" s="200"/>
      <c r="C2112" s="201"/>
      <c r="D2112" s="201"/>
      <c r="E2112" s="201"/>
      <c r="G2112" s="193"/>
      <c r="AD2112" s="202"/>
      <c r="AE2112" s="203"/>
      <c r="AF2112" s="203"/>
      <c r="AG2112" s="203"/>
      <c r="AH2112" s="203"/>
      <c r="AK2112" s="203"/>
      <c r="AL2112" s="203"/>
      <c r="AM2112" s="204"/>
    </row>
    <row r="2113" spans="2:39">
      <c r="B2113" s="200"/>
      <c r="C2113" s="201"/>
      <c r="D2113" s="201"/>
      <c r="E2113" s="201"/>
      <c r="G2113" s="193"/>
      <c r="AD2113" s="202"/>
      <c r="AE2113" s="203"/>
      <c r="AF2113" s="203"/>
      <c r="AG2113" s="203"/>
      <c r="AH2113" s="203"/>
      <c r="AK2113" s="203"/>
      <c r="AL2113" s="203"/>
      <c r="AM2113" s="204"/>
    </row>
    <row r="2114" spans="2:39">
      <c r="B2114" s="200"/>
      <c r="C2114" s="201"/>
      <c r="D2114" s="201"/>
      <c r="E2114" s="201"/>
      <c r="G2114" s="193"/>
      <c r="AD2114" s="202"/>
      <c r="AE2114" s="203"/>
      <c r="AF2114" s="203"/>
      <c r="AG2114" s="203"/>
      <c r="AH2114" s="203"/>
      <c r="AK2114" s="203"/>
      <c r="AL2114" s="203"/>
      <c r="AM2114" s="204"/>
    </row>
    <row r="2115" spans="2:39">
      <c r="B2115" s="200"/>
      <c r="C2115" s="201"/>
      <c r="D2115" s="201"/>
      <c r="E2115" s="201"/>
      <c r="G2115" s="193"/>
      <c r="AD2115" s="202"/>
      <c r="AE2115" s="203"/>
      <c r="AF2115" s="203"/>
      <c r="AG2115" s="203"/>
      <c r="AH2115" s="203"/>
      <c r="AK2115" s="203"/>
      <c r="AL2115" s="203"/>
      <c r="AM2115" s="204"/>
    </row>
    <row r="2116" spans="2:39">
      <c r="B2116" s="200"/>
      <c r="C2116" s="201"/>
      <c r="D2116" s="201"/>
      <c r="E2116" s="201"/>
      <c r="G2116" s="193"/>
      <c r="AD2116" s="202"/>
      <c r="AE2116" s="203"/>
      <c r="AF2116" s="203"/>
      <c r="AG2116" s="203"/>
      <c r="AH2116" s="203"/>
      <c r="AK2116" s="203"/>
      <c r="AL2116" s="203"/>
      <c r="AM2116" s="204"/>
    </row>
    <row r="2117" spans="2:39">
      <c r="B2117" s="200"/>
      <c r="C2117" s="201"/>
      <c r="D2117" s="201"/>
      <c r="E2117" s="201"/>
      <c r="G2117" s="193"/>
      <c r="AD2117" s="202"/>
      <c r="AE2117" s="203"/>
      <c r="AF2117" s="203"/>
      <c r="AG2117" s="203"/>
      <c r="AH2117" s="203"/>
      <c r="AK2117" s="203"/>
      <c r="AL2117" s="203"/>
      <c r="AM2117" s="204"/>
    </row>
    <row r="2118" spans="2:39">
      <c r="B2118" s="200"/>
      <c r="C2118" s="201"/>
      <c r="D2118" s="201"/>
      <c r="E2118" s="201"/>
      <c r="G2118" s="193"/>
      <c r="AD2118" s="202"/>
      <c r="AE2118" s="203"/>
      <c r="AF2118" s="203"/>
      <c r="AG2118" s="203"/>
      <c r="AH2118" s="203"/>
      <c r="AK2118" s="203"/>
      <c r="AL2118" s="203"/>
      <c r="AM2118" s="204"/>
    </row>
    <row r="2119" spans="2:39">
      <c r="B2119" s="200"/>
      <c r="C2119" s="201"/>
      <c r="D2119" s="201"/>
      <c r="E2119" s="201"/>
      <c r="G2119" s="193"/>
      <c r="AD2119" s="202"/>
      <c r="AE2119" s="203"/>
      <c r="AF2119" s="203"/>
      <c r="AG2119" s="203"/>
      <c r="AH2119" s="203"/>
      <c r="AK2119" s="203"/>
      <c r="AL2119" s="203"/>
      <c r="AM2119" s="204"/>
    </row>
    <row r="2120" spans="2:39">
      <c r="B2120" s="200"/>
      <c r="C2120" s="201"/>
      <c r="D2120" s="201"/>
      <c r="E2120" s="201"/>
      <c r="G2120" s="193"/>
      <c r="AD2120" s="202"/>
      <c r="AE2120" s="203"/>
      <c r="AF2120" s="203"/>
      <c r="AG2120" s="203"/>
      <c r="AH2120" s="203"/>
      <c r="AK2120" s="203"/>
      <c r="AL2120" s="203"/>
      <c r="AM2120" s="204"/>
    </row>
    <row r="2121" spans="2:39">
      <c r="B2121" s="200"/>
      <c r="C2121" s="201"/>
      <c r="D2121" s="201"/>
      <c r="E2121" s="201"/>
      <c r="G2121" s="193"/>
      <c r="AD2121" s="202"/>
      <c r="AE2121" s="203"/>
      <c r="AF2121" s="203"/>
      <c r="AG2121" s="203"/>
      <c r="AH2121" s="203"/>
      <c r="AK2121" s="203"/>
      <c r="AL2121" s="203"/>
      <c r="AM2121" s="204"/>
    </row>
    <row r="2122" spans="2:39">
      <c r="B2122" s="200"/>
      <c r="C2122" s="201"/>
      <c r="D2122" s="201"/>
      <c r="E2122" s="201"/>
      <c r="G2122" s="193"/>
      <c r="AD2122" s="202"/>
      <c r="AE2122" s="203"/>
      <c r="AF2122" s="203"/>
      <c r="AG2122" s="203"/>
      <c r="AH2122" s="203"/>
      <c r="AK2122" s="203"/>
      <c r="AL2122" s="203"/>
      <c r="AM2122" s="204"/>
    </row>
    <row r="2123" spans="2:39">
      <c r="B2123" s="200"/>
      <c r="C2123" s="201"/>
      <c r="D2123" s="201"/>
      <c r="E2123" s="201"/>
      <c r="G2123" s="193"/>
      <c r="AD2123" s="202"/>
      <c r="AE2123" s="203"/>
      <c r="AF2123" s="203"/>
      <c r="AG2123" s="203"/>
      <c r="AH2123" s="203"/>
      <c r="AK2123" s="203"/>
      <c r="AL2123" s="203"/>
      <c r="AM2123" s="204"/>
    </row>
    <row r="2124" spans="2:39">
      <c r="B2124" s="200"/>
      <c r="C2124" s="201"/>
      <c r="D2124" s="201"/>
      <c r="E2124" s="201"/>
      <c r="G2124" s="193"/>
      <c r="AD2124" s="202"/>
      <c r="AE2124" s="203"/>
      <c r="AF2124" s="203"/>
      <c r="AG2124" s="203"/>
      <c r="AH2124" s="203"/>
      <c r="AK2124" s="203"/>
      <c r="AL2124" s="203"/>
      <c r="AM2124" s="204"/>
    </row>
    <row r="2125" spans="2:39">
      <c r="B2125" s="200"/>
      <c r="C2125" s="201"/>
      <c r="D2125" s="201"/>
      <c r="E2125" s="201"/>
      <c r="G2125" s="193"/>
      <c r="AD2125" s="202"/>
      <c r="AE2125" s="203"/>
      <c r="AF2125" s="203"/>
      <c r="AG2125" s="203"/>
      <c r="AH2125" s="203"/>
      <c r="AK2125" s="203"/>
      <c r="AL2125" s="203"/>
      <c r="AM2125" s="204"/>
    </row>
    <row r="2126" spans="2:39">
      <c r="B2126" s="200"/>
      <c r="C2126" s="201"/>
      <c r="D2126" s="201"/>
      <c r="E2126" s="201"/>
      <c r="G2126" s="193"/>
      <c r="AD2126" s="202"/>
      <c r="AE2126" s="203"/>
      <c r="AF2126" s="203"/>
      <c r="AG2126" s="203"/>
      <c r="AH2126" s="203"/>
      <c r="AK2126" s="203"/>
      <c r="AL2126" s="203"/>
      <c r="AM2126" s="204"/>
    </row>
    <row r="2127" spans="2:39">
      <c r="B2127" s="200"/>
      <c r="C2127" s="201"/>
      <c r="D2127" s="201"/>
      <c r="E2127" s="201"/>
      <c r="G2127" s="193"/>
      <c r="AD2127" s="202"/>
      <c r="AE2127" s="203"/>
      <c r="AF2127" s="203"/>
      <c r="AG2127" s="203"/>
      <c r="AH2127" s="203"/>
      <c r="AK2127" s="203"/>
      <c r="AL2127" s="203"/>
      <c r="AM2127" s="204"/>
    </row>
    <row r="2128" spans="2:39">
      <c r="B2128" s="200"/>
      <c r="C2128" s="201"/>
      <c r="D2128" s="201"/>
      <c r="E2128" s="201"/>
      <c r="G2128" s="193"/>
      <c r="AD2128" s="202"/>
      <c r="AE2128" s="203"/>
      <c r="AF2128" s="203"/>
      <c r="AG2128" s="203"/>
      <c r="AH2128" s="203"/>
      <c r="AK2128" s="203"/>
      <c r="AL2128" s="203"/>
      <c r="AM2128" s="204"/>
    </row>
    <row r="2129" spans="2:39">
      <c r="B2129" s="200"/>
      <c r="C2129" s="201"/>
      <c r="D2129" s="201"/>
      <c r="E2129" s="201"/>
      <c r="G2129" s="193"/>
      <c r="AD2129" s="202"/>
      <c r="AE2129" s="203"/>
      <c r="AF2129" s="203"/>
      <c r="AG2129" s="203"/>
      <c r="AH2129" s="203"/>
      <c r="AK2129" s="203"/>
      <c r="AL2129" s="203"/>
      <c r="AM2129" s="204"/>
    </row>
    <row r="2130" spans="2:39">
      <c r="B2130" s="200"/>
      <c r="C2130" s="201"/>
      <c r="D2130" s="201"/>
      <c r="E2130" s="201"/>
      <c r="G2130" s="193"/>
      <c r="AD2130" s="202"/>
      <c r="AE2130" s="203"/>
      <c r="AF2130" s="203"/>
      <c r="AG2130" s="203"/>
      <c r="AH2130" s="203"/>
      <c r="AK2130" s="203"/>
      <c r="AL2130" s="203"/>
      <c r="AM2130" s="204"/>
    </row>
    <row r="2131" spans="2:39">
      <c r="B2131" s="200"/>
      <c r="C2131" s="201"/>
      <c r="D2131" s="201"/>
      <c r="E2131" s="201"/>
      <c r="G2131" s="193"/>
      <c r="AD2131" s="202"/>
      <c r="AE2131" s="203"/>
      <c r="AF2131" s="203"/>
      <c r="AG2131" s="203"/>
      <c r="AH2131" s="203"/>
      <c r="AK2131" s="203"/>
      <c r="AL2131" s="203"/>
      <c r="AM2131" s="204"/>
    </row>
    <row r="2132" spans="2:39">
      <c r="B2132" s="200"/>
      <c r="C2132" s="201"/>
      <c r="D2132" s="201"/>
      <c r="E2132" s="201"/>
      <c r="G2132" s="193"/>
      <c r="AD2132" s="202"/>
      <c r="AE2132" s="203"/>
      <c r="AF2132" s="203"/>
      <c r="AG2132" s="203"/>
      <c r="AH2132" s="203"/>
      <c r="AK2132" s="203"/>
      <c r="AL2132" s="203"/>
      <c r="AM2132" s="204"/>
    </row>
    <row r="2133" spans="2:39">
      <c r="B2133" s="200"/>
      <c r="C2133" s="201"/>
      <c r="D2133" s="201"/>
      <c r="E2133" s="201"/>
      <c r="G2133" s="193"/>
      <c r="AD2133" s="202"/>
      <c r="AE2133" s="203"/>
      <c r="AF2133" s="203"/>
      <c r="AG2133" s="203"/>
      <c r="AH2133" s="203"/>
      <c r="AK2133" s="203"/>
      <c r="AL2133" s="203"/>
      <c r="AM2133" s="204"/>
    </row>
    <row r="2134" spans="2:39">
      <c r="B2134" s="200"/>
      <c r="C2134" s="201"/>
      <c r="D2134" s="201"/>
      <c r="E2134" s="201"/>
      <c r="G2134" s="193"/>
      <c r="AD2134" s="202"/>
      <c r="AE2134" s="203"/>
      <c r="AF2134" s="203"/>
      <c r="AG2134" s="203"/>
      <c r="AH2134" s="203"/>
      <c r="AK2134" s="203"/>
      <c r="AL2134" s="203"/>
      <c r="AM2134" s="204"/>
    </row>
    <row r="2135" spans="2:39">
      <c r="B2135" s="200"/>
      <c r="C2135" s="201"/>
      <c r="D2135" s="201"/>
      <c r="E2135" s="201"/>
      <c r="G2135" s="193"/>
      <c r="AD2135" s="202"/>
      <c r="AE2135" s="203"/>
      <c r="AF2135" s="203"/>
      <c r="AG2135" s="203"/>
      <c r="AH2135" s="203"/>
      <c r="AK2135" s="203"/>
      <c r="AL2135" s="203"/>
      <c r="AM2135" s="204"/>
    </row>
    <row r="2136" spans="2:39">
      <c r="B2136" s="200"/>
      <c r="C2136" s="201"/>
      <c r="D2136" s="201"/>
      <c r="E2136" s="201"/>
      <c r="G2136" s="193"/>
      <c r="AD2136" s="202"/>
      <c r="AE2136" s="203"/>
      <c r="AF2136" s="203"/>
      <c r="AG2136" s="203"/>
      <c r="AH2136" s="203"/>
      <c r="AK2136" s="203"/>
      <c r="AL2136" s="203"/>
      <c r="AM2136" s="204"/>
    </row>
    <row r="2137" spans="2:39">
      <c r="B2137" s="200"/>
      <c r="C2137" s="201"/>
      <c r="D2137" s="201"/>
      <c r="E2137" s="201"/>
      <c r="G2137" s="193"/>
      <c r="AD2137" s="202"/>
      <c r="AE2137" s="203"/>
      <c r="AF2137" s="203"/>
      <c r="AG2137" s="203"/>
      <c r="AH2137" s="203"/>
      <c r="AK2137" s="203"/>
      <c r="AL2137" s="203"/>
      <c r="AM2137" s="204"/>
    </row>
    <row r="2138" spans="2:39">
      <c r="B2138" s="200"/>
      <c r="C2138" s="201"/>
      <c r="D2138" s="201"/>
      <c r="E2138" s="201"/>
      <c r="G2138" s="193"/>
      <c r="AD2138" s="202"/>
      <c r="AE2138" s="203"/>
      <c r="AF2138" s="203"/>
      <c r="AG2138" s="203"/>
      <c r="AH2138" s="203"/>
      <c r="AK2138" s="203"/>
      <c r="AL2138" s="203"/>
      <c r="AM2138" s="204"/>
    </row>
    <row r="2139" spans="2:39">
      <c r="B2139" s="200"/>
      <c r="C2139" s="201"/>
      <c r="D2139" s="201"/>
      <c r="E2139" s="201"/>
      <c r="G2139" s="193"/>
      <c r="AD2139" s="202"/>
      <c r="AE2139" s="203"/>
      <c r="AF2139" s="203"/>
      <c r="AG2139" s="203"/>
      <c r="AH2139" s="203"/>
      <c r="AK2139" s="203"/>
      <c r="AL2139" s="203"/>
      <c r="AM2139" s="204"/>
    </row>
    <row r="2140" spans="2:39">
      <c r="B2140" s="200"/>
      <c r="C2140" s="201"/>
      <c r="D2140" s="201"/>
      <c r="E2140" s="201"/>
      <c r="G2140" s="193"/>
      <c r="AD2140" s="202"/>
      <c r="AE2140" s="203"/>
      <c r="AF2140" s="203"/>
      <c r="AG2140" s="203"/>
      <c r="AH2140" s="203"/>
      <c r="AK2140" s="203"/>
      <c r="AL2140" s="203"/>
      <c r="AM2140" s="204"/>
    </row>
    <row r="2141" spans="2:39">
      <c r="B2141" s="200"/>
      <c r="C2141" s="201"/>
      <c r="D2141" s="201"/>
      <c r="E2141" s="201"/>
      <c r="G2141" s="193"/>
      <c r="AD2141" s="202"/>
      <c r="AE2141" s="203"/>
      <c r="AF2141" s="203"/>
      <c r="AG2141" s="203"/>
      <c r="AH2141" s="203"/>
      <c r="AK2141" s="203"/>
      <c r="AL2141" s="203"/>
      <c r="AM2141" s="204"/>
    </row>
    <row r="2142" spans="2:39">
      <c r="B2142" s="200"/>
      <c r="C2142" s="201"/>
      <c r="D2142" s="201"/>
      <c r="E2142" s="201"/>
      <c r="G2142" s="193"/>
      <c r="AD2142" s="202"/>
      <c r="AE2142" s="203"/>
      <c r="AF2142" s="203"/>
      <c r="AG2142" s="203"/>
      <c r="AH2142" s="203"/>
      <c r="AK2142" s="203"/>
      <c r="AL2142" s="203"/>
      <c r="AM2142" s="204"/>
    </row>
    <row r="2143" spans="2:39">
      <c r="B2143" s="200"/>
      <c r="C2143" s="201"/>
      <c r="D2143" s="201"/>
      <c r="E2143" s="201"/>
      <c r="G2143" s="193"/>
      <c r="AD2143" s="202"/>
      <c r="AE2143" s="203"/>
      <c r="AF2143" s="203"/>
      <c r="AG2143" s="203"/>
      <c r="AH2143" s="203"/>
      <c r="AK2143" s="203"/>
      <c r="AL2143" s="203"/>
      <c r="AM2143" s="204"/>
    </row>
    <row r="2144" spans="2:39">
      <c r="B2144" s="200"/>
      <c r="C2144" s="201"/>
      <c r="D2144" s="201"/>
      <c r="E2144" s="201"/>
      <c r="G2144" s="193"/>
      <c r="AD2144" s="202"/>
      <c r="AE2144" s="203"/>
      <c r="AF2144" s="203"/>
      <c r="AG2144" s="203"/>
      <c r="AH2144" s="203"/>
      <c r="AK2144" s="203"/>
      <c r="AL2144" s="203"/>
      <c r="AM2144" s="204"/>
    </row>
    <row r="2145" spans="2:39">
      <c r="B2145" s="200"/>
      <c r="C2145" s="201"/>
      <c r="D2145" s="201"/>
      <c r="E2145" s="201"/>
      <c r="G2145" s="193"/>
      <c r="AD2145" s="202"/>
      <c r="AE2145" s="203"/>
      <c r="AF2145" s="203"/>
      <c r="AG2145" s="203"/>
      <c r="AH2145" s="203"/>
      <c r="AK2145" s="203"/>
      <c r="AL2145" s="203"/>
      <c r="AM2145" s="204"/>
    </row>
    <row r="2146" spans="2:39">
      <c r="B2146" s="200"/>
      <c r="C2146" s="201"/>
      <c r="D2146" s="201"/>
      <c r="E2146" s="201"/>
      <c r="G2146" s="193"/>
      <c r="AD2146" s="202"/>
      <c r="AE2146" s="203"/>
      <c r="AF2146" s="203"/>
      <c r="AG2146" s="203"/>
      <c r="AH2146" s="203"/>
      <c r="AK2146" s="203"/>
      <c r="AL2146" s="203"/>
      <c r="AM2146" s="204"/>
    </row>
    <row r="2147" spans="2:39">
      <c r="B2147" s="200"/>
      <c r="C2147" s="201"/>
      <c r="D2147" s="201"/>
      <c r="E2147" s="201"/>
      <c r="G2147" s="193"/>
      <c r="AD2147" s="202"/>
      <c r="AE2147" s="203"/>
      <c r="AF2147" s="203"/>
      <c r="AG2147" s="203"/>
      <c r="AH2147" s="203"/>
      <c r="AK2147" s="203"/>
      <c r="AL2147" s="203"/>
      <c r="AM2147" s="204"/>
    </row>
    <row r="2148" spans="2:39">
      <c r="B2148" s="200"/>
      <c r="C2148" s="201"/>
      <c r="D2148" s="201"/>
      <c r="E2148" s="201"/>
      <c r="G2148" s="193"/>
      <c r="AD2148" s="202"/>
      <c r="AE2148" s="203"/>
      <c r="AF2148" s="203"/>
      <c r="AG2148" s="203"/>
      <c r="AH2148" s="203"/>
      <c r="AK2148" s="203"/>
      <c r="AL2148" s="203"/>
      <c r="AM2148" s="204"/>
    </row>
    <row r="2149" spans="2:39">
      <c r="B2149" s="200"/>
      <c r="C2149" s="201"/>
      <c r="D2149" s="201"/>
      <c r="E2149" s="201"/>
      <c r="G2149" s="193"/>
      <c r="AD2149" s="202"/>
      <c r="AE2149" s="203"/>
      <c r="AF2149" s="203"/>
      <c r="AG2149" s="203"/>
      <c r="AH2149" s="203"/>
      <c r="AK2149" s="203"/>
      <c r="AL2149" s="203"/>
      <c r="AM2149" s="204"/>
    </row>
    <row r="2150" spans="2:39">
      <c r="B2150" s="200"/>
      <c r="C2150" s="201"/>
      <c r="D2150" s="201"/>
      <c r="E2150" s="201"/>
      <c r="G2150" s="193"/>
      <c r="AD2150" s="202"/>
      <c r="AE2150" s="203"/>
      <c r="AF2150" s="203"/>
      <c r="AG2150" s="203"/>
      <c r="AH2150" s="203"/>
      <c r="AK2150" s="203"/>
      <c r="AL2150" s="203"/>
      <c r="AM2150" s="204"/>
    </row>
    <row r="2151" spans="2:39">
      <c r="B2151" s="200"/>
      <c r="C2151" s="201"/>
      <c r="D2151" s="201"/>
      <c r="E2151" s="201"/>
      <c r="G2151" s="193"/>
      <c r="AD2151" s="202"/>
      <c r="AE2151" s="203"/>
      <c r="AF2151" s="203"/>
      <c r="AG2151" s="203"/>
      <c r="AH2151" s="203"/>
      <c r="AK2151" s="203"/>
      <c r="AL2151" s="203"/>
      <c r="AM2151" s="204"/>
    </row>
    <row r="2152" spans="2:39">
      <c r="B2152" s="200"/>
      <c r="C2152" s="201"/>
      <c r="D2152" s="201"/>
      <c r="E2152" s="201"/>
      <c r="G2152" s="193"/>
      <c r="AD2152" s="202"/>
      <c r="AE2152" s="203"/>
      <c r="AF2152" s="203"/>
      <c r="AG2152" s="203"/>
      <c r="AH2152" s="203"/>
      <c r="AK2152" s="203"/>
      <c r="AL2152" s="203"/>
      <c r="AM2152" s="204"/>
    </row>
    <row r="2153" spans="2:39">
      <c r="B2153" s="200"/>
      <c r="C2153" s="201"/>
      <c r="D2153" s="201"/>
      <c r="E2153" s="201"/>
      <c r="G2153" s="193"/>
      <c r="AD2153" s="202"/>
      <c r="AE2153" s="203"/>
      <c r="AF2153" s="203"/>
      <c r="AG2153" s="203"/>
      <c r="AH2153" s="203"/>
      <c r="AK2153" s="203"/>
      <c r="AL2153" s="203"/>
      <c r="AM2153" s="204"/>
    </row>
    <row r="2154" spans="2:39">
      <c r="B2154" s="200"/>
      <c r="C2154" s="201"/>
      <c r="D2154" s="201"/>
      <c r="E2154" s="201"/>
      <c r="G2154" s="193"/>
      <c r="AD2154" s="202"/>
      <c r="AE2154" s="203"/>
      <c r="AF2154" s="203"/>
      <c r="AG2154" s="203"/>
      <c r="AH2154" s="203"/>
      <c r="AK2154" s="203"/>
      <c r="AL2154" s="203"/>
      <c r="AM2154" s="204"/>
    </row>
    <row r="2155" spans="2:39">
      <c r="B2155" s="200"/>
      <c r="C2155" s="201"/>
      <c r="D2155" s="201"/>
      <c r="E2155" s="201"/>
      <c r="G2155" s="193"/>
      <c r="AD2155" s="202"/>
      <c r="AE2155" s="203"/>
      <c r="AF2155" s="203"/>
      <c r="AG2155" s="203"/>
      <c r="AH2155" s="203"/>
      <c r="AK2155" s="203"/>
      <c r="AL2155" s="203"/>
      <c r="AM2155" s="204"/>
    </row>
    <row r="2156" spans="2:39">
      <c r="B2156" s="200"/>
      <c r="C2156" s="201"/>
      <c r="D2156" s="201"/>
      <c r="E2156" s="201"/>
      <c r="G2156" s="193"/>
      <c r="AD2156" s="202"/>
      <c r="AE2156" s="203"/>
      <c r="AF2156" s="203"/>
      <c r="AG2156" s="203"/>
      <c r="AH2156" s="203"/>
      <c r="AK2156" s="203"/>
      <c r="AL2156" s="203"/>
      <c r="AM2156" s="204"/>
    </row>
    <row r="2157" spans="2:39">
      <c r="B2157" s="200"/>
      <c r="C2157" s="201"/>
      <c r="D2157" s="201"/>
      <c r="E2157" s="201"/>
      <c r="G2157" s="193"/>
      <c r="AD2157" s="202"/>
      <c r="AE2157" s="203"/>
      <c r="AF2157" s="203"/>
      <c r="AG2157" s="203"/>
      <c r="AH2157" s="203"/>
      <c r="AK2157" s="203"/>
      <c r="AL2157" s="203"/>
      <c r="AM2157" s="204"/>
    </row>
    <row r="2158" spans="2:39">
      <c r="B2158" s="200"/>
      <c r="C2158" s="201"/>
      <c r="D2158" s="201"/>
      <c r="E2158" s="201"/>
      <c r="G2158" s="193"/>
      <c r="AD2158" s="202"/>
      <c r="AE2158" s="203"/>
      <c r="AF2158" s="203"/>
      <c r="AG2158" s="203"/>
      <c r="AH2158" s="203"/>
      <c r="AK2158" s="203"/>
      <c r="AL2158" s="203"/>
      <c r="AM2158" s="204"/>
    </row>
    <row r="2159" spans="2:39">
      <c r="B2159" s="200"/>
      <c r="C2159" s="201"/>
      <c r="D2159" s="201"/>
      <c r="E2159" s="201"/>
      <c r="G2159" s="193"/>
      <c r="AD2159" s="202"/>
      <c r="AE2159" s="203"/>
      <c r="AF2159" s="203"/>
      <c r="AG2159" s="203"/>
      <c r="AH2159" s="203"/>
      <c r="AK2159" s="203"/>
      <c r="AL2159" s="203"/>
      <c r="AM2159" s="204"/>
    </row>
    <row r="2160" spans="2:39">
      <c r="B2160" s="200"/>
      <c r="C2160" s="201"/>
      <c r="D2160" s="201"/>
      <c r="E2160" s="201"/>
      <c r="G2160" s="193"/>
      <c r="AD2160" s="202"/>
      <c r="AE2160" s="203"/>
      <c r="AF2160" s="203"/>
      <c r="AG2160" s="203"/>
      <c r="AH2160" s="203"/>
      <c r="AK2160" s="203"/>
      <c r="AL2160" s="203"/>
      <c r="AM2160" s="204"/>
    </row>
    <row r="2161" spans="2:39">
      <c r="B2161" s="200"/>
      <c r="C2161" s="201"/>
      <c r="D2161" s="201"/>
      <c r="E2161" s="201"/>
      <c r="G2161" s="193"/>
      <c r="AD2161" s="202"/>
      <c r="AE2161" s="203"/>
      <c r="AF2161" s="203"/>
      <c r="AG2161" s="203"/>
      <c r="AH2161" s="203"/>
      <c r="AK2161" s="203"/>
      <c r="AL2161" s="203"/>
      <c r="AM2161" s="204"/>
    </row>
    <row r="2162" spans="2:39">
      <c r="B2162" s="200"/>
      <c r="C2162" s="201"/>
      <c r="D2162" s="201"/>
      <c r="E2162" s="201"/>
      <c r="G2162" s="193"/>
      <c r="AD2162" s="202"/>
      <c r="AE2162" s="203"/>
      <c r="AF2162" s="203"/>
      <c r="AG2162" s="203"/>
      <c r="AH2162" s="203"/>
      <c r="AK2162" s="203"/>
      <c r="AL2162" s="203"/>
      <c r="AM2162" s="204"/>
    </row>
    <row r="2163" spans="2:39">
      <c r="B2163" s="200"/>
      <c r="C2163" s="201"/>
      <c r="D2163" s="201"/>
      <c r="E2163" s="201"/>
      <c r="G2163" s="193"/>
      <c r="AD2163" s="202"/>
      <c r="AE2163" s="203"/>
      <c r="AF2163" s="203"/>
      <c r="AG2163" s="203"/>
      <c r="AH2163" s="203"/>
      <c r="AK2163" s="203"/>
      <c r="AL2163" s="203"/>
      <c r="AM2163" s="204"/>
    </row>
    <row r="2164" spans="2:39">
      <c r="B2164" s="200"/>
      <c r="C2164" s="201"/>
      <c r="D2164" s="201"/>
      <c r="E2164" s="201"/>
      <c r="G2164" s="193"/>
      <c r="AD2164" s="202"/>
      <c r="AE2164" s="203"/>
      <c r="AF2164" s="203"/>
      <c r="AG2164" s="203"/>
      <c r="AH2164" s="203"/>
      <c r="AK2164" s="203"/>
      <c r="AL2164" s="203"/>
      <c r="AM2164" s="204"/>
    </row>
    <row r="2165" spans="2:39">
      <c r="B2165" s="200"/>
      <c r="C2165" s="201"/>
      <c r="D2165" s="201"/>
      <c r="E2165" s="201"/>
      <c r="G2165" s="193"/>
      <c r="AD2165" s="202"/>
      <c r="AE2165" s="203"/>
      <c r="AF2165" s="203"/>
      <c r="AG2165" s="203"/>
      <c r="AH2165" s="203"/>
      <c r="AK2165" s="203"/>
      <c r="AL2165" s="203"/>
      <c r="AM2165" s="204"/>
    </row>
    <row r="2166" spans="2:39">
      <c r="B2166" s="200"/>
      <c r="C2166" s="201"/>
      <c r="D2166" s="201"/>
      <c r="E2166" s="201"/>
      <c r="G2166" s="193"/>
      <c r="AD2166" s="202"/>
      <c r="AE2166" s="203"/>
      <c r="AF2166" s="203"/>
      <c r="AG2166" s="203"/>
      <c r="AH2166" s="203"/>
      <c r="AK2166" s="203"/>
      <c r="AL2166" s="203"/>
      <c r="AM2166" s="204"/>
    </row>
    <row r="2167" spans="2:39">
      <c r="B2167" s="200"/>
      <c r="C2167" s="201"/>
      <c r="D2167" s="201"/>
      <c r="E2167" s="201"/>
      <c r="G2167" s="193"/>
      <c r="AD2167" s="202"/>
      <c r="AE2167" s="203"/>
      <c r="AF2167" s="203"/>
      <c r="AG2167" s="203"/>
      <c r="AH2167" s="203"/>
      <c r="AK2167" s="203"/>
      <c r="AL2167" s="203"/>
      <c r="AM2167" s="204"/>
    </row>
    <row r="2168" spans="2:39">
      <c r="B2168" s="200"/>
      <c r="C2168" s="201"/>
      <c r="D2168" s="201"/>
      <c r="E2168" s="201"/>
      <c r="G2168" s="193"/>
      <c r="AD2168" s="202"/>
      <c r="AE2168" s="203"/>
      <c r="AF2168" s="203"/>
      <c r="AG2168" s="203"/>
      <c r="AH2168" s="203"/>
      <c r="AK2168" s="203"/>
      <c r="AL2168" s="203"/>
      <c r="AM2168" s="204"/>
    </row>
    <row r="2169" spans="2:39">
      <c r="B2169" s="200"/>
      <c r="C2169" s="201"/>
      <c r="D2169" s="201"/>
      <c r="E2169" s="201"/>
      <c r="G2169" s="193"/>
      <c r="AD2169" s="202"/>
      <c r="AE2169" s="203"/>
      <c r="AF2169" s="203"/>
      <c r="AG2169" s="203"/>
      <c r="AH2169" s="203"/>
      <c r="AK2169" s="203"/>
      <c r="AL2169" s="203"/>
      <c r="AM2169" s="204"/>
    </row>
    <row r="2170" spans="2:39">
      <c r="B2170" s="200"/>
      <c r="C2170" s="201"/>
      <c r="D2170" s="201"/>
      <c r="E2170" s="201"/>
      <c r="G2170" s="193"/>
      <c r="AD2170" s="202"/>
      <c r="AE2170" s="203"/>
      <c r="AF2170" s="203"/>
      <c r="AG2170" s="203"/>
      <c r="AH2170" s="203"/>
      <c r="AK2170" s="203"/>
      <c r="AL2170" s="203"/>
      <c r="AM2170" s="204"/>
    </row>
    <row r="2171" spans="2:39">
      <c r="B2171" s="200"/>
      <c r="C2171" s="201"/>
      <c r="D2171" s="201"/>
      <c r="E2171" s="201"/>
      <c r="G2171" s="193"/>
      <c r="AD2171" s="202"/>
      <c r="AE2171" s="203"/>
      <c r="AF2171" s="203"/>
      <c r="AG2171" s="203"/>
      <c r="AH2171" s="203"/>
      <c r="AK2171" s="203"/>
      <c r="AL2171" s="203"/>
      <c r="AM2171" s="204"/>
    </row>
    <row r="2172" spans="2:39">
      <c r="B2172" s="200"/>
      <c r="C2172" s="201"/>
      <c r="D2172" s="201"/>
      <c r="E2172" s="201"/>
      <c r="G2172" s="193"/>
      <c r="AD2172" s="202"/>
      <c r="AE2172" s="203"/>
      <c r="AF2172" s="203"/>
      <c r="AG2172" s="203"/>
      <c r="AH2172" s="203"/>
      <c r="AK2172" s="203"/>
      <c r="AL2172" s="203"/>
      <c r="AM2172" s="204"/>
    </row>
    <row r="2173" spans="2:39">
      <c r="B2173" s="200"/>
      <c r="C2173" s="201"/>
      <c r="D2173" s="201"/>
      <c r="E2173" s="201"/>
      <c r="G2173" s="193"/>
      <c r="AD2173" s="202"/>
      <c r="AE2173" s="203"/>
      <c r="AF2173" s="203"/>
      <c r="AG2173" s="203"/>
      <c r="AH2173" s="203"/>
      <c r="AK2173" s="203"/>
      <c r="AL2173" s="203"/>
      <c r="AM2173" s="204"/>
    </row>
    <row r="2174" spans="2:39">
      <c r="B2174" s="200"/>
      <c r="C2174" s="201"/>
      <c r="D2174" s="201"/>
      <c r="E2174" s="201"/>
      <c r="G2174" s="193"/>
      <c r="AD2174" s="202"/>
      <c r="AE2174" s="203"/>
      <c r="AF2174" s="203"/>
      <c r="AG2174" s="203"/>
      <c r="AH2174" s="203"/>
      <c r="AK2174" s="203"/>
      <c r="AL2174" s="203"/>
      <c r="AM2174" s="204"/>
    </row>
    <row r="2175" spans="2:39">
      <c r="B2175" s="200"/>
      <c r="C2175" s="201"/>
      <c r="D2175" s="201"/>
      <c r="E2175" s="201"/>
      <c r="G2175" s="193"/>
      <c r="AD2175" s="202"/>
      <c r="AE2175" s="203"/>
      <c r="AF2175" s="203"/>
      <c r="AG2175" s="203"/>
      <c r="AH2175" s="203"/>
      <c r="AK2175" s="203"/>
      <c r="AL2175" s="203"/>
      <c r="AM2175" s="204"/>
    </row>
    <row r="2176" spans="2:39">
      <c r="B2176" s="200"/>
      <c r="C2176" s="201"/>
      <c r="D2176" s="201"/>
      <c r="E2176" s="201"/>
      <c r="G2176" s="193"/>
      <c r="AD2176" s="202"/>
      <c r="AE2176" s="203"/>
      <c r="AF2176" s="203"/>
      <c r="AG2176" s="203"/>
      <c r="AH2176" s="203"/>
      <c r="AK2176" s="203"/>
      <c r="AL2176" s="203"/>
      <c r="AM2176" s="204"/>
    </row>
    <row r="2177" spans="2:39">
      <c r="B2177" s="200"/>
      <c r="C2177" s="201"/>
      <c r="D2177" s="201"/>
      <c r="E2177" s="201"/>
      <c r="G2177" s="193"/>
      <c r="AD2177" s="202"/>
      <c r="AE2177" s="203"/>
      <c r="AF2177" s="203"/>
      <c r="AG2177" s="203"/>
      <c r="AH2177" s="203"/>
      <c r="AK2177" s="203"/>
      <c r="AL2177" s="203"/>
      <c r="AM2177" s="204"/>
    </row>
    <row r="2178" spans="2:39">
      <c r="B2178" s="200"/>
      <c r="C2178" s="201"/>
      <c r="D2178" s="201"/>
      <c r="E2178" s="201"/>
      <c r="G2178" s="193"/>
      <c r="AD2178" s="202"/>
      <c r="AE2178" s="203"/>
      <c r="AF2178" s="203"/>
      <c r="AG2178" s="203"/>
      <c r="AH2178" s="203"/>
      <c r="AK2178" s="203"/>
      <c r="AL2178" s="203"/>
      <c r="AM2178" s="204"/>
    </row>
    <row r="2179" spans="2:39">
      <c r="B2179" s="200"/>
      <c r="C2179" s="201"/>
      <c r="D2179" s="201"/>
      <c r="E2179" s="201"/>
      <c r="G2179" s="193"/>
      <c r="AD2179" s="202"/>
      <c r="AE2179" s="203"/>
      <c r="AF2179" s="203"/>
      <c r="AG2179" s="203"/>
      <c r="AH2179" s="203"/>
      <c r="AK2179" s="203"/>
      <c r="AL2179" s="203"/>
      <c r="AM2179" s="204"/>
    </row>
    <row r="2180" spans="2:39">
      <c r="B2180" s="200"/>
      <c r="C2180" s="201"/>
      <c r="D2180" s="201"/>
      <c r="E2180" s="201"/>
      <c r="G2180" s="193"/>
      <c r="AD2180" s="202"/>
      <c r="AE2180" s="203"/>
      <c r="AF2180" s="203"/>
      <c r="AG2180" s="203"/>
      <c r="AH2180" s="203"/>
      <c r="AK2180" s="203"/>
      <c r="AL2180" s="203"/>
      <c r="AM2180" s="204"/>
    </row>
    <row r="2181" spans="2:39">
      <c r="B2181" s="200"/>
      <c r="C2181" s="201"/>
      <c r="D2181" s="201"/>
      <c r="E2181" s="201"/>
      <c r="G2181" s="193"/>
      <c r="AD2181" s="202"/>
      <c r="AE2181" s="203"/>
      <c r="AF2181" s="203"/>
      <c r="AG2181" s="203"/>
      <c r="AH2181" s="203"/>
      <c r="AK2181" s="203"/>
      <c r="AL2181" s="203"/>
      <c r="AM2181" s="204"/>
    </row>
    <row r="2182" spans="2:39">
      <c r="B2182" s="200"/>
      <c r="C2182" s="201"/>
      <c r="D2182" s="201"/>
      <c r="E2182" s="201"/>
      <c r="G2182" s="193"/>
      <c r="AD2182" s="202"/>
      <c r="AE2182" s="203"/>
      <c r="AF2182" s="203"/>
      <c r="AG2182" s="203"/>
      <c r="AH2182" s="203"/>
      <c r="AK2182" s="203"/>
      <c r="AL2182" s="203"/>
      <c r="AM2182" s="204"/>
    </row>
    <row r="2183" spans="2:39">
      <c r="B2183" s="200"/>
      <c r="C2183" s="201"/>
      <c r="D2183" s="201"/>
      <c r="E2183" s="201"/>
      <c r="G2183" s="193"/>
      <c r="AD2183" s="202"/>
      <c r="AE2183" s="203"/>
      <c r="AF2183" s="203"/>
      <c r="AG2183" s="203"/>
      <c r="AH2183" s="203"/>
      <c r="AK2183" s="203"/>
      <c r="AL2183" s="203"/>
      <c r="AM2183" s="204"/>
    </row>
    <row r="2184" spans="2:39">
      <c r="B2184" s="200"/>
      <c r="C2184" s="201"/>
      <c r="D2184" s="201"/>
      <c r="E2184" s="201"/>
      <c r="G2184" s="193"/>
      <c r="AD2184" s="202"/>
      <c r="AE2184" s="203"/>
      <c r="AF2184" s="203"/>
      <c r="AG2184" s="203"/>
      <c r="AH2184" s="203"/>
      <c r="AK2184" s="203"/>
      <c r="AL2184" s="203"/>
      <c r="AM2184" s="204"/>
    </row>
    <row r="2185" spans="2:39">
      <c r="B2185" s="200"/>
      <c r="C2185" s="201"/>
      <c r="D2185" s="201"/>
      <c r="E2185" s="201"/>
      <c r="G2185" s="193"/>
      <c r="AD2185" s="202"/>
      <c r="AE2185" s="203"/>
      <c r="AF2185" s="203"/>
      <c r="AG2185" s="203"/>
      <c r="AH2185" s="203"/>
      <c r="AK2185" s="203"/>
      <c r="AL2185" s="203"/>
      <c r="AM2185" s="204"/>
    </row>
    <row r="2186" spans="2:39">
      <c r="B2186" s="200"/>
      <c r="C2186" s="201"/>
      <c r="D2186" s="201"/>
      <c r="E2186" s="201"/>
      <c r="G2186" s="193"/>
      <c r="AD2186" s="202"/>
      <c r="AE2186" s="203"/>
      <c r="AF2186" s="203"/>
      <c r="AG2186" s="203"/>
      <c r="AH2186" s="203"/>
      <c r="AK2186" s="203"/>
      <c r="AL2186" s="203"/>
      <c r="AM2186" s="204"/>
    </row>
    <row r="2187" spans="2:39">
      <c r="B2187" s="200"/>
      <c r="C2187" s="201"/>
      <c r="D2187" s="201"/>
      <c r="E2187" s="201"/>
      <c r="G2187" s="193"/>
      <c r="AD2187" s="202"/>
      <c r="AE2187" s="203"/>
      <c r="AF2187" s="203"/>
      <c r="AG2187" s="203"/>
      <c r="AH2187" s="203"/>
      <c r="AK2187" s="203"/>
      <c r="AL2187" s="203"/>
      <c r="AM2187" s="204"/>
    </row>
    <row r="2188" spans="2:39">
      <c r="B2188" s="200"/>
      <c r="C2188" s="201"/>
      <c r="D2188" s="201"/>
      <c r="E2188" s="201"/>
      <c r="G2188" s="193"/>
      <c r="AD2188" s="202"/>
      <c r="AE2188" s="203"/>
      <c r="AF2188" s="203"/>
      <c r="AG2188" s="203"/>
      <c r="AH2188" s="203"/>
      <c r="AK2188" s="203"/>
      <c r="AL2188" s="203"/>
      <c r="AM2188" s="204"/>
    </row>
    <row r="2189" spans="2:39">
      <c r="B2189" s="200"/>
      <c r="C2189" s="201"/>
      <c r="D2189" s="201"/>
      <c r="E2189" s="201"/>
      <c r="G2189" s="193"/>
      <c r="AD2189" s="202"/>
      <c r="AE2189" s="203"/>
      <c r="AF2189" s="203"/>
      <c r="AG2189" s="203"/>
      <c r="AH2189" s="203"/>
      <c r="AK2189" s="203"/>
      <c r="AL2189" s="203"/>
      <c r="AM2189" s="204"/>
    </row>
    <row r="2190" spans="2:39">
      <c r="B2190" s="200"/>
      <c r="C2190" s="201"/>
      <c r="D2190" s="201"/>
      <c r="E2190" s="201"/>
      <c r="G2190" s="193"/>
      <c r="AD2190" s="202"/>
      <c r="AE2190" s="203"/>
      <c r="AF2190" s="203"/>
      <c r="AG2190" s="203"/>
      <c r="AH2190" s="203"/>
      <c r="AK2190" s="203"/>
      <c r="AL2190" s="203"/>
      <c r="AM2190" s="204"/>
    </row>
    <row r="2191" spans="2:39">
      <c r="B2191" s="200"/>
      <c r="C2191" s="201"/>
      <c r="D2191" s="201"/>
      <c r="E2191" s="201"/>
      <c r="G2191" s="193"/>
      <c r="AD2191" s="202"/>
      <c r="AE2191" s="203"/>
      <c r="AF2191" s="203"/>
      <c r="AG2191" s="203"/>
      <c r="AH2191" s="203"/>
      <c r="AK2191" s="203"/>
      <c r="AL2191" s="203"/>
      <c r="AM2191" s="204"/>
    </row>
    <row r="2192" spans="2:39">
      <c r="B2192" s="200"/>
      <c r="C2192" s="201"/>
      <c r="D2192" s="201"/>
      <c r="E2192" s="201"/>
      <c r="G2192" s="193"/>
      <c r="AD2192" s="202"/>
      <c r="AE2192" s="203"/>
      <c r="AF2192" s="203"/>
      <c r="AG2192" s="203"/>
      <c r="AH2192" s="203"/>
      <c r="AK2192" s="203"/>
      <c r="AL2192" s="203"/>
      <c r="AM2192" s="204"/>
    </row>
    <row r="2193" spans="2:39">
      <c r="B2193" s="200"/>
      <c r="D2193" s="201"/>
      <c r="E2193" s="201"/>
      <c r="G2193" s="193"/>
      <c r="AD2193" s="202"/>
      <c r="AE2193" s="203"/>
      <c r="AF2193" s="203"/>
      <c r="AG2193" s="203"/>
      <c r="AH2193" s="203"/>
      <c r="AK2193" s="203"/>
      <c r="AL2193" s="203"/>
      <c r="AM2193" s="204"/>
    </row>
    <row r="2194" spans="2:39">
      <c r="B2194" s="200"/>
      <c r="D2194" s="201"/>
      <c r="E2194" s="201"/>
      <c r="G2194" s="193"/>
      <c r="AD2194" s="202"/>
      <c r="AE2194" s="203"/>
      <c r="AF2194" s="203"/>
      <c r="AG2194" s="203"/>
      <c r="AH2194" s="203"/>
      <c r="AK2194" s="203"/>
      <c r="AL2194" s="203"/>
      <c r="AM2194" s="204"/>
    </row>
    <row r="2195" spans="2:39">
      <c r="B2195" s="200"/>
      <c r="D2195" s="201"/>
      <c r="E2195" s="201"/>
      <c r="G2195" s="193"/>
      <c r="AD2195" s="202"/>
      <c r="AE2195" s="203"/>
      <c r="AF2195" s="203"/>
      <c r="AG2195" s="203"/>
      <c r="AH2195" s="203"/>
      <c r="AK2195" s="203"/>
      <c r="AL2195" s="203"/>
      <c r="AM2195" s="204"/>
    </row>
    <row r="2196" spans="2:39">
      <c r="B2196" s="200"/>
      <c r="D2196" s="201"/>
      <c r="E2196" s="201"/>
      <c r="G2196" s="193"/>
      <c r="AD2196" s="202"/>
      <c r="AE2196" s="203"/>
      <c r="AF2196" s="203"/>
      <c r="AG2196" s="203"/>
      <c r="AH2196" s="203"/>
      <c r="AK2196" s="203"/>
      <c r="AL2196" s="203"/>
      <c r="AM2196" s="204"/>
    </row>
    <row r="2197" spans="2:39">
      <c r="B2197" s="200"/>
      <c r="D2197" s="201"/>
      <c r="E2197" s="201"/>
      <c r="G2197" s="193"/>
      <c r="AD2197" s="202"/>
      <c r="AE2197" s="203"/>
      <c r="AF2197" s="203"/>
      <c r="AG2197" s="203"/>
      <c r="AH2197" s="203"/>
      <c r="AK2197" s="203"/>
      <c r="AL2197" s="203"/>
      <c r="AM2197" s="204"/>
    </row>
    <row r="2198" spans="2:39">
      <c r="B2198" s="200"/>
      <c r="D2198" s="201"/>
      <c r="E2198" s="201"/>
      <c r="G2198" s="193"/>
      <c r="AD2198" s="202"/>
      <c r="AE2198" s="203"/>
      <c r="AF2198" s="203"/>
      <c r="AG2198" s="203"/>
      <c r="AH2198" s="203"/>
      <c r="AK2198" s="203"/>
      <c r="AL2198" s="203"/>
      <c r="AM2198" s="204"/>
    </row>
    <row r="2199" spans="2:39">
      <c r="B2199" s="200"/>
      <c r="D2199" s="201"/>
      <c r="E2199" s="201"/>
      <c r="G2199" s="193"/>
      <c r="AD2199" s="202"/>
      <c r="AE2199" s="203"/>
      <c r="AF2199" s="203"/>
      <c r="AG2199" s="203"/>
      <c r="AH2199" s="203"/>
      <c r="AK2199" s="203"/>
      <c r="AL2199" s="203"/>
      <c r="AM2199" s="204"/>
    </row>
    <row r="2200" spans="2:39">
      <c r="B2200" s="200"/>
      <c r="D2200" s="201"/>
      <c r="E2200" s="201"/>
      <c r="G2200" s="193"/>
      <c r="AD2200" s="202"/>
      <c r="AE2200" s="203"/>
      <c r="AF2200" s="203"/>
      <c r="AG2200" s="203"/>
      <c r="AH2200" s="203"/>
      <c r="AK2200" s="203"/>
      <c r="AL2200" s="203"/>
      <c r="AM2200" s="204"/>
    </row>
    <row r="2201" spans="2:39">
      <c r="B2201" s="200"/>
      <c r="D2201" s="201"/>
      <c r="E2201" s="201"/>
      <c r="G2201" s="193"/>
      <c r="AD2201" s="202"/>
      <c r="AE2201" s="203"/>
      <c r="AF2201" s="203"/>
      <c r="AG2201" s="203"/>
      <c r="AH2201" s="203"/>
      <c r="AK2201" s="203"/>
      <c r="AL2201" s="203"/>
      <c r="AM2201" s="204"/>
    </row>
    <row r="2202" spans="2:39">
      <c r="B2202" s="200"/>
      <c r="D2202" s="201"/>
      <c r="E2202" s="201"/>
      <c r="G2202" s="193"/>
      <c r="AD2202" s="202"/>
      <c r="AE2202" s="203"/>
      <c r="AF2202" s="203"/>
      <c r="AG2202" s="203"/>
      <c r="AH2202" s="203"/>
      <c r="AK2202" s="203"/>
      <c r="AL2202" s="203"/>
      <c r="AM2202" s="204"/>
    </row>
    <row r="2203" spans="2:39">
      <c r="B2203" s="200"/>
      <c r="D2203" s="201"/>
      <c r="E2203" s="201"/>
      <c r="G2203" s="193"/>
      <c r="AD2203" s="202"/>
      <c r="AE2203" s="203"/>
      <c r="AF2203" s="203"/>
      <c r="AG2203" s="203"/>
      <c r="AH2203" s="203"/>
      <c r="AK2203" s="203"/>
      <c r="AL2203" s="203"/>
      <c r="AM2203" s="204"/>
    </row>
    <row r="2204" spans="2:39">
      <c r="B2204" s="200"/>
      <c r="D2204" s="201"/>
      <c r="E2204" s="201"/>
      <c r="G2204" s="193"/>
      <c r="AD2204" s="202"/>
      <c r="AE2204" s="203"/>
      <c r="AF2204" s="203"/>
      <c r="AG2204" s="203"/>
      <c r="AH2204" s="203"/>
      <c r="AK2204" s="203"/>
      <c r="AL2204" s="203"/>
      <c r="AM2204" s="204"/>
    </row>
    <row r="2205" spans="2:39">
      <c r="B2205" s="200"/>
      <c r="D2205" s="201"/>
      <c r="E2205" s="201"/>
      <c r="G2205" s="193"/>
      <c r="AD2205" s="202"/>
      <c r="AE2205" s="203"/>
      <c r="AF2205" s="203"/>
      <c r="AG2205" s="203"/>
      <c r="AH2205" s="203"/>
      <c r="AK2205" s="203"/>
      <c r="AL2205" s="203"/>
      <c r="AM2205" s="204"/>
    </row>
    <row r="2206" spans="2:39">
      <c r="B2206" s="200"/>
      <c r="D2206" s="201"/>
      <c r="E2206" s="201"/>
      <c r="G2206" s="193"/>
      <c r="AD2206" s="202"/>
      <c r="AE2206" s="203"/>
      <c r="AF2206" s="203"/>
      <c r="AG2206" s="203"/>
      <c r="AH2206" s="203"/>
      <c r="AK2206" s="203"/>
      <c r="AL2206" s="203"/>
      <c r="AM2206" s="204"/>
    </row>
    <row r="2207" spans="2:39">
      <c r="B2207" s="200"/>
      <c r="D2207" s="201"/>
      <c r="E2207" s="201"/>
      <c r="G2207" s="193"/>
      <c r="AD2207" s="202"/>
      <c r="AE2207" s="203"/>
      <c r="AF2207" s="203"/>
      <c r="AG2207" s="203"/>
      <c r="AH2207" s="203"/>
      <c r="AK2207" s="203"/>
      <c r="AL2207" s="203"/>
      <c r="AM2207" s="204"/>
    </row>
    <row r="2208" spans="2:39">
      <c r="B2208" s="200"/>
      <c r="D2208" s="201"/>
      <c r="E2208" s="201"/>
      <c r="G2208" s="193"/>
      <c r="AD2208" s="202"/>
      <c r="AE2208" s="203"/>
      <c r="AF2208" s="203"/>
      <c r="AG2208" s="203"/>
      <c r="AH2208" s="203"/>
      <c r="AK2208" s="203"/>
      <c r="AL2208" s="203"/>
      <c r="AM2208" s="204"/>
    </row>
    <row r="2209" spans="2:39">
      <c r="B2209" s="200"/>
      <c r="D2209" s="201"/>
      <c r="E2209" s="201"/>
      <c r="G2209" s="193"/>
      <c r="AD2209" s="202"/>
      <c r="AE2209" s="203"/>
      <c r="AF2209" s="203"/>
      <c r="AG2209" s="203"/>
      <c r="AH2209" s="203"/>
      <c r="AK2209" s="203"/>
      <c r="AL2209" s="203"/>
      <c r="AM2209" s="204"/>
    </row>
    <row r="2210" spans="2:39">
      <c r="B2210" s="200"/>
      <c r="D2210" s="201"/>
      <c r="E2210" s="201"/>
      <c r="G2210" s="193"/>
      <c r="AD2210" s="202"/>
      <c r="AE2210" s="203"/>
      <c r="AF2210" s="203"/>
      <c r="AG2210" s="203"/>
      <c r="AH2210" s="203"/>
      <c r="AK2210" s="203"/>
      <c r="AL2210" s="203"/>
      <c r="AM2210" s="204"/>
    </row>
    <row r="2211" spans="2:39">
      <c r="B2211" s="200"/>
      <c r="D2211" s="201"/>
      <c r="E2211" s="201"/>
      <c r="G2211" s="193"/>
      <c r="AD2211" s="202"/>
      <c r="AE2211" s="203"/>
      <c r="AF2211" s="203"/>
      <c r="AG2211" s="203"/>
      <c r="AH2211" s="203"/>
      <c r="AK2211" s="203"/>
      <c r="AL2211" s="203"/>
      <c r="AM2211" s="204"/>
    </row>
    <row r="2212" spans="2:39">
      <c r="B2212" s="200"/>
      <c r="D2212" s="201"/>
      <c r="E2212" s="201"/>
      <c r="G2212" s="193"/>
      <c r="AD2212" s="202"/>
      <c r="AE2212" s="203"/>
      <c r="AF2212" s="203"/>
      <c r="AG2212" s="203"/>
      <c r="AH2212" s="203"/>
      <c r="AK2212" s="203"/>
      <c r="AL2212" s="203"/>
      <c r="AM2212" s="204"/>
    </row>
    <row r="2213" spans="2:39">
      <c r="B2213" s="200"/>
      <c r="D2213" s="201"/>
      <c r="E2213" s="201"/>
      <c r="G2213" s="193"/>
      <c r="AD2213" s="202"/>
      <c r="AE2213" s="203"/>
      <c r="AF2213" s="203"/>
      <c r="AG2213" s="203"/>
      <c r="AH2213" s="203"/>
      <c r="AK2213" s="203"/>
      <c r="AL2213" s="203"/>
      <c r="AM2213" s="204"/>
    </row>
    <row r="2214" spans="2:39">
      <c r="B2214" s="200"/>
      <c r="D2214" s="201"/>
      <c r="E2214" s="201"/>
      <c r="G2214" s="193"/>
      <c r="AD2214" s="202"/>
      <c r="AE2214" s="203"/>
      <c r="AF2214" s="203"/>
      <c r="AG2214" s="203"/>
      <c r="AH2214" s="203"/>
      <c r="AK2214" s="203"/>
      <c r="AL2214" s="203"/>
      <c r="AM2214" s="204"/>
    </row>
    <row r="2215" spans="2:39">
      <c r="B2215" s="200"/>
      <c r="D2215" s="201"/>
      <c r="E2215" s="201"/>
      <c r="G2215" s="193"/>
      <c r="AD2215" s="202"/>
      <c r="AE2215" s="203"/>
      <c r="AF2215" s="203"/>
      <c r="AG2215" s="203"/>
      <c r="AH2215" s="203"/>
      <c r="AK2215" s="203"/>
      <c r="AL2215" s="203"/>
      <c r="AM2215" s="204"/>
    </row>
    <row r="2216" spans="2:39">
      <c r="B2216" s="200"/>
      <c r="D2216" s="201"/>
      <c r="E2216" s="201"/>
      <c r="G2216" s="193"/>
      <c r="AD2216" s="202"/>
      <c r="AE2216" s="203"/>
      <c r="AF2216" s="203"/>
      <c r="AG2216" s="203"/>
      <c r="AH2216" s="203"/>
      <c r="AK2216" s="203"/>
      <c r="AL2216" s="203"/>
      <c r="AM2216" s="204"/>
    </row>
    <row r="2217" spans="2:39">
      <c r="B2217" s="200"/>
      <c r="D2217" s="201"/>
      <c r="E2217" s="201"/>
      <c r="G2217" s="193"/>
      <c r="AD2217" s="202"/>
      <c r="AE2217" s="203"/>
      <c r="AF2217" s="203"/>
      <c r="AG2217" s="203"/>
      <c r="AH2217" s="203"/>
      <c r="AK2217" s="203"/>
      <c r="AL2217" s="203"/>
      <c r="AM2217" s="204"/>
    </row>
    <row r="2218" spans="2:39">
      <c r="B2218" s="200"/>
      <c r="D2218" s="201"/>
      <c r="E2218" s="201"/>
      <c r="G2218" s="193"/>
      <c r="AD2218" s="202"/>
      <c r="AE2218" s="203"/>
      <c r="AF2218" s="203"/>
      <c r="AG2218" s="203"/>
      <c r="AH2218" s="203"/>
      <c r="AK2218" s="203"/>
      <c r="AL2218" s="203"/>
      <c r="AM2218" s="204"/>
    </row>
    <row r="2219" spans="2:39">
      <c r="B2219" s="200"/>
      <c r="D2219" s="201"/>
      <c r="E2219" s="201"/>
      <c r="G2219" s="193"/>
      <c r="AD2219" s="202"/>
      <c r="AE2219" s="203"/>
      <c r="AF2219" s="203"/>
      <c r="AG2219" s="203"/>
      <c r="AH2219" s="203"/>
      <c r="AK2219" s="203"/>
      <c r="AL2219" s="203"/>
      <c r="AM2219" s="204"/>
    </row>
    <row r="2220" spans="2:39">
      <c r="B2220" s="200"/>
      <c r="D2220" s="201"/>
      <c r="E2220" s="201"/>
      <c r="G2220" s="193"/>
      <c r="AD2220" s="202"/>
      <c r="AE2220" s="203"/>
      <c r="AF2220" s="203"/>
      <c r="AG2220" s="203"/>
      <c r="AH2220" s="203"/>
      <c r="AK2220" s="203"/>
      <c r="AL2220" s="203"/>
      <c r="AM2220" s="204"/>
    </row>
    <row r="2221" spans="2:39">
      <c r="B2221" s="200"/>
      <c r="D2221" s="201"/>
      <c r="E2221" s="201"/>
      <c r="G2221" s="193"/>
      <c r="AD2221" s="202"/>
      <c r="AE2221" s="203"/>
      <c r="AF2221" s="203"/>
      <c r="AG2221" s="203"/>
      <c r="AH2221" s="203"/>
      <c r="AK2221" s="203"/>
      <c r="AL2221" s="203"/>
      <c r="AM2221" s="204"/>
    </row>
    <row r="2222" spans="2:39">
      <c r="B2222" s="200"/>
      <c r="D2222" s="201"/>
      <c r="E2222" s="201"/>
      <c r="G2222" s="193"/>
      <c r="AD2222" s="202"/>
      <c r="AE2222" s="203"/>
      <c r="AF2222" s="203"/>
      <c r="AG2222" s="203"/>
      <c r="AH2222" s="203"/>
      <c r="AK2222" s="203"/>
      <c r="AL2222" s="203"/>
      <c r="AM2222" s="204"/>
    </row>
    <row r="2223" spans="2:39">
      <c r="B2223" s="200"/>
      <c r="D2223" s="201"/>
      <c r="E2223" s="201"/>
      <c r="G2223" s="193"/>
      <c r="AD2223" s="202"/>
      <c r="AE2223" s="203"/>
      <c r="AF2223" s="203"/>
      <c r="AG2223" s="203"/>
      <c r="AH2223" s="203"/>
      <c r="AK2223" s="203"/>
      <c r="AL2223" s="203"/>
      <c r="AM2223" s="204"/>
    </row>
    <row r="2224" spans="2:39">
      <c r="B2224" s="200"/>
      <c r="D2224" s="201"/>
      <c r="E2224" s="201"/>
      <c r="G2224" s="193"/>
      <c r="AD2224" s="202"/>
      <c r="AE2224" s="203"/>
      <c r="AF2224" s="203"/>
      <c r="AG2224" s="203"/>
      <c r="AH2224" s="203"/>
      <c r="AK2224" s="203"/>
      <c r="AL2224" s="203"/>
      <c r="AM2224" s="204"/>
    </row>
    <row r="2225" spans="2:39">
      <c r="B2225" s="200"/>
      <c r="D2225" s="201"/>
      <c r="E2225" s="201"/>
      <c r="G2225" s="193"/>
      <c r="AD2225" s="202"/>
      <c r="AE2225" s="203"/>
      <c r="AF2225" s="203"/>
      <c r="AG2225" s="203"/>
      <c r="AH2225" s="203"/>
      <c r="AK2225" s="203"/>
      <c r="AL2225" s="203"/>
      <c r="AM2225" s="204"/>
    </row>
    <row r="2226" spans="2:39">
      <c r="B2226" s="200"/>
      <c r="D2226" s="201"/>
      <c r="E2226" s="201"/>
      <c r="G2226" s="193"/>
      <c r="AD2226" s="202"/>
      <c r="AE2226" s="203"/>
      <c r="AF2226" s="203"/>
      <c r="AG2226" s="203"/>
      <c r="AH2226" s="203"/>
      <c r="AK2226" s="203"/>
      <c r="AL2226" s="203"/>
      <c r="AM2226" s="204"/>
    </row>
    <row r="2227" spans="2:39">
      <c r="B2227" s="200"/>
      <c r="D2227" s="201"/>
      <c r="E2227" s="201"/>
      <c r="G2227" s="193"/>
      <c r="AD2227" s="202"/>
      <c r="AE2227" s="203"/>
      <c r="AF2227" s="203"/>
      <c r="AG2227" s="203"/>
      <c r="AH2227" s="203"/>
      <c r="AK2227" s="203"/>
      <c r="AL2227" s="203"/>
      <c r="AM2227" s="204"/>
    </row>
    <row r="2228" spans="2:39">
      <c r="B2228" s="200"/>
      <c r="D2228" s="201"/>
      <c r="E2228" s="201"/>
      <c r="G2228" s="193"/>
      <c r="AD2228" s="202"/>
      <c r="AE2228" s="203"/>
      <c r="AF2228" s="203"/>
      <c r="AG2228" s="203"/>
      <c r="AH2228" s="203"/>
      <c r="AK2228" s="203"/>
      <c r="AL2228" s="203"/>
      <c r="AM2228" s="204"/>
    </row>
    <row r="2229" spans="2:39">
      <c r="B2229" s="200"/>
      <c r="D2229" s="201"/>
      <c r="E2229" s="201"/>
      <c r="G2229" s="193"/>
      <c r="AD2229" s="202"/>
      <c r="AE2229" s="203"/>
      <c r="AF2229" s="203"/>
      <c r="AG2229" s="203"/>
      <c r="AH2229" s="203"/>
      <c r="AK2229" s="203"/>
      <c r="AL2229" s="203"/>
      <c r="AM2229" s="204"/>
    </row>
    <row r="2230" spans="2:39">
      <c r="B2230" s="200"/>
      <c r="D2230" s="201"/>
      <c r="E2230" s="201"/>
      <c r="G2230" s="193"/>
      <c r="AD2230" s="202"/>
      <c r="AE2230" s="203"/>
      <c r="AF2230" s="203"/>
      <c r="AG2230" s="203"/>
      <c r="AH2230" s="203"/>
      <c r="AK2230" s="203"/>
      <c r="AL2230" s="203"/>
      <c r="AM2230" s="204"/>
    </row>
    <row r="2231" spans="2:39">
      <c r="B2231" s="200"/>
      <c r="D2231" s="201"/>
      <c r="E2231" s="201"/>
      <c r="G2231" s="193"/>
      <c r="AD2231" s="202"/>
      <c r="AE2231" s="203"/>
      <c r="AF2231" s="203"/>
      <c r="AG2231" s="203"/>
      <c r="AH2231" s="203"/>
      <c r="AK2231" s="203"/>
      <c r="AL2231" s="203"/>
      <c r="AM2231" s="204"/>
    </row>
    <row r="2232" spans="2:39">
      <c r="B2232" s="200"/>
      <c r="D2232" s="201"/>
      <c r="E2232" s="201"/>
      <c r="G2232" s="193"/>
      <c r="AD2232" s="202"/>
      <c r="AE2232" s="203"/>
      <c r="AF2232" s="203"/>
      <c r="AG2232" s="203"/>
      <c r="AH2232" s="203"/>
      <c r="AK2232" s="203"/>
      <c r="AL2232" s="203"/>
      <c r="AM2232" s="204"/>
    </row>
    <row r="2233" spans="2:39">
      <c r="B2233" s="200"/>
      <c r="D2233" s="201"/>
      <c r="E2233" s="201"/>
      <c r="G2233" s="193"/>
      <c r="AD2233" s="202"/>
      <c r="AE2233" s="203"/>
      <c r="AF2233" s="203"/>
      <c r="AG2233" s="203"/>
      <c r="AH2233" s="203"/>
      <c r="AK2233" s="203"/>
      <c r="AL2233" s="203"/>
      <c r="AM2233" s="204"/>
    </row>
    <row r="2234" spans="2:39">
      <c r="B2234" s="200"/>
      <c r="D2234" s="201"/>
      <c r="E2234" s="201"/>
      <c r="G2234" s="193"/>
      <c r="AD2234" s="202"/>
      <c r="AE2234" s="203"/>
      <c r="AF2234" s="203"/>
      <c r="AG2234" s="203"/>
      <c r="AH2234" s="203"/>
      <c r="AK2234" s="203"/>
      <c r="AL2234" s="203"/>
      <c r="AM2234" s="204"/>
    </row>
    <row r="2235" spans="2:39">
      <c r="B2235" s="200"/>
      <c r="D2235" s="201"/>
      <c r="E2235" s="201"/>
      <c r="G2235" s="193"/>
      <c r="AD2235" s="202"/>
      <c r="AE2235" s="203"/>
      <c r="AF2235" s="203"/>
      <c r="AG2235" s="203"/>
      <c r="AH2235" s="203"/>
      <c r="AK2235" s="203"/>
      <c r="AL2235" s="203"/>
      <c r="AM2235" s="204"/>
    </row>
    <row r="2236" spans="2:39">
      <c r="B2236" s="200"/>
      <c r="D2236" s="201"/>
      <c r="E2236" s="201"/>
      <c r="G2236" s="193"/>
      <c r="AD2236" s="202"/>
      <c r="AE2236" s="203"/>
      <c r="AF2236" s="203"/>
      <c r="AG2236" s="203"/>
      <c r="AH2236" s="203"/>
      <c r="AK2236" s="203"/>
      <c r="AL2236" s="203"/>
      <c r="AM2236" s="204"/>
    </row>
    <row r="2237" spans="2:39">
      <c r="B2237" s="200"/>
      <c r="D2237" s="201"/>
      <c r="E2237" s="201"/>
      <c r="G2237" s="193"/>
      <c r="AD2237" s="202"/>
      <c r="AE2237" s="203"/>
      <c r="AF2237" s="203"/>
      <c r="AG2237" s="203"/>
      <c r="AH2237" s="203"/>
      <c r="AK2237" s="203"/>
      <c r="AL2237" s="203"/>
      <c r="AM2237" s="204"/>
    </row>
    <row r="2238" spans="2:39">
      <c r="B2238" s="200"/>
      <c r="D2238" s="201"/>
      <c r="E2238" s="201"/>
      <c r="G2238" s="193"/>
      <c r="AD2238" s="202"/>
      <c r="AE2238" s="203"/>
      <c r="AF2238" s="203"/>
      <c r="AG2238" s="203"/>
      <c r="AH2238" s="203"/>
      <c r="AK2238" s="203"/>
      <c r="AL2238" s="203"/>
      <c r="AM2238" s="204"/>
    </row>
    <row r="2239" spans="2:39">
      <c r="B2239" s="200"/>
      <c r="D2239" s="201"/>
      <c r="E2239" s="201"/>
      <c r="G2239" s="193"/>
      <c r="AD2239" s="202"/>
      <c r="AE2239" s="203"/>
      <c r="AF2239" s="203"/>
      <c r="AG2239" s="203"/>
      <c r="AH2239" s="203"/>
      <c r="AK2239" s="203"/>
      <c r="AL2239" s="203"/>
      <c r="AM2239" s="204"/>
    </row>
    <row r="2240" spans="2:39">
      <c r="B2240" s="200"/>
      <c r="D2240" s="201"/>
      <c r="E2240" s="201"/>
      <c r="G2240" s="193"/>
      <c r="AD2240" s="202"/>
      <c r="AE2240" s="203"/>
      <c r="AF2240" s="203"/>
      <c r="AG2240" s="203"/>
      <c r="AH2240" s="203"/>
      <c r="AK2240" s="203"/>
      <c r="AL2240" s="203"/>
      <c r="AM2240" s="204"/>
    </row>
    <row r="2241" spans="2:39">
      <c r="B2241" s="200"/>
      <c r="D2241" s="201"/>
      <c r="E2241" s="201"/>
      <c r="G2241" s="193"/>
      <c r="AD2241" s="202"/>
      <c r="AE2241" s="203"/>
      <c r="AF2241" s="203"/>
      <c r="AG2241" s="203"/>
      <c r="AH2241" s="203"/>
      <c r="AK2241" s="203"/>
      <c r="AL2241" s="203"/>
      <c r="AM2241" s="204"/>
    </row>
    <row r="2242" spans="2:39">
      <c r="B2242" s="200"/>
      <c r="D2242" s="201"/>
      <c r="E2242" s="201"/>
      <c r="G2242" s="193"/>
      <c r="AD2242" s="202"/>
      <c r="AE2242" s="203"/>
      <c r="AF2242" s="203"/>
      <c r="AG2242" s="203"/>
      <c r="AH2242" s="203"/>
      <c r="AK2242" s="203"/>
      <c r="AL2242" s="203"/>
      <c r="AM2242" s="204"/>
    </row>
    <row r="2243" spans="2:39">
      <c r="B2243" s="200"/>
      <c r="D2243" s="201"/>
      <c r="E2243" s="201"/>
      <c r="G2243" s="193"/>
      <c r="AD2243" s="202"/>
      <c r="AE2243" s="203"/>
      <c r="AF2243" s="203"/>
      <c r="AG2243" s="203"/>
      <c r="AH2243" s="203"/>
      <c r="AK2243" s="203"/>
      <c r="AL2243" s="203"/>
      <c r="AM2243" s="204"/>
    </row>
    <row r="2244" spans="2:39">
      <c r="B2244" s="200"/>
      <c r="D2244" s="201"/>
      <c r="E2244" s="201"/>
      <c r="G2244" s="193"/>
      <c r="AD2244" s="202"/>
      <c r="AE2244" s="203"/>
      <c r="AF2244" s="203"/>
      <c r="AG2244" s="203"/>
      <c r="AH2244" s="203"/>
      <c r="AK2244" s="203"/>
      <c r="AL2244" s="203"/>
      <c r="AM2244" s="204"/>
    </row>
    <row r="2245" spans="2:39">
      <c r="B2245" s="200"/>
      <c r="D2245" s="201"/>
      <c r="E2245" s="201"/>
      <c r="G2245" s="193"/>
      <c r="AD2245" s="202"/>
      <c r="AE2245" s="203"/>
      <c r="AF2245" s="203"/>
      <c r="AG2245" s="203"/>
      <c r="AH2245" s="203"/>
      <c r="AK2245" s="203"/>
      <c r="AL2245" s="203"/>
      <c r="AM2245" s="204"/>
    </row>
    <row r="2246" spans="2:39">
      <c r="B2246" s="200"/>
      <c r="D2246" s="201"/>
      <c r="E2246" s="201"/>
      <c r="G2246" s="193"/>
      <c r="AD2246" s="202"/>
      <c r="AE2246" s="203"/>
      <c r="AF2246" s="203"/>
      <c r="AG2246" s="203"/>
      <c r="AH2246" s="203"/>
      <c r="AK2246" s="203"/>
      <c r="AL2246" s="203"/>
      <c r="AM2246" s="204"/>
    </row>
    <row r="2247" spans="2:39">
      <c r="B2247" s="200"/>
      <c r="D2247" s="201"/>
      <c r="E2247" s="201"/>
      <c r="G2247" s="193"/>
      <c r="AD2247" s="202"/>
      <c r="AE2247" s="203"/>
      <c r="AF2247" s="203"/>
      <c r="AG2247" s="203"/>
      <c r="AH2247" s="203"/>
      <c r="AK2247" s="203"/>
      <c r="AL2247" s="203"/>
      <c r="AM2247" s="204"/>
    </row>
    <row r="2248" spans="2:39">
      <c r="B2248" s="200"/>
      <c r="D2248" s="201"/>
      <c r="E2248" s="201"/>
      <c r="G2248" s="193"/>
      <c r="AD2248" s="202"/>
      <c r="AE2248" s="203"/>
      <c r="AF2248" s="203"/>
      <c r="AG2248" s="203"/>
      <c r="AH2248" s="203"/>
      <c r="AK2248" s="203"/>
      <c r="AL2248" s="203"/>
      <c r="AM2248" s="204"/>
    </row>
    <row r="2249" spans="2:39">
      <c r="B2249" s="200"/>
      <c r="D2249" s="201"/>
      <c r="E2249" s="201"/>
      <c r="G2249" s="193"/>
      <c r="AD2249" s="202"/>
      <c r="AE2249" s="203"/>
      <c r="AF2249" s="203"/>
      <c r="AG2249" s="203"/>
      <c r="AH2249" s="203"/>
      <c r="AK2249" s="203"/>
      <c r="AL2249" s="203"/>
      <c r="AM2249" s="204"/>
    </row>
    <row r="2250" spans="2:39">
      <c r="B2250" s="200"/>
      <c r="D2250" s="201"/>
      <c r="E2250" s="201"/>
      <c r="G2250" s="193"/>
      <c r="AD2250" s="202"/>
      <c r="AE2250" s="203"/>
      <c r="AF2250" s="203"/>
      <c r="AG2250" s="203"/>
      <c r="AH2250" s="203"/>
      <c r="AK2250" s="203"/>
      <c r="AL2250" s="203"/>
      <c r="AM2250" s="204"/>
    </row>
    <row r="2251" spans="2:39">
      <c r="B2251" s="200"/>
      <c r="D2251" s="201"/>
      <c r="E2251" s="201"/>
      <c r="G2251" s="193"/>
      <c r="AD2251" s="202"/>
      <c r="AE2251" s="203"/>
      <c r="AF2251" s="203"/>
      <c r="AG2251" s="203"/>
      <c r="AH2251" s="203"/>
      <c r="AK2251" s="203"/>
      <c r="AL2251" s="203"/>
      <c r="AM2251" s="204"/>
    </row>
    <row r="2252" spans="2:39">
      <c r="B2252" s="200"/>
      <c r="D2252" s="201"/>
      <c r="E2252" s="201"/>
      <c r="G2252" s="193"/>
      <c r="AD2252" s="202"/>
      <c r="AE2252" s="203"/>
      <c r="AF2252" s="203"/>
      <c r="AG2252" s="203"/>
      <c r="AH2252" s="203"/>
      <c r="AK2252" s="203"/>
      <c r="AL2252" s="203"/>
      <c r="AM2252" s="204"/>
    </row>
    <row r="2253" spans="2:39">
      <c r="B2253" s="200"/>
      <c r="D2253" s="201"/>
      <c r="E2253" s="201"/>
      <c r="G2253" s="193"/>
      <c r="AD2253" s="202"/>
      <c r="AE2253" s="203"/>
      <c r="AF2253" s="203"/>
      <c r="AG2253" s="203"/>
      <c r="AH2253" s="203"/>
      <c r="AK2253" s="203"/>
      <c r="AL2253" s="203"/>
      <c r="AM2253" s="204"/>
    </row>
    <row r="2254" spans="2:39">
      <c r="B2254" s="200"/>
      <c r="D2254" s="201"/>
      <c r="E2254" s="201"/>
      <c r="G2254" s="193"/>
      <c r="AD2254" s="202"/>
      <c r="AE2254" s="203"/>
      <c r="AF2254" s="203"/>
      <c r="AG2254" s="203"/>
      <c r="AH2254" s="203"/>
      <c r="AK2254" s="203"/>
      <c r="AL2254" s="203"/>
      <c r="AM2254" s="204"/>
    </row>
    <row r="2255" spans="2:39">
      <c r="B2255" s="200"/>
      <c r="D2255" s="201"/>
      <c r="E2255" s="201"/>
      <c r="G2255" s="193"/>
      <c r="AD2255" s="202"/>
      <c r="AE2255" s="203"/>
      <c r="AF2255" s="203"/>
      <c r="AG2255" s="203"/>
      <c r="AH2255" s="203"/>
      <c r="AK2255" s="203"/>
      <c r="AL2255" s="203"/>
      <c r="AM2255" s="204"/>
    </row>
    <row r="2256" spans="2:39">
      <c r="B2256" s="200"/>
      <c r="D2256" s="201"/>
      <c r="E2256" s="201"/>
      <c r="G2256" s="193"/>
      <c r="AD2256" s="202"/>
      <c r="AE2256" s="203"/>
      <c r="AF2256" s="203"/>
      <c r="AG2256" s="203"/>
      <c r="AH2256" s="203"/>
      <c r="AK2256" s="203"/>
      <c r="AL2256" s="203"/>
      <c r="AM2256" s="204"/>
    </row>
    <row r="2257" spans="2:39">
      <c r="B2257" s="200"/>
      <c r="D2257" s="201"/>
      <c r="E2257" s="201"/>
      <c r="G2257" s="193"/>
      <c r="AD2257" s="202"/>
      <c r="AE2257" s="203"/>
      <c r="AF2257" s="203"/>
      <c r="AG2257" s="203"/>
      <c r="AH2257" s="203"/>
      <c r="AK2257" s="203"/>
      <c r="AL2257" s="203"/>
      <c r="AM2257" s="204"/>
    </row>
    <row r="2258" spans="2:39">
      <c r="B2258" s="200"/>
      <c r="D2258" s="201"/>
      <c r="E2258" s="201"/>
      <c r="G2258" s="193"/>
      <c r="AD2258" s="202"/>
      <c r="AE2258" s="203"/>
      <c r="AF2258" s="203"/>
      <c r="AG2258" s="203"/>
      <c r="AH2258" s="203"/>
      <c r="AK2258" s="203"/>
      <c r="AL2258" s="203"/>
      <c r="AM2258" s="204"/>
    </row>
    <row r="2259" spans="2:39">
      <c r="B2259" s="200"/>
      <c r="D2259" s="201"/>
      <c r="E2259" s="201"/>
      <c r="G2259" s="193"/>
      <c r="AD2259" s="202"/>
      <c r="AE2259" s="203"/>
      <c r="AF2259" s="203"/>
      <c r="AG2259" s="203"/>
      <c r="AH2259" s="203"/>
      <c r="AK2259" s="203"/>
      <c r="AL2259" s="203"/>
      <c r="AM2259" s="204"/>
    </row>
    <row r="2260" spans="2:39">
      <c r="B2260" s="200"/>
      <c r="D2260" s="201"/>
      <c r="E2260" s="201"/>
      <c r="G2260" s="193"/>
      <c r="AD2260" s="202"/>
      <c r="AE2260" s="203"/>
      <c r="AF2260" s="203"/>
      <c r="AG2260" s="203"/>
      <c r="AH2260" s="203"/>
      <c r="AK2260" s="203"/>
      <c r="AL2260" s="203"/>
      <c r="AM2260" s="204"/>
    </row>
    <row r="2261" spans="2:39">
      <c r="B2261" s="200"/>
      <c r="D2261" s="201"/>
      <c r="E2261" s="201"/>
      <c r="G2261" s="193"/>
      <c r="AD2261" s="202"/>
      <c r="AE2261" s="203"/>
      <c r="AF2261" s="203"/>
      <c r="AG2261" s="203"/>
      <c r="AH2261" s="203"/>
      <c r="AK2261" s="203"/>
      <c r="AL2261" s="203"/>
      <c r="AM2261" s="204"/>
    </row>
    <row r="2262" spans="2:39">
      <c r="B2262" s="200"/>
      <c r="D2262" s="201"/>
      <c r="E2262" s="201"/>
      <c r="G2262" s="193"/>
      <c r="AD2262" s="202"/>
      <c r="AE2262" s="203"/>
      <c r="AF2262" s="203"/>
      <c r="AG2262" s="203"/>
      <c r="AH2262" s="203"/>
      <c r="AK2262" s="203"/>
      <c r="AL2262" s="203"/>
      <c r="AM2262" s="204"/>
    </row>
    <row r="2263" spans="2:39">
      <c r="B2263" s="200"/>
      <c r="D2263" s="201"/>
      <c r="E2263" s="201"/>
      <c r="G2263" s="193"/>
      <c r="AD2263" s="202"/>
      <c r="AE2263" s="203"/>
      <c r="AF2263" s="203"/>
      <c r="AG2263" s="203"/>
      <c r="AH2263" s="203"/>
      <c r="AK2263" s="203"/>
      <c r="AL2263" s="203"/>
      <c r="AM2263" s="204"/>
    </row>
    <row r="2264" spans="2:39">
      <c r="B2264" s="200"/>
      <c r="D2264" s="201"/>
      <c r="E2264" s="201"/>
      <c r="G2264" s="193"/>
      <c r="AD2264" s="202"/>
      <c r="AE2264" s="203"/>
      <c r="AF2264" s="203"/>
      <c r="AG2264" s="203"/>
      <c r="AH2264" s="203"/>
      <c r="AK2264" s="203"/>
      <c r="AL2264" s="203"/>
      <c r="AM2264" s="204"/>
    </row>
    <row r="2265" spans="2:39">
      <c r="B2265" s="200"/>
      <c r="D2265" s="201"/>
      <c r="E2265" s="201"/>
      <c r="G2265" s="193"/>
      <c r="AD2265" s="202"/>
      <c r="AE2265" s="203"/>
      <c r="AF2265" s="203"/>
      <c r="AG2265" s="203"/>
      <c r="AH2265" s="203"/>
      <c r="AK2265" s="203"/>
      <c r="AL2265" s="203"/>
      <c r="AM2265" s="204"/>
    </row>
    <row r="2266" spans="2:39">
      <c r="B2266" s="200"/>
      <c r="D2266" s="201"/>
      <c r="E2266" s="201"/>
      <c r="G2266" s="193"/>
      <c r="AD2266" s="202"/>
      <c r="AE2266" s="203"/>
      <c r="AF2266" s="203"/>
      <c r="AG2266" s="203"/>
      <c r="AH2266" s="203"/>
      <c r="AK2266" s="203"/>
      <c r="AL2266" s="203"/>
      <c r="AM2266" s="204"/>
    </row>
    <row r="2267" spans="2:39">
      <c r="B2267" s="200"/>
      <c r="D2267" s="201"/>
      <c r="E2267" s="201"/>
      <c r="G2267" s="193"/>
      <c r="AD2267" s="202"/>
      <c r="AE2267" s="203"/>
      <c r="AF2267" s="203"/>
      <c r="AG2267" s="203"/>
      <c r="AH2267" s="203"/>
      <c r="AK2267" s="203"/>
      <c r="AL2267" s="203"/>
      <c r="AM2267" s="204"/>
    </row>
    <row r="2268" spans="2:39">
      <c r="B2268" s="200"/>
      <c r="D2268" s="201"/>
      <c r="E2268" s="201"/>
      <c r="G2268" s="193"/>
      <c r="AD2268" s="202"/>
      <c r="AE2268" s="203"/>
      <c r="AF2268" s="203"/>
      <c r="AG2268" s="203"/>
      <c r="AH2268" s="203"/>
      <c r="AK2268" s="203"/>
      <c r="AL2268" s="203"/>
      <c r="AM2268" s="204"/>
    </row>
    <row r="2269" spans="2:39">
      <c r="B2269" s="200"/>
      <c r="D2269" s="201"/>
      <c r="E2269" s="201"/>
      <c r="G2269" s="193"/>
      <c r="AD2269" s="202"/>
      <c r="AE2269" s="203"/>
      <c r="AF2269" s="203"/>
      <c r="AG2269" s="203"/>
      <c r="AH2269" s="203"/>
      <c r="AK2269" s="203"/>
      <c r="AL2269" s="203"/>
      <c r="AM2269" s="204"/>
    </row>
    <row r="2270" spans="2:39">
      <c r="B2270" s="200"/>
      <c r="D2270" s="201"/>
      <c r="E2270" s="201"/>
      <c r="G2270" s="193"/>
      <c r="AD2270" s="202"/>
      <c r="AE2270" s="203"/>
      <c r="AF2270" s="203"/>
      <c r="AG2270" s="203"/>
      <c r="AH2270" s="203"/>
      <c r="AK2270" s="203"/>
      <c r="AL2270" s="203"/>
      <c r="AM2270" s="204"/>
    </row>
    <row r="2271" spans="2:39">
      <c r="B2271" s="200"/>
      <c r="D2271" s="201"/>
      <c r="E2271" s="201"/>
      <c r="G2271" s="193"/>
      <c r="AD2271" s="202"/>
      <c r="AE2271" s="203"/>
      <c r="AF2271" s="203"/>
      <c r="AG2271" s="203"/>
      <c r="AH2271" s="203"/>
      <c r="AK2271" s="203"/>
      <c r="AL2271" s="203"/>
      <c r="AM2271" s="204"/>
    </row>
    <row r="2272" spans="2:39">
      <c r="B2272" s="200"/>
      <c r="D2272" s="201"/>
      <c r="E2272" s="201"/>
      <c r="G2272" s="193"/>
      <c r="AD2272" s="202"/>
      <c r="AE2272" s="203"/>
      <c r="AF2272" s="203"/>
      <c r="AG2272" s="203"/>
      <c r="AH2272" s="203"/>
      <c r="AK2272" s="203"/>
      <c r="AL2272" s="203"/>
      <c r="AM2272" s="204"/>
    </row>
    <row r="2273" spans="2:39">
      <c r="B2273" s="200"/>
      <c r="D2273" s="201"/>
      <c r="E2273" s="201"/>
      <c r="G2273" s="193"/>
      <c r="AD2273" s="202"/>
      <c r="AE2273" s="203"/>
      <c r="AF2273" s="203"/>
      <c r="AG2273" s="203"/>
      <c r="AH2273" s="203"/>
      <c r="AK2273" s="203"/>
      <c r="AL2273" s="203"/>
      <c r="AM2273" s="204"/>
    </row>
    <row r="2274" spans="2:39">
      <c r="B2274" s="200"/>
      <c r="D2274" s="201"/>
      <c r="E2274" s="201"/>
      <c r="G2274" s="193"/>
      <c r="AD2274" s="202"/>
      <c r="AE2274" s="203"/>
      <c r="AF2274" s="203"/>
      <c r="AG2274" s="203"/>
      <c r="AH2274" s="203"/>
      <c r="AK2274" s="203"/>
      <c r="AL2274" s="203"/>
      <c r="AM2274" s="204"/>
    </row>
    <row r="2275" spans="2:39">
      <c r="B2275" s="200"/>
      <c r="D2275" s="201"/>
      <c r="E2275" s="201"/>
      <c r="G2275" s="193"/>
      <c r="AD2275" s="202"/>
      <c r="AE2275" s="203"/>
      <c r="AF2275" s="203"/>
      <c r="AG2275" s="203"/>
      <c r="AH2275" s="203"/>
      <c r="AK2275" s="203"/>
      <c r="AL2275" s="203"/>
      <c r="AM2275" s="204"/>
    </row>
    <row r="2276" spans="2:39">
      <c r="B2276" s="200"/>
      <c r="D2276" s="201"/>
      <c r="E2276" s="201"/>
      <c r="G2276" s="193"/>
      <c r="AD2276" s="202"/>
      <c r="AE2276" s="203"/>
      <c r="AF2276" s="203"/>
      <c r="AG2276" s="203"/>
      <c r="AH2276" s="203"/>
      <c r="AK2276" s="203"/>
      <c r="AL2276" s="203"/>
      <c r="AM2276" s="204"/>
    </row>
    <row r="2277" spans="2:39">
      <c r="B2277" s="200"/>
      <c r="D2277" s="201"/>
      <c r="E2277" s="201"/>
      <c r="G2277" s="193"/>
      <c r="AD2277" s="202"/>
      <c r="AE2277" s="203"/>
      <c r="AF2277" s="203"/>
      <c r="AG2277" s="203"/>
      <c r="AH2277" s="203"/>
      <c r="AK2277" s="203"/>
      <c r="AL2277" s="203"/>
      <c r="AM2277" s="204"/>
    </row>
    <row r="2278" spans="2:39">
      <c r="B2278" s="200"/>
      <c r="D2278" s="201"/>
      <c r="E2278" s="201"/>
      <c r="G2278" s="193"/>
      <c r="AD2278" s="202"/>
      <c r="AE2278" s="203"/>
      <c r="AF2278" s="203"/>
      <c r="AG2278" s="203"/>
      <c r="AH2278" s="203"/>
      <c r="AK2278" s="203"/>
      <c r="AL2278" s="203"/>
      <c r="AM2278" s="204"/>
    </row>
    <row r="2279" spans="2:39">
      <c r="B2279" s="200"/>
      <c r="D2279" s="201"/>
      <c r="E2279" s="201"/>
      <c r="G2279" s="193"/>
      <c r="AD2279" s="202"/>
      <c r="AE2279" s="203"/>
      <c r="AF2279" s="203"/>
      <c r="AG2279" s="203"/>
      <c r="AH2279" s="203"/>
      <c r="AK2279" s="203"/>
      <c r="AL2279" s="203"/>
      <c r="AM2279" s="204"/>
    </row>
    <row r="2280" spans="2:39">
      <c r="B2280" s="200"/>
      <c r="D2280" s="201"/>
      <c r="E2280" s="201"/>
      <c r="G2280" s="193"/>
      <c r="AD2280" s="202"/>
      <c r="AE2280" s="203"/>
      <c r="AF2280" s="203"/>
      <c r="AG2280" s="203"/>
      <c r="AH2280" s="203"/>
      <c r="AK2280" s="203"/>
      <c r="AL2280" s="203"/>
      <c r="AM2280" s="204"/>
    </row>
    <row r="2281" spans="2:39">
      <c r="B2281" s="200"/>
      <c r="D2281" s="201"/>
      <c r="E2281" s="201"/>
      <c r="G2281" s="193"/>
      <c r="AD2281" s="202"/>
      <c r="AE2281" s="203"/>
      <c r="AF2281" s="203"/>
      <c r="AG2281" s="203"/>
      <c r="AH2281" s="203"/>
      <c r="AK2281" s="203"/>
      <c r="AL2281" s="203"/>
      <c r="AM2281" s="204"/>
    </row>
    <row r="2282" spans="2:39">
      <c r="B2282" s="200"/>
      <c r="D2282" s="201"/>
      <c r="E2282" s="201"/>
      <c r="G2282" s="193"/>
      <c r="AD2282" s="202"/>
      <c r="AE2282" s="203"/>
      <c r="AF2282" s="203"/>
      <c r="AG2282" s="203"/>
      <c r="AH2282" s="203"/>
      <c r="AK2282" s="203"/>
      <c r="AL2282" s="203"/>
      <c r="AM2282" s="204"/>
    </row>
    <row r="2283" spans="2:39">
      <c r="B2283" s="200"/>
      <c r="D2283" s="201"/>
      <c r="E2283" s="201"/>
      <c r="G2283" s="193"/>
      <c r="AD2283" s="202"/>
      <c r="AE2283" s="203"/>
      <c r="AF2283" s="203"/>
      <c r="AG2283" s="203"/>
      <c r="AH2283" s="203"/>
      <c r="AK2283" s="203"/>
      <c r="AL2283" s="203"/>
      <c r="AM2283" s="204"/>
    </row>
    <row r="2284" spans="2:39">
      <c r="B2284" s="200"/>
      <c r="D2284" s="201"/>
      <c r="E2284" s="201"/>
      <c r="G2284" s="193"/>
      <c r="AD2284" s="202"/>
      <c r="AE2284" s="203"/>
      <c r="AF2284" s="203"/>
      <c r="AG2284" s="203"/>
      <c r="AH2284" s="203"/>
      <c r="AK2284" s="203"/>
      <c r="AL2284" s="203"/>
      <c r="AM2284" s="204"/>
    </row>
    <row r="2285" spans="2:39">
      <c r="B2285" s="200"/>
      <c r="D2285" s="201"/>
      <c r="E2285" s="201"/>
      <c r="G2285" s="193"/>
      <c r="AD2285" s="202"/>
      <c r="AE2285" s="203"/>
      <c r="AF2285" s="203"/>
      <c r="AG2285" s="203"/>
      <c r="AH2285" s="203"/>
      <c r="AK2285" s="203"/>
      <c r="AL2285" s="203"/>
      <c r="AM2285" s="204"/>
    </row>
    <row r="2286" spans="2:39">
      <c r="B2286" s="200"/>
      <c r="D2286" s="201"/>
      <c r="E2286" s="201"/>
      <c r="G2286" s="193"/>
      <c r="AD2286" s="202"/>
      <c r="AE2286" s="203"/>
      <c r="AF2286" s="203"/>
      <c r="AG2286" s="203"/>
      <c r="AH2286" s="203"/>
      <c r="AK2286" s="203"/>
      <c r="AL2286" s="203"/>
      <c r="AM2286" s="204"/>
    </row>
    <row r="2287" spans="2:39">
      <c r="B2287" s="200"/>
      <c r="D2287" s="201"/>
      <c r="E2287" s="201"/>
      <c r="G2287" s="193"/>
      <c r="AD2287" s="202"/>
      <c r="AE2287" s="203"/>
      <c r="AF2287" s="203"/>
      <c r="AG2287" s="203"/>
      <c r="AH2287" s="203"/>
      <c r="AK2287" s="203"/>
      <c r="AL2287" s="203"/>
      <c r="AM2287" s="204"/>
    </row>
    <row r="2288" spans="2:39">
      <c r="B2288" s="200"/>
      <c r="D2288" s="201"/>
      <c r="E2288" s="201"/>
      <c r="G2288" s="193"/>
      <c r="AD2288" s="202"/>
      <c r="AE2288" s="203"/>
      <c r="AF2288" s="203"/>
      <c r="AG2288" s="203"/>
      <c r="AH2288" s="203"/>
      <c r="AK2288" s="203"/>
      <c r="AL2288" s="203"/>
      <c r="AM2288" s="204"/>
    </row>
    <row r="2289" spans="2:39">
      <c r="B2289" s="200"/>
      <c r="D2289" s="201"/>
      <c r="E2289" s="201"/>
      <c r="G2289" s="193"/>
      <c r="AD2289" s="202"/>
      <c r="AE2289" s="203"/>
      <c r="AF2289" s="203"/>
      <c r="AG2289" s="203"/>
      <c r="AH2289" s="203"/>
      <c r="AK2289" s="203"/>
      <c r="AL2289" s="203"/>
      <c r="AM2289" s="204"/>
    </row>
    <row r="2290" spans="2:39">
      <c r="B2290" s="200"/>
      <c r="D2290" s="201"/>
      <c r="E2290" s="201"/>
      <c r="G2290" s="193"/>
      <c r="AD2290" s="202"/>
      <c r="AE2290" s="203"/>
      <c r="AF2290" s="203"/>
      <c r="AG2290" s="203"/>
      <c r="AH2290" s="203"/>
      <c r="AK2290" s="203"/>
      <c r="AL2290" s="203"/>
      <c r="AM2290" s="204"/>
    </row>
    <row r="2291" spans="2:39">
      <c r="B2291" s="200"/>
      <c r="D2291" s="201"/>
      <c r="E2291" s="201"/>
      <c r="G2291" s="193"/>
      <c r="AD2291" s="202"/>
      <c r="AE2291" s="203"/>
      <c r="AF2291" s="203"/>
      <c r="AG2291" s="203"/>
      <c r="AH2291" s="203"/>
      <c r="AK2291" s="203"/>
      <c r="AL2291" s="203"/>
      <c r="AM2291" s="204"/>
    </row>
    <row r="2292" spans="2:39">
      <c r="B2292" s="200"/>
      <c r="D2292" s="201"/>
      <c r="E2292" s="201"/>
      <c r="G2292" s="193"/>
      <c r="AD2292" s="202"/>
      <c r="AE2292" s="203"/>
      <c r="AF2292" s="203"/>
      <c r="AG2292" s="203"/>
      <c r="AH2292" s="203"/>
      <c r="AK2292" s="203"/>
      <c r="AL2292" s="203"/>
      <c r="AM2292" s="204"/>
    </row>
    <row r="2293" spans="2:39">
      <c r="B2293" s="200"/>
      <c r="D2293" s="201"/>
      <c r="E2293" s="201"/>
      <c r="G2293" s="193"/>
      <c r="AD2293" s="202"/>
      <c r="AE2293" s="203"/>
      <c r="AF2293" s="203"/>
      <c r="AG2293" s="203"/>
      <c r="AH2293" s="203"/>
      <c r="AK2293" s="203"/>
      <c r="AL2293" s="203"/>
      <c r="AM2293" s="204"/>
    </row>
    <row r="2294" spans="2:39">
      <c r="B2294" s="200"/>
      <c r="D2294" s="201"/>
      <c r="E2294" s="201"/>
      <c r="G2294" s="193"/>
      <c r="AD2294" s="202"/>
      <c r="AE2294" s="203"/>
      <c r="AF2294" s="203"/>
      <c r="AG2294" s="203"/>
      <c r="AH2294" s="203"/>
      <c r="AK2294" s="203"/>
      <c r="AL2294" s="203"/>
      <c r="AM2294" s="204"/>
    </row>
    <row r="2295" spans="2:39">
      <c r="B2295" s="200"/>
      <c r="D2295" s="201"/>
      <c r="E2295" s="201"/>
      <c r="G2295" s="193"/>
      <c r="AD2295" s="202"/>
      <c r="AE2295" s="203"/>
      <c r="AF2295" s="203"/>
      <c r="AG2295" s="203"/>
      <c r="AH2295" s="203"/>
      <c r="AK2295" s="203"/>
      <c r="AL2295" s="203"/>
      <c r="AM2295" s="204"/>
    </row>
    <row r="2296" spans="2:39">
      <c r="B2296" s="200"/>
      <c r="D2296" s="201"/>
      <c r="E2296" s="201"/>
      <c r="G2296" s="193"/>
      <c r="AD2296" s="202"/>
      <c r="AE2296" s="203"/>
      <c r="AF2296" s="203"/>
      <c r="AG2296" s="203"/>
      <c r="AH2296" s="203"/>
      <c r="AK2296" s="203"/>
      <c r="AL2296" s="203"/>
      <c r="AM2296" s="204"/>
    </row>
    <row r="2297" spans="2:39">
      <c r="B2297" s="200"/>
      <c r="D2297" s="201"/>
      <c r="E2297" s="201"/>
      <c r="G2297" s="193"/>
      <c r="AD2297" s="202"/>
      <c r="AE2297" s="203"/>
      <c r="AF2297" s="203"/>
      <c r="AG2297" s="203"/>
      <c r="AH2297" s="203"/>
      <c r="AK2297" s="203"/>
      <c r="AL2297" s="203"/>
      <c r="AM2297" s="204"/>
    </row>
    <row r="2298" spans="2:39">
      <c r="B2298" s="200"/>
      <c r="D2298" s="201"/>
      <c r="E2298" s="201"/>
      <c r="G2298" s="193"/>
      <c r="AD2298" s="202"/>
      <c r="AE2298" s="203"/>
      <c r="AF2298" s="203"/>
      <c r="AG2298" s="203"/>
      <c r="AH2298" s="203"/>
      <c r="AK2298" s="203"/>
      <c r="AL2298" s="203"/>
      <c r="AM2298" s="204"/>
    </row>
    <row r="2299" spans="2:39">
      <c r="B2299" s="200"/>
      <c r="D2299" s="201"/>
      <c r="E2299" s="201"/>
      <c r="G2299" s="193"/>
      <c r="AD2299" s="202"/>
      <c r="AE2299" s="203"/>
      <c r="AF2299" s="203"/>
      <c r="AG2299" s="203"/>
      <c r="AH2299" s="203"/>
      <c r="AK2299" s="203"/>
      <c r="AL2299" s="203"/>
      <c r="AM2299" s="204"/>
    </row>
    <row r="2300" spans="2:39">
      <c r="B2300" s="200"/>
      <c r="D2300" s="201"/>
      <c r="E2300" s="201"/>
      <c r="G2300" s="193"/>
      <c r="AD2300" s="202"/>
      <c r="AE2300" s="203"/>
      <c r="AF2300" s="203"/>
      <c r="AG2300" s="203"/>
      <c r="AH2300" s="203"/>
      <c r="AK2300" s="203"/>
      <c r="AL2300" s="203"/>
      <c r="AM2300" s="204"/>
    </row>
    <row r="2301" spans="2:39">
      <c r="B2301" s="200"/>
      <c r="D2301" s="201"/>
      <c r="E2301" s="201"/>
      <c r="G2301" s="193"/>
      <c r="AD2301" s="202"/>
      <c r="AE2301" s="203"/>
      <c r="AF2301" s="203"/>
      <c r="AG2301" s="203"/>
      <c r="AH2301" s="203"/>
      <c r="AK2301" s="203"/>
      <c r="AL2301" s="203"/>
      <c r="AM2301" s="204"/>
    </row>
    <row r="2302" spans="2:39">
      <c r="B2302" s="200"/>
      <c r="D2302" s="201"/>
      <c r="E2302" s="201"/>
      <c r="G2302" s="193"/>
      <c r="AD2302" s="202"/>
      <c r="AE2302" s="203"/>
      <c r="AF2302" s="203"/>
      <c r="AG2302" s="203"/>
      <c r="AH2302" s="203"/>
      <c r="AK2302" s="203"/>
      <c r="AL2302" s="203"/>
      <c r="AM2302" s="204"/>
    </row>
    <row r="2303" spans="2:39">
      <c r="B2303" s="200"/>
      <c r="D2303" s="201"/>
      <c r="E2303" s="201"/>
      <c r="G2303" s="193"/>
      <c r="AD2303" s="202"/>
      <c r="AE2303" s="203"/>
      <c r="AF2303" s="203"/>
      <c r="AG2303" s="203"/>
      <c r="AH2303" s="203"/>
      <c r="AK2303" s="203"/>
      <c r="AL2303" s="203"/>
      <c r="AM2303" s="204"/>
    </row>
    <row r="2304" spans="2:39">
      <c r="B2304" s="200"/>
      <c r="D2304" s="201"/>
      <c r="E2304" s="201"/>
      <c r="G2304" s="193"/>
      <c r="AD2304" s="202"/>
      <c r="AE2304" s="203"/>
      <c r="AF2304" s="203"/>
      <c r="AG2304" s="203"/>
      <c r="AH2304" s="203"/>
      <c r="AK2304" s="203"/>
      <c r="AL2304" s="203"/>
      <c r="AM2304" s="204"/>
    </row>
    <row r="2305" spans="2:39">
      <c r="B2305" s="200"/>
      <c r="D2305" s="201"/>
      <c r="E2305" s="201"/>
      <c r="G2305" s="193"/>
      <c r="AD2305" s="202"/>
      <c r="AE2305" s="203"/>
      <c r="AF2305" s="203"/>
      <c r="AG2305" s="203"/>
      <c r="AH2305" s="203"/>
      <c r="AK2305" s="203"/>
      <c r="AL2305" s="203"/>
      <c r="AM2305" s="204"/>
    </row>
    <row r="2306" spans="2:39">
      <c r="B2306" s="200"/>
      <c r="D2306" s="201"/>
      <c r="E2306" s="201"/>
      <c r="G2306" s="193"/>
      <c r="AD2306" s="202"/>
      <c r="AE2306" s="203"/>
      <c r="AF2306" s="203"/>
      <c r="AG2306" s="203"/>
      <c r="AH2306" s="203"/>
      <c r="AK2306" s="203"/>
      <c r="AL2306" s="203"/>
      <c r="AM2306" s="204"/>
    </row>
    <row r="2307" spans="2:39">
      <c r="B2307" s="200"/>
      <c r="D2307" s="201"/>
      <c r="E2307" s="201"/>
      <c r="G2307" s="193"/>
      <c r="AD2307" s="202"/>
      <c r="AE2307" s="203"/>
      <c r="AF2307" s="203"/>
      <c r="AG2307" s="203"/>
      <c r="AH2307" s="203"/>
      <c r="AK2307" s="203"/>
      <c r="AL2307" s="203"/>
      <c r="AM2307" s="204"/>
    </row>
    <row r="2308" spans="2:39">
      <c r="B2308" s="200"/>
      <c r="D2308" s="201"/>
      <c r="E2308" s="201"/>
      <c r="G2308" s="193"/>
      <c r="AD2308" s="202"/>
      <c r="AE2308" s="203"/>
      <c r="AF2308" s="203"/>
      <c r="AG2308" s="203"/>
      <c r="AH2308" s="203"/>
      <c r="AK2308" s="203"/>
      <c r="AL2308" s="203"/>
      <c r="AM2308" s="204"/>
    </row>
    <row r="2309" spans="2:39">
      <c r="B2309" s="200"/>
      <c r="D2309" s="201"/>
      <c r="E2309" s="201"/>
      <c r="G2309" s="193"/>
      <c r="AD2309" s="202"/>
      <c r="AE2309" s="203"/>
      <c r="AF2309" s="203"/>
      <c r="AG2309" s="203"/>
      <c r="AH2309" s="203"/>
      <c r="AK2309" s="203"/>
      <c r="AL2309" s="203"/>
      <c r="AM2309" s="204"/>
    </row>
    <row r="2310" spans="2:39">
      <c r="B2310" s="200"/>
      <c r="D2310" s="201"/>
      <c r="E2310" s="201"/>
      <c r="G2310" s="193"/>
      <c r="AD2310" s="202"/>
      <c r="AE2310" s="203"/>
      <c r="AF2310" s="203"/>
      <c r="AG2310" s="203"/>
      <c r="AH2310" s="203"/>
      <c r="AK2310" s="203"/>
      <c r="AL2310" s="203"/>
      <c r="AM2310" s="204"/>
    </row>
    <row r="2311" spans="2:39">
      <c r="B2311" s="200"/>
      <c r="D2311" s="201"/>
      <c r="E2311" s="201"/>
      <c r="G2311" s="193"/>
      <c r="AD2311" s="202"/>
      <c r="AE2311" s="203"/>
      <c r="AF2311" s="203"/>
      <c r="AG2311" s="203"/>
      <c r="AH2311" s="203"/>
      <c r="AK2311" s="203"/>
      <c r="AL2311" s="203"/>
      <c r="AM2311" s="204"/>
    </row>
    <row r="2312" spans="2:39">
      <c r="B2312" s="200"/>
      <c r="D2312" s="201"/>
      <c r="E2312" s="201"/>
      <c r="G2312" s="193"/>
      <c r="AD2312" s="202"/>
      <c r="AE2312" s="203"/>
      <c r="AF2312" s="203"/>
      <c r="AG2312" s="203"/>
      <c r="AH2312" s="203"/>
      <c r="AK2312" s="203"/>
      <c r="AL2312" s="203"/>
      <c r="AM2312" s="204"/>
    </row>
    <row r="2313" spans="2:39">
      <c r="B2313" s="200"/>
      <c r="D2313" s="201"/>
      <c r="E2313" s="201"/>
      <c r="G2313" s="193"/>
      <c r="AD2313" s="202"/>
      <c r="AE2313" s="203"/>
      <c r="AF2313" s="203"/>
      <c r="AG2313" s="203"/>
      <c r="AH2313" s="203"/>
      <c r="AK2313" s="203"/>
      <c r="AL2313" s="203"/>
      <c r="AM2313" s="204"/>
    </row>
    <row r="2314" spans="2:39">
      <c r="B2314" s="200"/>
      <c r="D2314" s="201"/>
      <c r="E2314" s="201"/>
      <c r="G2314" s="193"/>
      <c r="AD2314" s="202"/>
      <c r="AE2314" s="203"/>
      <c r="AF2314" s="203"/>
      <c r="AG2314" s="203"/>
      <c r="AH2314" s="203"/>
      <c r="AK2314" s="203"/>
      <c r="AL2314" s="203"/>
      <c r="AM2314" s="204"/>
    </row>
    <row r="2315" spans="2:39">
      <c r="B2315" s="200"/>
      <c r="D2315" s="201"/>
      <c r="E2315" s="201"/>
      <c r="G2315" s="193"/>
      <c r="AD2315" s="202"/>
      <c r="AE2315" s="203"/>
      <c r="AF2315" s="203"/>
      <c r="AG2315" s="203"/>
      <c r="AH2315" s="203"/>
      <c r="AK2315" s="203"/>
      <c r="AL2315" s="203"/>
      <c r="AM2315" s="204"/>
    </row>
    <row r="2316" spans="2:39">
      <c r="B2316" s="200"/>
      <c r="D2316" s="201"/>
      <c r="E2316" s="201"/>
      <c r="G2316" s="193"/>
      <c r="AD2316" s="202"/>
      <c r="AE2316" s="203"/>
      <c r="AF2316" s="203"/>
      <c r="AG2316" s="203"/>
      <c r="AH2316" s="203"/>
      <c r="AK2316" s="203"/>
      <c r="AL2316" s="203"/>
      <c r="AM2316" s="204"/>
    </row>
    <row r="2317" spans="2:39">
      <c r="B2317" s="200"/>
      <c r="D2317" s="201"/>
      <c r="E2317" s="201"/>
      <c r="G2317" s="193"/>
      <c r="AD2317" s="202"/>
      <c r="AE2317" s="203"/>
      <c r="AF2317" s="203"/>
      <c r="AG2317" s="203"/>
      <c r="AH2317" s="203"/>
      <c r="AK2317" s="203"/>
      <c r="AL2317" s="203"/>
      <c r="AM2317" s="204"/>
    </row>
    <row r="2318" spans="2:39">
      <c r="B2318" s="200"/>
      <c r="D2318" s="201"/>
      <c r="E2318" s="201"/>
      <c r="G2318" s="193"/>
      <c r="AD2318" s="202"/>
      <c r="AE2318" s="203"/>
      <c r="AF2318" s="203"/>
      <c r="AG2318" s="203"/>
      <c r="AH2318" s="203"/>
      <c r="AK2318" s="203"/>
      <c r="AL2318" s="203"/>
      <c r="AM2318" s="204"/>
    </row>
    <row r="2319" spans="2:39">
      <c r="B2319" s="200"/>
      <c r="D2319" s="201"/>
      <c r="E2319" s="201"/>
      <c r="G2319" s="193"/>
      <c r="AD2319" s="202"/>
      <c r="AE2319" s="203"/>
      <c r="AF2319" s="203"/>
      <c r="AG2319" s="203"/>
      <c r="AH2319" s="203"/>
      <c r="AK2319" s="203"/>
      <c r="AL2319" s="203"/>
      <c r="AM2319" s="204"/>
    </row>
    <row r="2320" spans="2:39">
      <c r="B2320" s="200"/>
      <c r="D2320" s="201"/>
      <c r="E2320" s="201"/>
      <c r="G2320" s="193"/>
      <c r="AD2320" s="202"/>
      <c r="AE2320" s="203"/>
      <c r="AF2320" s="203"/>
      <c r="AG2320" s="203"/>
      <c r="AH2320" s="203"/>
      <c r="AK2320" s="203"/>
      <c r="AL2320" s="203"/>
      <c r="AM2320" s="204"/>
    </row>
    <row r="2321" spans="2:39">
      <c r="B2321" s="200"/>
      <c r="D2321" s="201"/>
      <c r="E2321" s="201"/>
      <c r="G2321" s="193"/>
      <c r="AD2321" s="202"/>
      <c r="AE2321" s="203"/>
      <c r="AF2321" s="203"/>
      <c r="AG2321" s="203"/>
      <c r="AH2321" s="203"/>
      <c r="AK2321" s="203"/>
      <c r="AL2321" s="203"/>
      <c r="AM2321" s="204"/>
    </row>
    <row r="2322" spans="2:39">
      <c r="B2322" s="200"/>
      <c r="D2322" s="201"/>
      <c r="E2322" s="201"/>
      <c r="G2322" s="193"/>
      <c r="AD2322" s="202"/>
      <c r="AE2322" s="203"/>
      <c r="AF2322" s="203"/>
      <c r="AG2322" s="203"/>
      <c r="AH2322" s="203"/>
      <c r="AK2322" s="203"/>
      <c r="AL2322" s="203"/>
      <c r="AM2322" s="204"/>
    </row>
    <row r="2323" spans="2:39">
      <c r="B2323" s="200"/>
      <c r="D2323" s="201"/>
      <c r="E2323" s="201"/>
      <c r="G2323" s="193"/>
      <c r="AD2323" s="202"/>
      <c r="AE2323" s="203"/>
      <c r="AF2323" s="203"/>
      <c r="AG2323" s="203"/>
      <c r="AH2323" s="203"/>
      <c r="AK2323" s="203"/>
      <c r="AL2323" s="203"/>
      <c r="AM2323" s="204"/>
    </row>
    <row r="2324" spans="2:39">
      <c r="B2324" s="200"/>
      <c r="D2324" s="201"/>
      <c r="E2324" s="201"/>
      <c r="G2324" s="193"/>
      <c r="AD2324" s="202"/>
      <c r="AE2324" s="203"/>
      <c r="AF2324" s="203"/>
      <c r="AG2324" s="203"/>
      <c r="AH2324" s="203"/>
      <c r="AK2324" s="203"/>
      <c r="AL2324" s="203"/>
      <c r="AM2324" s="204"/>
    </row>
    <row r="2325" spans="2:39">
      <c r="B2325" s="200"/>
      <c r="D2325" s="201"/>
      <c r="E2325" s="201"/>
      <c r="G2325" s="193"/>
      <c r="AD2325" s="202"/>
      <c r="AE2325" s="203"/>
      <c r="AF2325" s="203"/>
      <c r="AG2325" s="203"/>
      <c r="AH2325" s="203"/>
      <c r="AK2325" s="203"/>
      <c r="AL2325" s="203"/>
      <c r="AM2325" s="204"/>
    </row>
    <row r="2326" spans="2:39">
      <c r="B2326" s="200"/>
      <c r="D2326" s="201"/>
      <c r="E2326" s="201"/>
      <c r="G2326" s="193"/>
      <c r="AD2326" s="202"/>
      <c r="AE2326" s="203"/>
      <c r="AF2326" s="203"/>
      <c r="AG2326" s="203"/>
      <c r="AH2326" s="203"/>
      <c r="AK2326" s="203"/>
      <c r="AL2326" s="203"/>
      <c r="AM2326" s="204"/>
    </row>
    <row r="2327" spans="2:39">
      <c r="B2327" s="200"/>
      <c r="D2327" s="201"/>
      <c r="E2327" s="201"/>
      <c r="G2327" s="193"/>
      <c r="AD2327" s="202"/>
      <c r="AE2327" s="203"/>
      <c r="AF2327" s="203"/>
      <c r="AG2327" s="203"/>
      <c r="AH2327" s="203"/>
      <c r="AK2327" s="203"/>
      <c r="AL2327" s="203"/>
      <c r="AM2327" s="204"/>
    </row>
    <row r="2328" spans="2:39">
      <c r="B2328" s="200"/>
      <c r="D2328" s="201"/>
      <c r="E2328" s="201"/>
      <c r="G2328" s="193"/>
      <c r="AD2328" s="202"/>
      <c r="AE2328" s="203"/>
      <c r="AF2328" s="203"/>
      <c r="AG2328" s="203"/>
      <c r="AH2328" s="203"/>
      <c r="AK2328" s="203"/>
      <c r="AL2328" s="203"/>
      <c r="AM2328" s="204"/>
    </row>
    <row r="2329" spans="2:39">
      <c r="B2329" s="200"/>
      <c r="D2329" s="201"/>
      <c r="E2329" s="201"/>
      <c r="G2329" s="193"/>
      <c r="AD2329" s="202"/>
      <c r="AE2329" s="203"/>
      <c r="AF2329" s="203"/>
      <c r="AG2329" s="203"/>
      <c r="AH2329" s="203"/>
      <c r="AK2329" s="203"/>
      <c r="AL2329" s="203"/>
      <c r="AM2329" s="204"/>
    </row>
    <row r="2330" spans="2:39">
      <c r="B2330" s="200"/>
      <c r="D2330" s="201"/>
      <c r="E2330" s="201"/>
      <c r="G2330" s="193"/>
      <c r="AD2330" s="202"/>
      <c r="AE2330" s="203"/>
      <c r="AF2330" s="203"/>
      <c r="AG2330" s="203"/>
      <c r="AH2330" s="203"/>
      <c r="AK2330" s="203"/>
      <c r="AL2330" s="203"/>
      <c r="AM2330" s="204"/>
    </row>
    <row r="2331" spans="2:39">
      <c r="B2331" s="200"/>
      <c r="D2331" s="201"/>
      <c r="E2331" s="201"/>
      <c r="G2331" s="193"/>
      <c r="AD2331" s="202"/>
      <c r="AE2331" s="203"/>
      <c r="AF2331" s="203"/>
      <c r="AG2331" s="203"/>
      <c r="AH2331" s="203"/>
      <c r="AK2331" s="203"/>
      <c r="AL2331" s="203"/>
      <c r="AM2331" s="204"/>
    </row>
    <row r="2332" spans="2:39">
      <c r="B2332" s="200"/>
      <c r="D2332" s="201"/>
      <c r="E2332" s="201"/>
      <c r="G2332" s="193"/>
      <c r="AD2332" s="202"/>
      <c r="AE2332" s="203"/>
      <c r="AF2332" s="203"/>
      <c r="AG2332" s="203"/>
      <c r="AH2332" s="203"/>
      <c r="AK2332" s="203"/>
      <c r="AL2332" s="203"/>
      <c r="AM2332" s="204"/>
    </row>
    <row r="2333" spans="2:39">
      <c r="B2333" s="200"/>
      <c r="D2333" s="201"/>
      <c r="E2333" s="201"/>
      <c r="G2333" s="193"/>
      <c r="AD2333" s="202"/>
      <c r="AE2333" s="203"/>
      <c r="AF2333" s="203"/>
      <c r="AG2333" s="203"/>
      <c r="AH2333" s="203"/>
      <c r="AK2333" s="203"/>
      <c r="AL2333" s="203"/>
      <c r="AM2333" s="204"/>
    </row>
    <row r="2334" spans="2:39">
      <c r="B2334" s="200"/>
      <c r="D2334" s="201"/>
      <c r="E2334" s="201"/>
      <c r="G2334" s="193"/>
      <c r="AD2334" s="202"/>
      <c r="AE2334" s="203"/>
      <c r="AF2334" s="203"/>
      <c r="AG2334" s="203"/>
      <c r="AH2334" s="203"/>
      <c r="AK2334" s="203"/>
      <c r="AL2334" s="203"/>
      <c r="AM2334" s="204"/>
    </row>
    <row r="2335" spans="2:39">
      <c r="B2335" s="200"/>
      <c r="D2335" s="201"/>
      <c r="E2335" s="201"/>
      <c r="G2335" s="193"/>
      <c r="AD2335" s="202"/>
      <c r="AE2335" s="203"/>
      <c r="AF2335" s="203"/>
      <c r="AG2335" s="203"/>
      <c r="AH2335" s="203"/>
      <c r="AK2335" s="203"/>
      <c r="AL2335" s="203"/>
      <c r="AM2335" s="204"/>
    </row>
    <row r="2336" spans="2:39">
      <c r="B2336" s="200"/>
      <c r="D2336" s="201"/>
      <c r="E2336" s="201"/>
      <c r="G2336" s="193"/>
      <c r="AD2336" s="202"/>
      <c r="AE2336" s="203"/>
      <c r="AF2336" s="203"/>
      <c r="AG2336" s="203"/>
      <c r="AH2336" s="203"/>
      <c r="AK2336" s="203"/>
      <c r="AL2336" s="203"/>
      <c r="AM2336" s="204"/>
    </row>
    <row r="2337" spans="2:39">
      <c r="B2337" s="200"/>
      <c r="D2337" s="201"/>
      <c r="E2337" s="201"/>
      <c r="G2337" s="193"/>
      <c r="AD2337" s="202"/>
      <c r="AE2337" s="203"/>
      <c r="AF2337" s="203"/>
      <c r="AG2337" s="203"/>
      <c r="AH2337" s="203"/>
      <c r="AK2337" s="203"/>
      <c r="AL2337" s="203"/>
      <c r="AM2337" s="204"/>
    </row>
    <row r="2338" spans="2:39">
      <c r="B2338" s="200"/>
      <c r="D2338" s="201"/>
      <c r="E2338" s="201"/>
      <c r="G2338" s="193"/>
      <c r="AD2338" s="202"/>
      <c r="AE2338" s="203"/>
      <c r="AF2338" s="203"/>
      <c r="AG2338" s="203"/>
      <c r="AH2338" s="203"/>
      <c r="AK2338" s="203"/>
      <c r="AL2338" s="203"/>
      <c r="AM2338" s="204"/>
    </row>
    <row r="2339" spans="2:39">
      <c r="B2339" s="200"/>
      <c r="D2339" s="201"/>
      <c r="E2339" s="201"/>
      <c r="G2339" s="193"/>
      <c r="AD2339" s="202"/>
      <c r="AE2339" s="203"/>
      <c r="AF2339" s="203"/>
      <c r="AG2339" s="203"/>
      <c r="AH2339" s="203"/>
      <c r="AK2339" s="203"/>
      <c r="AL2339" s="203"/>
      <c r="AM2339" s="204"/>
    </row>
    <row r="2340" spans="2:39">
      <c r="B2340" s="200"/>
      <c r="D2340" s="201"/>
      <c r="E2340" s="201"/>
      <c r="G2340" s="193"/>
      <c r="AD2340" s="202"/>
      <c r="AE2340" s="203"/>
      <c r="AF2340" s="203"/>
      <c r="AG2340" s="203"/>
      <c r="AH2340" s="203"/>
      <c r="AK2340" s="203"/>
      <c r="AL2340" s="203"/>
      <c r="AM2340" s="204"/>
    </row>
    <row r="2341" spans="2:39">
      <c r="B2341" s="200"/>
      <c r="D2341" s="201"/>
      <c r="E2341" s="201"/>
      <c r="G2341" s="193"/>
      <c r="AD2341" s="202"/>
      <c r="AE2341" s="203"/>
      <c r="AF2341" s="203"/>
      <c r="AG2341" s="203"/>
      <c r="AH2341" s="203"/>
      <c r="AK2341" s="203"/>
      <c r="AL2341" s="203"/>
      <c r="AM2341" s="204"/>
    </row>
    <row r="2342" spans="2:39">
      <c r="B2342" s="200"/>
      <c r="D2342" s="201"/>
      <c r="E2342" s="201"/>
      <c r="G2342" s="193"/>
      <c r="AD2342" s="202"/>
      <c r="AE2342" s="203"/>
      <c r="AF2342" s="203"/>
      <c r="AG2342" s="203"/>
      <c r="AH2342" s="203"/>
      <c r="AK2342" s="203"/>
      <c r="AL2342" s="203"/>
      <c r="AM2342" s="204"/>
    </row>
    <row r="2343" spans="2:39">
      <c r="B2343" s="200"/>
      <c r="D2343" s="201"/>
      <c r="E2343" s="201"/>
      <c r="G2343" s="193"/>
      <c r="AD2343" s="202"/>
      <c r="AE2343" s="203"/>
      <c r="AF2343" s="203"/>
      <c r="AG2343" s="203"/>
      <c r="AH2343" s="203"/>
      <c r="AK2343" s="203"/>
      <c r="AL2343" s="203"/>
      <c r="AM2343" s="204"/>
    </row>
    <row r="2344" spans="2:39">
      <c r="B2344" s="200"/>
      <c r="D2344" s="201"/>
      <c r="E2344" s="201"/>
      <c r="G2344" s="193"/>
      <c r="AD2344" s="202"/>
      <c r="AE2344" s="203"/>
      <c r="AF2344" s="203"/>
      <c r="AG2344" s="203"/>
      <c r="AH2344" s="203"/>
      <c r="AK2344" s="203"/>
      <c r="AL2344" s="203"/>
      <c r="AM2344" s="204"/>
    </row>
    <row r="2345" spans="2:39">
      <c r="B2345" s="200"/>
      <c r="D2345" s="201"/>
      <c r="E2345" s="201"/>
      <c r="G2345" s="193"/>
      <c r="AD2345" s="202"/>
      <c r="AE2345" s="203"/>
      <c r="AF2345" s="203"/>
      <c r="AG2345" s="203"/>
      <c r="AH2345" s="203"/>
      <c r="AK2345" s="203"/>
      <c r="AL2345" s="203"/>
      <c r="AM2345" s="204"/>
    </row>
    <row r="2346" spans="2:39">
      <c r="B2346" s="200"/>
      <c r="D2346" s="201"/>
      <c r="E2346" s="201"/>
      <c r="G2346" s="193"/>
      <c r="AD2346" s="202"/>
      <c r="AE2346" s="203"/>
      <c r="AF2346" s="203"/>
      <c r="AG2346" s="203"/>
      <c r="AH2346" s="203"/>
      <c r="AK2346" s="203"/>
      <c r="AL2346" s="203"/>
      <c r="AM2346" s="204"/>
    </row>
    <row r="2347" spans="2:39">
      <c r="B2347" s="200"/>
      <c r="D2347" s="201"/>
      <c r="E2347" s="201"/>
      <c r="G2347" s="193"/>
      <c r="AD2347" s="202"/>
      <c r="AE2347" s="203"/>
      <c r="AF2347" s="203"/>
      <c r="AG2347" s="203"/>
      <c r="AH2347" s="203"/>
      <c r="AK2347" s="203"/>
      <c r="AL2347" s="203"/>
      <c r="AM2347" s="204"/>
    </row>
    <row r="2348" spans="2:39">
      <c r="B2348" s="200"/>
      <c r="D2348" s="201"/>
      <c r="E2348" s="201"/>
      <c r="G2348" s="193"/>
      <c r="AD2348" s="202"/>
      <c r="AE2348" s="203"/>
      <c r="AF2348" s="203"/>
      <c r="AG2348" s="203"/>
      <c r="AH2348" s="203"/>
      <c r="AK2348" s="203"/>
      <c r="AL2348" s="203"/>
      <c r="AM2348" s="204"/>
    </row>
    <row r="2349" spans="2:39">
      <c r="B2349" s="200"/>
      <c r="D2349" s="201"/>
      <c r="E2349" s="201"/>
      <c r="G2349" s="193"/>
      <c r="AD2349" s="202"/>
      <c r="AE2349" s="203"/>
      <c r="AF2349" s="203"/>
      <c r="AG2349" s="203"/>
      <c r="AH2349" s="203"/>
      <c r="AK2349" s="203"/>
      <c r="AL2349" s="203"/>
      <c r="AM2349" s="204"/>
    </row>
    <row r="2350" spans="2:39">
      <c r="B2350" s="200"/>
      <c r="D2350" s="201"/>
      <c r="E2350" s="201"/>
      <c r="G2350" s="193"/>
      <c r="AD2350" s="202"/>
      <c r="AE2350" s="203"/>
      <c r="AF2350" s="203"/>
      <c r="AG2350" s="203"/>
      <c r="AH2350" s="203"/>
      <c r="AK2350" s="203"/>
      <c r="AL2350" s="203"/>
      <c r="AM2350" s="204"/>
    </row>
    <row r="2351" spans="2:39">
      <c r="B2351" s="200"/>
      <c r="D2351" s="201"/>
      <c r="E2351" s="201"/>
      <c r="G2351" s="193"/>
      <c r="AD2351" s="202"/>
      <c r="AE2351" s="203"/>
      <c r="AF2351" s="203"/>
      <c r="AG2351" s="203"/>
      <c r="AH2351" s="203"/>
      <c r="AK2351" s="203"/>
      <c r="AL2351" s="203"/>
      <c r="AM2351" s="204"/>
    </row>
    <row r="2352" spans="2:39">
      <c r="B2352" s="200"/>
      <c r="D2352" s="201"/>
      <c r="E2352" s="201"/>
      <c r="G2352" s="193"/>
      <c r="AD2352" s="202"/>
      <c r="AE2352" s="203"/>
      <c r="AF2352" s="203"/>
      <c r="AG2352" s="203"/>
      <c r="AH2352" s="203"/>
      <c r="AK2352" s="203"/>
      <c r="AL2352" s="203"/>
      <c r="AM2352" s="204"/>
    </row>
    <row r="2353" spans="2:39">
      <c r="B2353" s="200"/>
      <c r="D2353" s="201"/>
      <c r="E2353" s="201"/>
      <c r="G2353" s="193"/>
      <c r="AD2353" s="202"/>
      <c r="AE2353" s="203"/>
      <c r="AF2353" s="203"/>
      <c r="AG2353" s="203"/>
      <c r="AH2353" s="203"/>
      <c r="AK2353" s="203"/>
      <c r="AL2353" s="203"/>
      <c r="AM2353" s="204"/>
    </row>
    <row r="2354" spans="2:39">
      <c r="B2354" s="200"/>
      <c r="D2354" s="201"/>
      <c r="E2354" s="201"/>
      <c r="G2354" s="193"/>
      <c r="AD2354" s="202"/>
      <c r="AE2354" s="203"/>
      <c r="AF2354" s="203"/>
      <c r="AG2354" s="203"/>
      <c r="AH2354" s="203"/>
      <c r="AK2354" s="203"/>
      <c r="AL2354" s="203"/>
      <c r="AM2354" s="204"/>
    </row>
    <row r="2355" spans="2:39">
      <c r="B2355" s="200"/>
      <c r="D2355" s="201"/>
      <c r="E2355" s="201"/>
      <c r="G2355" s="193"/>
      <c r="AD2355" s="202"/>
      <c r="AE2355" s="203"/>
      <c r="AF2355" s="203"/>
      <c r="AG2355" s="203"/>
      <c r="AH2355" s="203"/>
      <c r="AK2355" s="203"/>
      <c r="AL2355" s="203"/>
      <c r="AM2355" s="204"/>
    </row>
    <row r="2356" spans="2:39">
      <c r="B2356" s="200"/>
      <c r="D2356" s="201"/>
      <c r="E2356" s="201"/>
      <c r="G2356" s="193"/>
      <c r="AD2356" s="202"/>
      <c r="AE2356" s="203"/>
      <c r="AF2356" s="203"/>
      <c r="AG2356" s="203"/>
      <c r="AH2356" s="203"/>
      <c r="AK2356" s="203"/>
      <c r="AL2356" s="203"/>
      <c r="AM2356" s="204"/>
    </row>
    <row r="2357" spans="2:39">
      <c r="B2357" s="200"/>
      <c r="D2357" s="201"/>
      <c r="E2357" s="201"/>
      <c r="G2357" s="193"/>
      <c r="AD2357" s="202"/>
      <c r="AE2357" s="203"/>
      <c r="AF2357" s="203"/>
      <c r="AG2357" s="203"/>
      <c r="AH2357" s="203"/>
      <c r="AK2357" s="203"/>
      <c r="AL2357" s="203"/>
      <c r="AM2357" s="204"/>
    </row>
    <row r="2358" spans="2:39">
      <c r="B2358" s="200"/>
      <c r="D2358" s="201"/>
      <c r="E2358" s="201"/>
      <c r="G2358" s="193"/>
      <c r="AD2358" s="202"/>
      <c r="AE2358" s="203"/>
      <c r="AF2358" s="203"/>
      <c r="AG2358" s="203"/>
      <c r="AH2358" s="203"/>
      <c r="AK2358" s="203"/>
      <c r="AL2358" s="203"/>
      <c r="AM2358" s="204"/>
    </row>
    <row r="2359" spans="2:39">
      <c r="B2359" s="200"/>
      <c r="D2359" s="201"/>
      <c r="E2359" s="201"/>
      <c r="G2359" s="193"/>
      <c r="AD2359" s="202"/>
      <c r="AE2359" s="203"/>
      <c r="AF2359" s="203"/>
      <c r="AG2359" s="203"/>
      <c r="AH2359" s="203"/>
      <c r="AK2359" s="203"/>
      <c r="AL2359" s="203"/>
      <c r="AM2359" s="204"/>
    </row>
    <row r="2360" spans="2:39">
      <c r="B2360" s="200"/>
      <c r="D2360" s="201"/>
      <c r="E2360" s="201"/>
      <c r="G2360" s="193"/>
      <c r="AD2360" s="202"/>
      <c r="AE2360" s="203"/>
      <c r="AF2360" s="203"/>
      <c r="AG2360" s="203"/>
      <c r="AH2360" s="203"/>
      <c r="AK2360" s="203"/>
      <c r="AL2360" s="203"/>
      <c r="AM2360" s="204"/>
    </row>
    <row r="2361" spans="2:39">
      <c r="B2361" s="200"/>
      <c r="D2361" s="201"/>
      <c r="E2361" s="201"/>
      <c r="G2361" s="193"/>
      <c r="AD2361" s="202"/>
      <c r="AE2361" s="203"/>
      <c r="AF2361" s="203"/>
      <c r="AG2361" s="203"/>
      <c r="AH2361" s="203"/>
      <c r="AK2361" s="203"/>
      <c r="AL2361" s="203"/>
      <c r="AM2361" s="204"/>
    </row>
    <row r="2362" spans="2:39">
      <c r="B2362" s="200"/>
      <c r="D2362" s="201"/>
      <c r="E2362" s="201"/>
      <c r="G2362" s="193"/>
      <c r="AD2362" s="202"/>
      <c r="AE2362" s="203"/>
      <c r="AF2362" s="203"/>
      <c r="AG2362" s="203"/>
      <c r="AH2362" s="203"/>
      <c r="AK2362" s="203"/>
      <c r="AL2362" s="203"/>
      <c r="AM2362" s="204"/>
    </row>
    <row r="2363" spans="2:39">
      <c r="B2363" s="200"/>
      <c r="D2363" s="201"/>
      <c r="E2363" s="201"/>
      <c r="G2363" s="193"/>
      <c r="AD2363" s="202"/>
      <c r="AE2363" s="203"/>
      <c r="AF2363" s="203"/>
      <c r="AG2363" s="203"/>
      <c r="AH2363" s="203"/>
      <c r="AK2363" s="203"/>
      <c r="AL2363" s="203"/>
      <c r="AM2363" s="204"/>
    </row>
    <row r="2364" spans="2:39">
      <c r="B2364" s="200"/>
      <c r="D2364" s="201"/>
      <c r="E2364" s="201"/>
      <c r="G2364" s="193"/>
      <c r="AD2364" s="202"/>
      <c r="AE2364" s="203"/>
      <c r="AF2364" s="203"/>
      <c r="AG2364" s="203"/>
      <c r="AH2364" s="203"/>
      <c r="AK2364" s="203"/>
      <c r="AL2364" s="203"/>
      <c r="AM2364" s="204"/>
    </row>
    <row r="2365" spans="2:39">
      <c r="B2365" s="200"/>
      <c r="D2365" s="201"/>
      <c r="E2365" s="201"/>
      <c r="G2365" s="193"/>
      <c r="AD2365" s="202"/>
      <c r="AE2365" s="203"/>
      <c r="AF2365" s="203"/>
      <c r="AG2365" s="203"/>
      <c r="AH2365" s="203"/>
      <c r="AK2365" s="203"/>
      <c r="AL2365" s="203"/>
      <c r="AM2365" s="204"/>
    </row>
    <row r="2366" spans="2:39">
      <c r="B2366" s="200"/>
      <c r="D2366" s="201"/>
      <c r="E2366" s="201"/>
      <c r="G2366" s="193"/>
      <c r="AD2366" s="202"/>
      <c r="AE2366" s="203"/>
      <c r="AF2366" s="203"/>
      <c r="AG2366" s="203"/>
      <c r="AH2366" s="203"/>
      <c r="AK2366" s="203"/>
      <c r="AL2366" s="203"/>
      <c r="AM2366" s="204"/>
    </row>
    <row r="2367" spans="2:39">
      <c r="B2367" s="200"/>
      <c r="D2367" s="201"/>
      <c r="E2367" s="201"/>
      <c r="G2367" s="193"/>
      <c r="AD2367" s="202"/>
      <c r="AE2367" s="203"/>
      <c r="AF2367" s="203"/>
      <c r="AG2367" s="203"/>
      <c r="AH2367" s="203"/>
      <c r="AK2367" s="203"/>
      <c r="AL2367" s="203"/>
      <c r="AM2367" s="204"/>
    </row>
    <row r="2368" spans="2:39">
      <c r="B2368" s="200"/>
      <c r="D2368" s="201"/>
      <c r="E2368" s="201"/>
      <c r="G2368" s="193"/>
      <c r="AD2368" s="202"/>
      <c r="AE2368" s="203"/>
      <c r="AF2368" s="203"/>
      <c r="AG2368" s="203"/>
      <c r="AH2368" s="203"/>
      <c r="AK2368" s="203"/>
      <c r="AL2368" s="203"/>
      <c r="AM2368" s="204"/>
    </row>
    <row r="2369" spans="2:39">
      <c r="B2369" s="200"/>
      <c r="D2369" s="201"/>
      <c r="E2369" s="201"/>
      <c r="G2369" s="193"/>
      <c r="AD2369" s="202"/>
      <c r="AE2369" s="203"/>
      <c r="AF2369" s="203"/>
      <c r="AG2369" s="203"/>
      <c r="AH2369" s="203"/>
      <c r="AK2369" s="203"/>
      <c r="AL2369" s="203"/>
      <c r="AM2369" s="204"/>
    </row>
    <row r="2370" spans="2:39">
      <c r="B2370" s="200"/>
      <c r="D2370" s="201"/>
      <c r="E2370" s="201"/>
      <c r="G2370" s="193"/>
      <c r="AD2370" s="202"/>
      <c r="AE2370" s="203"/>
      <c r="AF2370" s="203"/>
      <c r="AG2370" s="203"/>
      <c r="AH2370" s="203"/>
      <c r="AK2370" s="203"/>
      <c r="AL2370" s="203"/>
      <c r="AM2370" s="204"/>
    </row>
    <row r="2371" spans="2:39">
      <c r="B2371" s="200"/>
      <c r="D2371" s="201"/>
      <c r="E2371" s="201"/>
      <c r="G2371" s="193"/>
      <c r="AD2371" s="202"/>
      <c r="AE2371" s="203"/>
      <c r="AF2371" s="203"/>
      <c r="AG2371" s="203"/>
      <c r="AH2371" s="203"/>
      <c r="AK2371" s="203"/>
      <c r="AL2371" s="203"/>
      <c r="AM2371" s="204"/>
    </row>
    <row r="2372" spans="2:39">
      <c r="B2372" s="200"/>
      <c r="D2372" s="201"/>
      <c r="E2372" s="201"/>
      <c r="G2372" s="193"/>
      <c r="AD2372" s="202"/>
      <c r="AE2372" s="203"/>
      <c r="AF2372" s="203"/>
      <c r="AG2372" s="203"/>
      <c r="AH2372" s="203"/>
      <c r="AK2372" s="203"/>
      <c r="AL2372" s="203"/>
      <c r="AM2372" s="204"/>
    </row>
    <row r="2373" spans="2:39">
      <c r="B2373" s="200"/>
      <c r="D2373" s="201"/>
      <c r="E2373" s="201"/>
      <c r="G2373" s="193"/>
      <c r="AD2373" s="202"/>
      <c r="AE2373" s="203"/>
      <c r="AF2373" s="203"/>
      <c r="AG2373" s="203"/>
      <c r="AH2373" s="203"/>
      <c r="AK2373" s="203"/>
      <c r="AL2373" s="203"/>
      <c r="AM2373" s="204"/>
    </row>
    <row r="2374" spans="2:39">
      <c r="B2374" s="200"/>
      <c r="D2374" s="201"/>
      <c r="E2374" s="201"/>
      <c r="G2374" s="193"/>
      <c r="AD2374" s="202"/>
      <c r="AE2374" s="203"/>
      <c r="AF2374" s="203"/>
      <c r="AG2374" s="203"/>
      <c r="AH2374" s="203"/>
      <c r="AK2374" s="203"/>
      <c r="AL2374" s="203"/>
      <c r="AM2374" s="204"/>
    </row>
    <row r="2375" spans="2:39">
      <c r="B2375" s="200"/>
      <c r="D2375" s="201"/>
      <c r="E2375" s="201"/>
      <c r="G2375" s="193"/>
      <c r="AD2375" s="202"/>
      <c r="AE2375" s="203"/>
      <c r="AF2375" s="203"/>
      <c r="AG2375" s="203"/>
      <c r="AH2375" s="203"/>
      <c r="AK2375" s="203"/>
      <c r="AL2375" s="203"/>
      <c r="AM2375" s="204"/>
    </row>
    <row r="2376" spans="2:39">
      <c r="B2376" s="200"/>
      <c r="D2376" s="201"/>
      <c r="E2376" s="201"/>
      <c r="G2376" s="193"/>
      <c r="AD2376" s="202"/>
      <c r="AE2376" s="203"/>
      <c r="AF2376" s="203"/>
      <c r="AG2376" s="203"/>
      <c r="AH2376" s="203"/>
      <c r="AK2376" s="203"/>
      <c r="AL2376" s="203"/>
      <c r="AM2376" s="204"/>
    </row>
    <row r="2377" spans="2:39">
      <c r="B2377" s="200"/>
      <c r="D2377" s="201"/>
      <c r="E2377" s="201"/>
      <c r="G2377" s="193"/>
      <c r="AD2377" s="202"/>
      <c r="AE2377" s="203"/>
      <c r="AF2377" s="203"/>
      <c r="AG2377" s="203"/>
      <c r="AH2377" s="203"/>
      <c r="AK2377" s="203"/>
      <c r="AL2377" s="203"/>
      <c r="AM2377" s="204"/>
    </row>
    <row r="2378" spans="2:39">
      <c r="B2378" s="200"/>
      <c r="D2378" s="201"/>
      <c r="E2378" s="201"/>
      <c r="G2378" s="193"/>
      <c r="AD2378" s="202"/>
      <c r="AE2378" s="203"/>
      <c r="AF2378" s="203"/>
      <c r="AG2378" s="203"/>
      <c r="AH2378" s="203"/>
      <c r="AK2378" s="203"/>
      <c r="AL2378" s="203"/>
      <c r="AM2378" s="204"/>
    </row>
    <row r="2379" spans="2:39">
      <c r="B2379" s="200"/>
      <c r="D2379" s="201"/>
      <c r="E2379" s="201"/>
      <c r="G2379" s="193"/>
      <c r="AD2379" s="202"/>
      <c r="AE2379" s="203"/>
      <c r="AF2379" s="203"/>
      <c r="AG2379" s="203"/>
      <c r="AH2379" s="203"/>
      <c r="AK2379" s="203"/>
      <c r="AL2379" s="203"/>
      <c r="AM2379" s="204"/>
    </row>
    <row r="2380" spans="2:39">
      <c r="B2380" s="200"/>
      <c r="D2380" s="201"/>
      <c r="E2380" s="201"/>
      <c r="G2380" s="193"/>
      <c r="AD2380" s="202"/>
      <c r="AE2380" s="203"/>
      <c r="AF2380" s="203"/>
      <c r="AG2380" s="203"/>
      <c r="AH2380" s="203"/>
      <c r="AK2380" s="203"/>
      <c r="AL2380" s="203"/>
      <c r="AM2380" s="204"/>
    </row>
    <row r="2381" spans="2:39">
      <c r="B2381" s="200"/>
      <c r="D2381" s="201"/>
      <c r="E2381" s="201"/>
      <c r="G2381" s="193"/>
      <c r="AD2381" s="202"/>
      <c r="AE2381" s="203"/>
      <c r="AF2381" s="203"/>
      <c r="AG2381" s="203"/>
      <c r="AH2381" s="203"/>
      <c r="AK2381" s="203"/>
      <c r="AL2381" s="203"/>
      <c r="AM2381" s="204"/>
    </row>
    <row r="2382" spans="2:39">
      <c r="B2382" s="200"/>
      <c r="D2382" s="201"/>
      <c r="E2382" s="201"/>
      <c r="G2382" s="193"/>
      <c r="AD2382" s="202"/>
      <c r="AE2382" s="203"/>
      <c r="AF2382" s="203"/>
      <c r="AG2382" s="203"/>
      <c r="AH2382" s="203"/>
      <c r="AK2382" s="203"/>
      <c r="AL2382" s="203"/>
      <c r="AM2382" s="204"/>
    </row>
    <row r="2383" spans="2:39">
      <c r="B2383" s="200"/>
      <c r="D2383" s="201"/>
      <c r="E2383" s="201"/>
      <c r="G2383" s="193"/>
      <c r="AD2383" s="202"/>
      <c r="AE2383" s="203"/>
      <c r="AF2383" s="203"/>
      <c r="AG2383" s="203"/>
      <c r="AH2383" s="203"/>
      <c r="AK2383" s="203"/>
      <c r="AL2383" s="203"/>
      <c r="AM2383" s="204"/>
    </row>
    <row r="2384" spans="2:39">
      <c r="B2384" s="200"/>
      <c r="D2384" s="201"/>
      <c r="E2384" s="201"/>
      <c r="G2384" s="193"/>
      <c r="AD2384" s="202"/>
      <c r="AE2384" s="203"/>
      <c r="AF2384" s="203"/>
      <c r="AG2384" s="203"/>
      <c r="AH2384" s="203"/>
      <c r="AK2384" s="203"/>
      <c r="AL2384" s="203"/>
      <c r="AM2384" s="204"/>
    </row>
    <row r="2385" spans="2:39">
      <c r="B2385" s="200"/>
      <c r="D2385" s="201"/>
      <c r="E2385" s="201"/>
      <c r="G2385" s="193"/>
      <c r="AD2385" s="202"/>
      <c r="AE2385" s="203"/>
      <c r="AF2385" s="203"/>
      <c r="AG2385" s="203"/>
      <c r="AH2385" s="203"/>
      <c r="AK2385" s="203"/>
      <c r="AL2385" s="203"/>
      <c r="AM2385" s="204"/>
    </row>
    <row r="2386" spans="2:39">
      <c r="B2386" s="200"/>
      <c r="D2386" s="201"/>
      <c r="E2386" s="201"/>
      <c r="G2386" s="193"/>
      <c r="AD2386" s="202"/>
      <c r="AE2386" s="203"/>
      <c r="AF2386" s="203"/>
      <c r="AG2386" s="203"/>
      <c r="AH2386" s="203"/>
      <c r="AK2386" s="203"/>
      <c r="AL2386" s="203"/>
      <c r="AM2386" s="204"/>
    </row>
    <row r="2387" spans="2:39">
      <c r="B2387" s="200"/>
      <c r="D2387" s="201"/>
      <c r="E2387" s="201"/>
      <c r="G2387" s="193"/>
      <c r="AD2387" s="202"/>
      <c r="AE2387" s="203"/>
      <c r="AF2387" s="203"/>
      <c r="AG2387" s="203"/>
      <c r="AH2387" s="203"/>
      <c r="AK2387" s="203"/>
      <c r="AL2387" s="203"/>
      <c r="AM2387" s="204"/>
    </row>
    <row r="2388" spans="2:39">
      <c r="B2388" s="200"/>
      <c r="D2388" s="201"/>
      <c r="E2388" s="201"/>
      <c r="G2388" s="193"/>
      <c r="AD2388" s="202"/>
      <c r="AE2388" s="203"/>
      <c r="AF2388" s="203"/>
      <c r="AG2388" s="203"/>
      <c r="AH2388" s="203"/>
      <c r="AK2388" s="203"/>
      <c r="AL2388" s="203"/>
      <c r="AM2388" s="204"/>
    </row>
    <row r="2389" spans="2:39">
      <c r="B2389" s="200"/>
      <c r="D2389" s="201"/>
      <c r="E2389" s="201"/>
      <c r="G2389" s="193"/>
      <c r="AD2389" s="202"/>
      <c r="AE2389" s="203"/>
      <c r="AF2389" s="203"/>
      <c r="AG2389" s="203"/>
      <c r="AH2389" s="203"/>
      <c r="AK2389" s="203"/>
      <c r="AL2389" s="203"/>
      <c r="AM2389" s="204"/>
    </row>
    <row r="2390" spans="2:39">
      <c r="B2390" s="200"/>
      <c r="D2390" s="201"/>
      <c r="E2390" s="201"/>
      <c r="G2390" s="193"/>
      <c r="AD2390" s="202"/>
      <c r="AE2390" s="203"/>
      <c r="AF2390" s="203"/>
      <c r="AG2390" s="203"/>
      <c r="AH2390" s="203"/>
      <c r="AK2390" s="203"/>
      <c r="AL2390" s="203"/>
      <c r="AM2390" s="204"/>
    </row>
    <row r="2391" spans="2:39">
      <c r="B2391" s="200"/>
      <c r="D2391" s="201"/>
      <c r="E2391" s="201"/>
      <c r="G2391" s="193"/>
      <c r="AD2391" s="202"/>
      <c r="AE2391" s="203"/>
      <c r="AF2391" s="203"/>
      <c r="AG2391" s="203"/>
      <c r="AH2391" s="203"/>
      <c r="AK2391" s="203"/>
      <c r="AL2391" s="203"/>
      <c r="AM2391" s="204"/>
    </row>
    <row r="2392" spans="2:39">
      <c r="B2392" s="200"/>
      <c r="D2392" s="201"/>
      <c r="E2392" s="201"/>
      <c r="G2392" s="193"/>
      <c r="AD2392" s="202"/>
      <c r="AE2392" s="203"/>
      <c r="AF2392" s="203"/>
      <c r="AG2392" s="203"/>
      <c r="AH2392" s="203"/>
      <c r="AK2392" s="203"/>
      <c r="AL2392" s="203"/>
      <c r="AM2392" s="204"/>
    </row>
    <row r="2393" spans="2:39">
      <c r="B2393" s="200"/>
      <c r="D2393" s="201"/>
      <c r="E2393" s="201"/>
      <c r="G2393" s="193"/>
      <c r="AD2393" s="202"/>
      <c r="AE2393" s="203"/>
      <c r="AF2393" s="203"/>
      <c r="AG2393" s="203"/>
      <c r="AH2393" s="203"/>
      <c r="AK2393" s="203"/>
      <c r="AL2393" s="203"/>
      <c r="AM2393" s="204"/>
    </row>
    <row r="2394" spans="2:39">
      <c r="B2394" s="200"/>
      <c r="D2394" s="201"/>
      <c r="E2394" s="201"/>
      <c r="G2394" s="193"/>
      <c r="AD2394" s="202"/>
      <c r="AE2394" s="203"/>
      <c r="AF2394" s="203"/>
      <c r="AG2394" s="203"/>
      <c r="AH2394" s="203"/>
      <c r="AK2394" s="203"/>
      <c r="AL2394" s="203"/>
      <c r="AM2394" s="204"/>
    </row>
    <row r="2395" spans="2:39">
      <c r="B2395" s="200"/>
      <c r="D2395" s="201"/>
      <c r="E2395" s="201"/>
      <c r="G2395" s="193"/>
      <c r="AD2395" s="202"/>
      <c r="AE2395" s="203"/>
      <c r="AF2395" s="203"/>
      <c r="AG2395" s="203"/>
      <c r="AH2395" s="203"/>
      <c r="AK2395" s="203"/>
      <c r="AL2395" s="203"/>
      <c r="AM2395" s="204"/>
    </row>
    <row r="2396" spans="2:39">
      <c r="B2396" s="200"/>
      <c r="D2396" s="201"/>
      <c r="E2396" s="201"/>
      <c r="G2396" s="193"/>
      <c r="AD2396" s="202"/>
      <c r="AE2396" s="203"/>
      <c r="AF2396" s="203"/>
      <c r="AG2396" s="203"/>
      <c r="AH2396" s="203"/>
      <c r="AK2396" s="203"/>
      <c r="AL2396" s="203"/>
      <c r="AM2396" s="204"/>
    </row>
    <row r="2397" spans="2:39">
      <c r="B2397" s="200"/>
      <c r="D2397" s="201"/>
      <c r="E2397" s="201"/>
      <c r="G2397" s="193"/>
      <c r="AD2397" s="202"/>
      <c r="AE2397" s="203"/>
      <c r="AF2397" s="203"/>
      <c r="AG2397" s="203"/>
      <c r="AH2397" s="203"/>
      <c r="AK2397" s="203"/>
      <c r="AL2397" s="203"/>
      <c r="AM2397" s="204"/>
    </row>
    <row r="2398" spans="2:39">
      <c r="B2398" s="200"/>
      <c r="D2398" s="201"/>
      <c r="E2398" s="201"/>
      <c r="G2398" s="193"/>
      <c r="AD2398" s="202"/>
      <c r="AE2398" s="203"/>
      <c r="AF2398" s="203"/>
      <c r="AG2398" s="203"/>
      <c r="AH2398" s="203"/>
      <c r="AK2398" s="203"/>
      <c r="AL2398" s="203"/>
      <c r="AM2398" s="204"/>
    </row>
    <row r="2399" spans="2:39">
      <c r="B2399" s="200"/>
      <c r="D2399" s="201"/>
      <c r="E2399" s="201"/>
      <c r="G2399" s="193"/>
      <c r="AD2399" s="202"/>
      <c r="AE2399" s="203"/>
      <c r="AF2399" s="203"/>
      <c r="AG2399" s="203"/>
      <c r="AH2399" s="203"/>
      <c r="AK2399" s="203"/>
      <c r="AL2399" s="203"/>
      <c r="AM2399" s="204"/>
    </row>
    <row r="2400" spans="2:39">
      <c r="B2400" s="200"/>
      <c r="D2400" s="201"/>
      <c r="E2400" s="201"/>
      <c r="G2400" s="193"/>
      <c r="AD2400" s="202"/>
      <c r="AE2400" s="203"/>
      <c r="AF2400" s="203"/>
      <c r="AG2400" s="203"/>
      <c r="AH2400" s="203"/>
      <c r="AK2400" s="203"/>
      <c r="AL2400" s="203"/>
      <c r="AM2400" s="204"/>
    </row>
    <row r="2401" spans="2:39">
      <c r="B2401" s="200"/>
      <c r="D2401" s="201"/>
      <c r="E2401" s="201"/>
      <c r="G2401" s="193"/>
      <c r="AD2401" s="202"/>
      <c r="AE2401" s="203"/>
      <c r="AF2401" s="203"/>
      <c r="AG2401" s="203"/>
      <c r="AH2401" s="203"/>
      <c r="AK2401" s="203"/>
      <c r="AL2401" s="203"/>
      <c r="AM2401" s="204"/>
    </row>
    <row r="2402" spans="2:39">
      <c r="B2402" s="200"/>
      <c r="D2402" s="201"/>
      <c r="E2402" s="201"/>
      <c r="G2402" s="193"/>
      <c r="AD2402" s="202"/>
      <c r="AE2402" s="203"/>
      <c r="AF2402" s="203"/>
      <c r="AG2402" s="203"/>
      <c r="AH2402" s="203"/>
      <c r="AK2402" s="203"/>
      <c r="AL2402" s="203"/>
      <c r="AM2402" s="204"/>
    </row>
    <row r="2403" spans="2:39">
      <c r="B2403" s="200"/>
      <c r="D2403" s="201"/>
      <c r="E2403" s="201"/>
      <c r="G2403" s="193"/>
      <c r="AD2403" s="202"/>
      <c r="AE2403" s="203"/>
      <c r="AF2403" s="203"/>
      <c r="AG2403" s="203"/>
      <c r="AH2403" s="203"/>
      <c r="AK2403" s="203"/>
      <c r="AL2403" s="203"/>
      <c r="AM2403" s="204"/>
    </row>
    <row r="2404" spans="2:39">
      <c r="B2404" s="200"/>
      <c r="D2404" s="201"/>
      <c r="E2404" s="201"/>
      <c r="G2404" s="193"/>
      <c r="AD2404" s="202"/>
      <c r="AE2404" s="203"/>
      <c r="AF2404" s="203"/>
      <c r="AG2404" s="203"/>
      <c r="AH2404" s="203"/>
      <c r="AK2404" s="203"/>
      <c r="AL2404" s="203"/>
      <c r="AM2404" s="204"/>
    </row>
    <row r="2405" spans="2:39">
      <c r="B2405" s="200"/>
      <c r="D2405" s="201"/>
      <c r="E2405" s="201"/>
      <c r="G2405" s="193"/>
      <c r="AD2405" s="202"/>
      <c r="AE2405" s="203"/>
      <c r="AF2405" s="203"/>
      <c r="AG2405" s="203"/>
      <c r="AH2405" s="203"/>
      <c r="AK2405" s="203"/>
      <c r="AL2405" s="203"/>
      <c r="AM2405" s="204"/>
    </row>
    <row r="2406" spans="2:39">
      <c r="B2406" s="200"/>
      <c r="D2406" s="201"/>
      <c r="E2406" s="201"/>
      <c r="G2406" s="193"/>
      <c r="AD2406" s="202"/>
      <c r="AE2406" s="203"/>
      <c r="AF2406" s="203"/>
      <c r="AG2406" s="203"/>
      <c r="AH2406" s="203"/>
      <c r="AK2406" s="203"/>
      <c r="AL2406" s="203"/>
      <c r="AM2406" s="204"/>
    </row>
    <row r="2407" spans="2:39">
      <c r="B2407" s="200"/>
      <c r="D2407" s="201"/>
      <c r="E2407" s="201"/>
      <c r="G2407" s="193"/>
      <c r="AD2407" s="202"/>
      <c r="AE2407" s="203"/>
      <c r="AF2407" s="203"/>
      <c r="AG2407" s="203"/>
      <c r="AH2407" s="203"/>
      <c r="AK2407" s="203"/>
      <c r="AL2407" s="203"/>
      <c r="AM2407" s="204"/>
    </row>
    <row r="2408" spans="2:39">
      <c r="B2408" s="200"/>
      <c r="D2408" s="201"/>
      <c r="E2408" s="201"/>
      <c r="G2408" s="193"/>
      <c r="AD2408" s="202"/>
      <c r="AE2408" s="203"/>
      <c r="AF2408" s="203"/>
      <c r="AG2408" s="203"/>
      <c r="AH2408" s="203"/>
      <c r="AK2408" s="203"/>
      <c r="AL2408" s="203"/>
      <c r="AM2408" s="204"/>
    </row>
    <row r="2409" spans="2:39">
      <c r="B2409" s="200"/>
      <c r="D2409" s="201"/>
      <c r="E2409" s="201"/>
      <c r="G2409" s="193"/>
      <c r="AD2409" s="202"/>
      <c r="AE2409" s="203"/>
      <c r="AF2409" s="203"/>
      <c r="AG2409" s="203"/>
      <c r="AH2409" s="203"/>
      <c r="AK2409" s="203"/>
      <c r="AL2409" s="203"/>
      <c r="AM2409" s="204"/>
    </row>
    <row r="2410" spans="2:39">
      <c r="B2410" s="200"/>
      <c r="D2410" s="201"/>
      <c r="E2410" s="201"/>
      <c r="G2410" s="193"/>
      <c r="AD2410" s="202"/>
      <c r="AE2410" s="203"/>
      <c r="AF2410" s="203"/>
      <c r="AG2410" s="203"/>
      <c r="AH2410" s="203"/>
      <c r="AK2410" s="203"/>
      <c r="AL2410" s="203"/>
      <c r="AM2410" s="204"/>
    </row>
    <row r="2411" spans="2:39">
      <c r="B2411" s="200"/>
      <c r="D2411" s="201"/>
      <c r="E2411" s="201"/>
      <c r="G2411" s="193"/>
      <c r="AD2411" s="202"/>
      <c r="AE2411" s="203"/>
      <c r="AF2411" s="203"/>
      <c r="AG2411" s="203"/>
      <c r="AH2411" s="203"/>
      <c r="AK2411" s="203"/>
      <c r="AL2411" s="203"/>
      <c r="AM2411" s="204"/>
    </row>
    <row r="2412" spans="2:39">
      <c r="B2412" s="200"/>
      <c r="D2412" s="201"/>
      <c r="E2412" s="201"/>
      <c r="G2412" s="193"/>
      <c r="AD2412" s="202"/>
      <c r="AE2412" s="203"/>
      <c r="AF2412" s="203"/>
      <c r="AG2412" s="203"/>
      <c r="AH2412" s="203"/>
      <c r="AK2412" s="203"/>
      <c r="AL2412" s="203"/>
      <c r="AM2412" s="204"/>
    </row>
    <row r="2413" spans="2:39">
      <c r="B2413" s="200"/>
      <c r="D2413" s="201"/>
      <c r="E2413" s="201"/>
      <c r="G2413" s="193"/>
      <c r="AD2413" s="202"/>
      <c r="AE2413" s="203"/>
      <c r="AF2413" s="203"/>
      <c r="AG2413" s="203"/>
      <c r="AH2413" s="203"/>
      <c r="AK2413" s="203"/>
      <c r="AL2413" s="203"/>
      <c r="AM2413" s="204"/>
    </row>
    <row r="2414" spans="2:39">
      <c r="B2414" s="200"/>
      <c r="D2414" s="201"/>
      <c r="E2414" s="201"/>
      <c r="G2414" s="193"/>
      <c r="AD2414" s="202"/>
      <c r="AE2414" s="203"/>
      <c r="AF2414" s="203"/>
      <c r="AG2414" s="203"/>
      <c r="AH2414" s="203"/>
      <c r="AK2414" s="203"/>
      <c r="AL2414" s="203"/>
      <c r="AM2414" s="204"/>
    </row>
    <row r="2415" spans="2:39">
      <c r="B2415" s="200"/>
      <c r="D2415" s="201"/>
      <c r="E2415" s="201"/>
      <c r="G2415" s="193"/>
      <c r="AD2415" s="202"/>
      <c r="AE2415" s="203"/>
      <c r="AF2415" s="203"/>
      <c r="AG2415" s="203"/>
      <c r="AH2415" s="203"/>
      <c r="AK2415" s="203"/>
      <c r="AL2415" s="203"/>
      <c r="AM2415" s="204"/>
    </row>
    <row r="2416" spans="2:39">
      <c r="B2416" s="200"/>
      <c r="D2416" s="201"/>
      <c r="E2416" s="201"/>
      <c r="G2416" s="193"/>
      <c r="AD2416" s="202"/>
      <c r="AE2416" s="203"/>
      <c r="AF2416" s="203"/>
      <c r="AG2416" s="203"/>
      <c r="AH2416" s="203"/>
      <c r="AK2416" s="203"/>
      <c r="AL2416" s="203"/>
      <c r="AM2416" s="204"/>
    </row>
    <row r="2417" spans="2:39">
      <c r="B2417" s="200"/>
      <c r="D2417" s="201"/>
      <c r="E2417" s="201"/>
      <c r="G2417" s="193"/>
      <c r="AD2417" s="202"/>
      <c r="AE2417" s="203"/>
      <c r="AF2417" s="203"/>
      <c r="AG2417" s="203"/>
      <c r="AH2417" s="203"/>
      <c r="AK2417" s="203"/>
      <c r="AL2417" s="203"/>
      <c r="AM2417" s="204"/>
    </row>
    <row r="2418" spans="2:39">
      <c r="B2418" s="200"/>
      <c r="D2418" s="201"/>
      <c r="E2418" s="201"/>
      <c r="G2418" s="193"/>
      <c r="AD2418" s="202"/>
      <c r="AE2418" s="203"/>
      <c r="AF2418" s="203"/>
      <c r="AG2418" s="203"/>
      <c r="AH2418" s="203"/>
      <c r="AK2418" s="203"/>
      <c r="AL2418" s="203"/>
      <c r="AM2418" s="204"/>
    </row>
    <row r="2419" spans="2:39">
      <c r="B2419" s="200"/>
      <c r="D2419" s="201"/>
      <c r="E2419" s="201"/>
      <c r="G2419" s="193"/>
      <c r="AD2419" s="202"/>
      <c r="AE2419" s="203"/>
      <c r="AF2419" s="203"/>
      <c r="AG2419" s="203"/>
      <c r="AH2419" s="203"/>
      <c r="AK2419" s="203"/>
      <c r="AL2419" s="203"/>
      <c r="AM2419" s="204"/>
    </row>
    <row r="2420" spans="2:39">
      <c r="B2420" s="200"/>
      <c r="D2420" s="201"/>
      <c r="E2420" s="201"/>
      <c r="G2420" s="193"/>
      <c r="AD2420" s="202"/>
      <c r="AE2420" s="203"/>
      <c r="AF2420" s="203"/>
      <c r="AG2420" s="203"/>
      <c r="AH2420" s="203"/>
      <c r="AK2420" s="203"/>
      <c r="AL2420" s="203"/>
      <c r="AM2420" s="204"/>
    </row>
    <row r="2421" spans="2:39">
      <c r="B2421" s="200"/>
      <c r="D2421" s="201"/>
      <c r="E2421" s="201"/>
      <c r="G2421" s="193"/>
      <c r="AD2421" s="202"/>
      <c r="AE2421" s="203"/>
      <c r="AF2421" s="203"/>
      <c r="AG2421" s="203"/>
      <c r="AH2421" s="203"/>
      <c r="AK2421" s="203"/>
      <c r="AL2421" s="203"/>
      <c r="AM2421" s="204"/>
    </row>
    <row r="2422" spans="2:39">
      <c r="B2422" s="200"/>
      <c r="D2422" s="201"/>
      <c r="E2422" s="201"/>
      <c r="G2422" s="193"/>
      <c r="AD2422" s="202"/>
      <c r="AE2422" s="203"/>
      <c r="AF2422" s="203"/>
      <c r="AG2422" s="203"/>
      <c r="AH2422" s="203"/>
      <c r="AK2422" s="203"/>
      <c r="AL2422" s="203"/>
      <c r="AM2422" s="204"/>
    </row>
    <row r="2423" spans="2:39">
      <c r="B2423" s="200"/>
      <c r="D2423" s="201"/>
      <c r="E2423" s="201"/>
      <c r="G2423" s="193"/>
      <c r="AD2423" s="202"/>
      <c r="AE2423" s="203"/>
      <c r="AF2423" s="203"/>
      <c r="AG2423" s="203"/>
      <c r="AH2423" s="203"/>
      <c r="AK2423" s="203"/>
      <c r="AL2423" s="203"/>
      <c r="AM2423" s="204"/>
    </row>
    <row r="2424" spans="2:39">
      <c r="B2424" s="200"/>
      <c r="D2424" s="201"/>
      <c r="E2424" s="201"/>
      <c r="G2424" s="193"/>
      <c r="AD2424" s="202"/>
      <c r="AE2424" s="203"/>
      <c r="AF2424" s="203"/>
      <c r="AG2424" s="203"/>
      <c r="AH2424" s="203"/>
      <c r="AK2424" s="203"/>
      <c r="AL2424" s="203"/>
      <c r="AM2424" s="204"/>
    </row>
    <row r="2425" spans="2:39">
      <c r="B2425" s="200"/>
      <c r="D2425" s="201"/>
      <c r="E2425" s="201"/>
      <c r="G2425" s="193"/>
      <c r="AD2425" s="202"/>
      <c r="AE2425" s="203"/>
      <c r="AF2425" s="203"/>
      <c r="AG2425" s="203"/>
      <c r="AH2425" s="203"/>
      <c r="AK2425" s="203"/>
      <c r="AL2425" s="203"/>
      <c r="AM2425" s="204"/>
    </row>
    <row r="2426" spans="2:39">
      <c r="B2426" s="200"/>
      <c r="D2426" s="201"/>
      <c r="E2426" s="201"/>
      <c r="G2426" s="193"/>
      <c r="AD2426" s="202"/>
      <c r="AE2426" s="203"/>
      <c r="AF2426" s="203"/>
      <c r="AG2426" s="203"/>
      <c r="AH2426" s="203"/>
      <c r="AK2426" s="203"/>
      <c r="AL2426" s="203"/>
      <c r="AM2426" s="204"/>
    </row>
    <row r="2427" spans="2:39">
      <c r="B2427" s="200"/>
      <c r="D2427" s="201"/>
      <c r="E2427" s="201"/>
      <c r="G2427" s="193"/>
      <c r="AD2427" s="202"/>
      <c r="AE2427" s="203"/>
      <c r="AF2427" s="203"/>
      <c r="AG2427" s="203"/>
      <c r="AH2427" s="203"/>
      <c r="AK2427" s="203"/>
      <c r="AL2427" s="203"/>
      <c r="AM2427" s="204"/>
    </row>
    <row r="2428" spans="2:39">
      <c r="B2428" s="200"/>
      <c r="D2428" s="201"/>
      <c r="E2428" s="201"/>
      <c r="G2428" s="193"/>
      <c r="AD2428" s="202"/>
      <c r="AE2428" s="203"/>
      <c r="AF2428" s="203"/>
      <c r="AG2428" s="203"/>
      <c r="AH2428" s="203"/>
      <c r="AK2428" s="203"/>
      <c r="AL2428" s="203"/>
      <c r="AM2428" s="204"/>
    </row>
    <row r="2429" spans="2:39">
      <c r="B2429" s="200"/>
      <c r="D2429" s="201"/>
      <c r="E2429" s="201"/>
      <c r="G2429" s="193"/>
      <c r="AD2429" s="202"/>
      <c r="AE2429" s="203"/>
      <c r="AF2429" s="203"/>
      <c r="AG2429" s="203"/>
      <c r="AH2429" s="203"/>
      <c r="AK2429" s="203"/>
      <c r="AL2429" s="203"/>
      <c r="AM2429" s="204"/>
    </row>
    <row r="2430" spans="2:39">
      <c r="B2430" s="200"/>
      <c r="D2430" s="201"/>
      <c r="E2430" s="201"/>
      <c r="G2430" s="193"/>
      <c r="AD2430" s="202"/>
      <c r="AE2430" s="203"/>
      <c r="AF2430" s="203"/>
      <c r="AG2430" s="203"/>
      <c r="AH2430" s="203"/>
      <c r="AK2430" s="203"/>
      <c r="AL2430" s="203"/>
      <c r="AM2430" s="204"/>
    </row>
    <row r="2431" spans="2:39">
      <c r="B2431" s="200"/>
      <c r="D2431" s="201"/>
      <c r="E2431" s="201"/>
      <c r="G2431" s="193"/>
      <c r="AD2431" s="202"/>
      <c r="AE2431" s="203"/>
      <c r="AF2431" s="203"/>
      <c r="AG2431" s="203"/>
      <c r="AH2431" s="203"/>
      <c r="AK2431" s="203"/>
      <c r="AL2431" s="203"/>
      <c r="AM2431" s="204"/>
    </row>
    <row r="2432" spans="2:39">
      <c r="B2432" s="200"/>
      <c r="D2432" s="201"/>
      <c r="E2432" s="201"/>
      <c r="G2432" s="193"/>
      <c r="AD2432" s="202"/>
      <c r="AE2432" s="203"/>
      <c r="AF2432" s="203"/>
      <c r="AG2432" s="203"/>
      <c r="AH2432" s="203"/>
      <c r="AK2432" s="203"/>
      <c r="AL2432" s="203"/>
      <c r="AM2432" s="204"/>
    </row>
    <row r="2433" spans="2:39">
      <c r="B2433" s="200"/>
      <c r="D2433" s="201"/>
      <c r="E2433" s="201"/>
      <c r="G2433" s="193"/>
      <c r="AD2433" s="202"/>
      <c r="AE2433" s="203"/>
      <c r="AF2433" s="203"/>
      <c r="AG2433" s="203"/>
      <c r="AH2433" s="203"/>
      <c r="AK2433" s="203"/>
      <c r="AL2433" s="203"/>
      <c r="AM2433" s="204"/>
    </row>
    <row r="2434" spans="2:39">
      <c r="B2434" s="200"/>
      <c r="D2434" s="201"/>
      <c r="E2434" s="201"/>
      <c r="G2434" s="193"/>
      <c r="AD2434" s="202"/>
      <c r="AE2434" s="203"/>
      <c r="AF2434" s="203"/>
      <c r="AG2434" s="203"/>
      <c r="AH2434" s="203"/>
      <c r="AK2434" s="203"/>
      <c r="AL2434" s="203"/>
      <c r="AM2434" s="204"/>
    </row>
    <row r="2435" spans="2:39">
      <c r="B2435" s="200"/>
      <c r="D2435" s="201"/>
      <c r="E2435" s="201"/>
      <c r="G2435" s="193"/>
      <c r="AD2435" s="202"/>
      <c r="AE2435" s="203"/>
      <c r="AF2435" s="203"/>
      <c r="AG2435" s="203"/>
      <c r="AH2435" s="203"/>
      <c r="AK2435" s="203"/>
      <c r="AL2435" s="203"/>
      <c r="AM2435" s="204"/>
    </row>
    <row r="2436" spans="2:39">
      <c r="B2436" s="200"/>
      <c r="D2436" s="201"/>
      <c r="E2436" s="201"/>
      <c r="G2436" s="193"/>
      <c r="AD2436" s="202"/>
      <c r="AE2436" s="203"/>
      <c r="AF2436" s="203"/>
      <c r="AG2436" s="203"/>
      <c r="AH2436" s="203"/>
      <c r="AK2436" s="203"/>
      <c r="AL2436" s="203"/>
      <c r="AM2436" s="204"/>
    </row>
    <row r="2437" spans="2:39">
      <c r="B2437" s="200"/>
      <c r="D2437" s="201"/>
      <c r="E2437" s="201"/>
      <c r="G2437" s="193"/>
      <c r="AD2437" s="202"/>
      <c r="AE2437" s="203"/>
      <c r="AF2437" s="203"/>
      <c r="AG2437" s="203"/>
      <c r="AH2437" s="203"/>
      <c r="AK2437" s="203"/>
      <c r="AL2437" s="203"/>
      <c r="AM2437" s="204"/>
    </row>
    <row r="2438" spans="2:39">
      <c r="B2438" s="200"/>
      <c r="D2438" s="201"/>
      <c r="E2438" s="201"/>
      <c r="G2438" s="193"/>
      <c r="AD2438" s="202"/>
      <c r="AE2438" s="203"/>
      <c r="AF2438" s="203"/>
      <c r="AG2438" s="203"/>
      <c r="AH2438" s="203"/>
      <c r="AK2438" s="203"/>
      <c r="AL2438" s="203"/>
      <c r="AM2438" s="204"/>
    </row>
    <row r="2439" spans="2:39">
      <c r="B2439" s="200"/>
      <c r="D2439" s="201"/>
      <c r="E2439" s="201"/>
      <c r="G2439" s="193"/>
      <c r="AD2439" s="202"/>
      <c r="AE2439" s="203"/>
      <c r="AF2439" s="203"/>
      <c r="AG2439" s="203"/>
      <c r="AH2439" s="203"/>
      <c r="AK2439" s="203"/>
      <c r="AL2439" s="203"/>
      <c r="AM2439" s="204"/>
    </row>
    <row r="2440" spans="2:39">
      <c r="B2440" s="200"/>
      <c r="D2440" s="201"/>
      <c r="E2440" s="201"/>
      <c r="G2440" s="193"/>
      <c r="AD2440" s="202"/>
      <c r="AE2440" s="203"/>
      <c r="AF2440" s="203"/>
      <c r="AG2440" s="203"/>
      <c r="AH2440" s="203"/>
      <c r="AK2440" s="203"/>
      <c r="AL2440" s="203"/>
      <c r="AM2440" s="204"/>
    </row>
    <row r="2441" spans="2:39">
      <c r="B2441" s="200"/>
      <c r="D2441" s="201"/>
      <c r="E2441" s="201"/>
      <c r="G2441" s="193"/>
      <c r="AD2441" s="202"/>
      <c r="AE2441" s="203"/>
      <c r="AF2441" s="203"/>
      <c r="AG2441" s="203"/>
      <c r="AH2441" s="203"/>
      <c r="AK2441" s="203"/>
      <c r="AL2441" s="203"/>
      <c r="AM2441" s="204"/>
    </row>
    <row r="2442" spans="2:39">
      <c r="B2442" s="200"/>
      <c r="D2442" s="201"/>
      <c r="E2442" s="201"/>
      <c r="G2442" s="193"/>
      <c r="AD2442" s="202"/>
      <c r="AE2442" s="203"/>
      <c r="AF2442" s="203"/>
      <c r="AG2442" s="203"/>
      <c r="AH2442" s="203"/>
      <c r="AK2442" s="203"/>
      <c r="AL2442" s="203"/>
      <c r="AM2442" s="204"/>
    </row>
    <row r="2443" spans="2:39">
      <c r="B2443" s="200"/>
      <c r="D2443" s="201"/>
      <c r="E2443" s="201"/>
      <c r="G2443" s="193"/>
      <c r="AD2443" s="202"/>
      <c r="AE2443" s="203"/>
      <c r="AF2443" s="203"/>
      <c r="AG2443" s="203"/>
      <c r="AH2443" s="203"/>
      <c r="AK2443" s="203"/>
      <c r="AL2443" s="203"/>
      <c r="AM2443" s="204"/>
    </row>
    <row r="2444" spans="2:39">
      <c r="B2444" s="200"/>
      <c r="D2444" s="201"/>
      <c r="E2444" s="201"/>
      <c r="G2444" s="193"/>
      <c r="AD2444" s="202"/>
      <c r="AE2444" s="203"/>
      <c r="AF2444" s="203"/>
      <c r="AG2444" s="203"/>
      <c r="AH2444" s="203"/>
      <c r="AK2444" s="203"/>
      <c r="AL2444" s="203"/>
      <c r="AM2444" s="204"/>
    </row>
    <row r="2445" spans="2:39">
      <c r="B2445" s="200"/>
      <c r="D2445" s="201"/>
      <c r="E2445" s="201"/>
      <c r="G2445" s="193"/>
      <c r="AD2445" s="202"/>
      <c r="AE2445" s="203"/>
      <c r="AF2445" s="203"/>
      <c r="AG2445" s="203"/>
      <c r="AH2445" s="203"/>
      <c r="AK2445" s="203"/>
      <c r="AL2445" s="203"/>
      <c r="AM2445" s="204"/>
    </row>
    <row r="2446" spans="2:39">
      <c r="B2446" s="200"/>
      <c r="D2446" s="201"/>
      <c r="E2446" s="201"/>
      <c r="G2446" s="193"/>
      <c r="AD2446" s="202"/>
      <c r="AE2446" s="203"/>
      <c r="AF2446" s="203"/>
      <c r="AG2446" s="203"/>
      <c r="AH2446" s="203"/>
      <c r="AK2446" s="203"/>
      <c r="AL2446" s="203"/>
      <c r="AM2446" s="204"/>
    </row>
    <row r="2447" spans="2:39">
      <c r="B2447" s="200"/>
      <c r="D2447" s="201"/>
      <c r="E2447" s="201"/>
      <c r="G2447" s="193"/>
      <c r="AD2447" s="202"/>
      <c r="AE2447" s="203"/>
      <c r="AF2447" s="203"/>
      <c r="AG2447" s="203"/>
      <c r="AH2447" s="203"/>
      <c r="AK2447" s="203"/>
      <c r="AL2447" s="203"/>
      <c r="AM2447" s="204"/>
    </row>
    <row r="2448" spans="2:39">
      <c r="B2448" s="200"/>
      <c r="D2448" s="201"/>
      <c r="E2448" s="201"/>
      <c r="G2448" s="193"/>
      <c r="AD2448" s="202"/>
      <c r="AE2448" s="203"/>
      <c r="AF2448" s="203"/>
      <c r="AG2448" s="203"/>
      <c r="AH2448" s="203"/>
      <c r="AK2448" s="203"/>
      <c r="AL2448" s="203"/>
      <c r="AM2448" s="204"/>
    </row>
    <row r="2449" spans="2:39">
      <c r="B2449" s="200"/>
      <c r="D2449" s="201"/>
      <c r="E2449" s="201"/>
      <c r="G2449" s="193"/>
      <c r="AD2449" s="202"/>
      <c r="AE2449" s="203"/>
      <c r="AF2449" s="203"/>
      <c r="AG2449" s="203"/>
      <c r="AH2449" s="203"/>
      <c r="AK2449" s="203"/>
      <c r="AL2449" s="203"/>
      <c r="AM2449" s="204"/>
    </row>
    <row r="2450" spans="2:39">
      <c r="B2450" s="200"/>
      <c r="D2450" s="201"/>
      <c r="E2450" s="201"/>
      <c r="G2450" s="193"/>
      <c r="AD2450" s="202"/>
      <c r="AE2450" s="203"/>
      <c r="AF2450" s="203"/>
      <c r="AG2450" s="203"/>
      <c r="AH2450" s="203"/>
      <c r="AK2450" s="203"/>
      <c r="AL2450" s="203"/>
      <c r="AM2450" s="204"/>
    </row>
    <row r="2451" spans="2:39">
      <c r="B2451" s="200"/>
      <c r="D2451" s="201"/>
      <c r="E2451" s="201"/>
      <c r="G2451" s="193"/>
      <c r="AD2451" s="202"/>
      <c r="AE2451" s="203"/>
      <c r="AF2451" s="203"/>
      <c r="AG2451" s="203"/>
      <c r="AH2451" s="203"/>
      <c r="AK2451" s="203"/>
      <c r="AL2451" s="203"/>
      <c r="AM2451" s="204"/>
    </row>
    <row r="2452" spans="2:39">
      <c r="B2452" s="200"/>
      <c r="D2452" s="201"/>
      <c r="E2452" s="201"/>
      <c r="G2452" s="193"/>
      <c r="AD2452" s="202"/>
      <c r="AE2452" s="203"/>
      <c r="AF2452" s="203"/>
      <c r="AG2452" s="203"/>
      <c r="AH2452" s="203"/>
      <c r="AK2452" s="203"/>
      <c r="AL2452" s="203"/>
      <c r="AM2452" s="204"/>
    </row>
    <row r="2453" spans="2:39">
      <c r="B2453" s="200"/>
      <c r="D2453" s="201"/>
      <c r="E2453" s="201"/>
      <c r="G2453" s="193"/>
      <c r="AD2453" s="202"/>
      <c r="AE2453" s="203"/>
      <c r="AF2453" s="203"/>
      <c r="AG2453" s="203"/>
      <c r="AH2453" s="203"/>
      <c r="AK2453" s="203"/>
      <c r="AL2453" s="203"/>
      <c r="AM2453" s="204"/>
    </row>
    <row r="2454" spans="2:39">
      <c r="B2454" s="200"/>
      <c r="D2454" s="201"/>
      <c r="E2454" s="201"/>
      <c r="G2454" s="193"/>
      <c r="AD2454" s="202"/>
      <c r="AE2454" s="203"/>
      <c r="AF2454" s="203"/>
      <c r="AG2454" s="203"/>
      <c r="AH2454" s="203"/>
      <c r="AK2454" s="203"/>
      <c r="AL2454" s="203"/>
      <c r="AM2454" s="204"/>
    </row>
    <row r="2455" spans="2:39">
      <c r="B2455" s="200"/>
      <c r="D2455" s="201"/>
      <c r="E2455" s="201"/>
      <c r="G2455" s="193"/>
      <c r="AD2455" s="202"/>
      <c r="AE2455" s="203"/>
      <c r="AF2455" s="203"/>
      <c r="AG2455" s="203"/>
      <c r="AH2455" s="203"/>
      <c r="AK2455" s="203"/>
      <c r="AL2455" s="203"/>
      <c r="AM2455" s="204"/>
    </row>
    <row r="2456" spans="2:39">
      <c r="B2456" s="200"/>
      <c r="D2456" s="201"/>
      <c r="E2456" s="201"/>
      <c r="G2456" s="193"/>
      <c r="AD2456" s="202"/>
      <c r="AE2456" s="203"/>
      <c r="AF2456" s="203"/>
      <c r="AG2456" s="203"/>
      <c r="AH2456" s="203"/>
      <c r="AK2456" s="203"/>
      <c r="AL2456" s="203"/>
      <c r="AM2456" s="204"/>
    </row>
    <row r="2457" spans="2:39">
      <c r="B2457" s="200"/>
      <c r="D2457" s="201"/>
      <c r="E2457" s="201"/>
      <c r="G2457" s="193"/>
      <c r="AD2457" s="202"/>
      <c r="AE2457" s="203"/>
      <c r="AF2457" s="203"/>
      <c r="AG2457" s="203"/>
      <c r="AH2457" s="203"/>
      <c r="AK2457" s="203"/>
      <c r="AL2457" s="203"/>
      <c r="AM2457" s="204"/>
    </row>
    <row r="2458" spans="2:39">
      <c r="B2458" s="200"/>
      <c r="D2458" s="201"/>
      <c r="E2458" s="201"/>
      <c r="G2458" s="193"/>
      <c r="AD2458" s="202"/>
      <c r="AE2458" s="203"/>
      <c r="AF2458" s="203"/>
      <c r="AG2458" s="203"/>
      <c r="AH2458" s="203"/>
      <c r="AK2458" s="203"/>
      <c r="AL2458" s="203"/>
      <c r="AM2458" s="204"/>
    </row>
    <row r="2459" spans="2:39">
      <c r="B2459" s="200"/>
      <c r="D2459" s="201"/>
      <c r="E2459" s="201"/>
      <c r="G2459" s="193"/>
      <c r="AD2459" s="202"/>
      <c r="AE2459" s="203"/>
      <c r="AF2459" s="203"/>
      <c r="AG2459" s="203"/>
      <c r="AH2459" s="203"/>
      <c r="AK2459" s="203"/>
      <c r="AL2459" s="203"/>
      <c r="AM2459" s="204"/>
    </row>
    <row r="2460" spans="2:39">
      <c r="B2460" s="200"/>
      <c r="D2460" s="201"/>
      <c r="E2460" s="201"/>
      <c r="G2460" s="193"/>
      <c r="AD2460" s="202"/>
      <c r="AE2460" s="203"/>
      <c r="AF2460" s="203"/>
      <c r="AG2460" s="203"/>
      <c r="AH2460" s="203"/>
      <c r="AK2460" s="203"/>
      <c r="AL2460" s="203"/>
      <c r="AM2460" s="204"/>
    </row>
    <row r="2461" spans="2:39">
      <c r="B2461" s="200"/>
      <c r="D2461" s="201"/>
      <c r="E2461" s="201"/>
      <c r="G2461" s="193"/>
      <c r="AD2461" s="202"/>
      <c r="AE2461" s="203"/>
      <c r="AF2461" s="203"/>
      <c r="AG2461" s="203"/>
      <c r="AH2461" s="203"/>
      <c r="AK2461" s="203"/>
      <c r="AL2461" s="203"/>
      <c r="AM2461" s="204"/>
    </row>
    <row r="2462" spans="2:39">
      <c r="B2462" s="200"/>
      <c r="D2462" s="201"/>
      <c r="E2462" s="201"/>
      <c r="G2462" s="193"/>
      <c r="AD2462" s="202"/>
      <c r="AE2462" s="203"/>
      <c r="AF2462" s="203"/>
      <c r="AG2462" s="203"/>
      <c r="AH2462" s="203"/>
      <c r="AK2462" s="203"/>
      <c r="AL2462" s="203"/>
      <c r="AM2462" s="204"/>
    </row>
    <row r="2463" spans="2:39">
      <c r="B2463" s="200"/>
      <c r="D2463" s="201"/>
      <c r="E2463" s="201"/>
      <c r="G2463" s="193"/>
      <c r="AD2463" s="202"/>
      <c r="AE2463" s="203"/>
      <c r="AF2463" s="203"/>
      <c r="AG2463" s="203"/>
      <c r="AH2463" s="203"/>
      <c r="AK2463" s="203"/>
      <c r="AL2463" s="203"/>
      <c r="AM2463" s="204"/>
    </row>
    <row r="2464" spans="2:39">
      <c r="B2464" s="200"/>
      <c r="D2464" s="201"/>
      <c r="E2464" s="201"/>
      <c r="G2464" s="193"/>
      <c r="AD2464" s="202"/>
      <c r="AE2464" s="203"/>
      <c r="AF2464" s="203"/>
      <c r="AG2464" s="203"/>
      <c r="AH2464" s="203"/>
      <c r="AK2464" s="203"/>
      <c r="AL2464" s="203"/>
      <c r="AM2464" s="204"/>
    </row>
    <row r="2465" spans="2:39">
      <c r="B2465" s="200"/>
      <c r="D2465" s="201"/>
      <c r="E2465" s="201"/>
      <c r="G2465" s="193"/>
      <c r="AD2465" s="202"/>
      <c r="AE2465" s="203"/>
      <c r="AF2465" s="203"/>
      <c r="AG2465" s="203"/>
      <c r="AH2465" s="203"/>
      <c r="AK2465" s="203"/>
      <c r="AL2465" s="203"/>
      <c r="AM2465" s="204"/>
    </row>
    <row r="2466" spans="2:39">
      <c r="B2466" s="200"/>
      <c r="D2466" s="201"/>
      <c r="E2466" s="201"/>
      <c r="G2466" s="193"/>
      <c r="AD2466" s="202"/>
      <c r="AE2466" s="203"/>
      <c r="AF2466" s="203"/>
      <c r="AG2466" s="203"/>
      <c r="AH2466" s="203"/>
      <c r="AK2466" s="203"/>
      <c r="AL2466" s="203"/>
      <c r="AM2466" s="204"/>
    </row>
    <row r="2467" spans="2:39">
      <c r="B2467" s="200"/>
      <c r="D2467" s="201"/>
      <c r="E2467" s="201"/>
      <c r="G2467" s="193"/>
      <c r="AD2467" s="202"/>
      <c r="AE2467" s="203"/>
      <c r="AF2467" s="203"/>
      <c r="AG2467" s="203"/>
      <c r="AH2467" s="203"/>
      <c r="AK2467" s="203"/>
      <c r="AL2467" s="203"/>
      <c r="AM2467" s="204"/>
    </row>
    <row r="2468" spans="2:39">
      <c r="B2468" s="200"/>
      <c r="D2468" s="201"/>
      <c r="E2468" s="201"/>
      <c r="G2468" s="193"/>
      <c r="AD2468" s="202"/>
      <c r="AE2468" s="203"/>
      <c r="AF2468" s="203"/>
      <c r="AG2468" s="203"/>
      <c r="AH2468" s="203"/>
      <c r="AK2468" s="203"/>
      <c r="AL2468" s="203"/>
      <c r="AM2468" s="204"/>
    </row>
    <row r="2469" spans="2:39">
      <c r="B2469" s="200"/>
      <c r="D2469" s="201"/>
      <c r="E2469" s="201"/>
      <c r="G2469" s="193"/>
      <c r="AD2469" s="202"/>
      <c r="AE2469" s="203"/>
      <c r="AF2469" s="203"/>
      <c r="AG2469" s="203"/>
      <c r="AH2469" s="203"/>
      <c r="AK2469" s="203"/>
      <c r="AL2469" s="203"/>
      <c r="AM2469" s="204"/>
    </row>
    <row r="2470" spans="2:39">
      <c r="B2470" s="200"/>
      <c r="D2470" s="201"/>
      <c r="E2470" s="201"/>
      <c r="G2470" s="193"/>
      <c r="AD2470" s="202"/>
      <c r="AE2470" s="203"/>
      <c r="AF2470" s="203"/>
      <c r="AG2470" s="203"/>
      <c r="AH2470" s="203"/>
      <c r="AK2470" s="203"/>
      <c r="AL2470" s="203"/>
      <c r="AM2470" s="204"/>
    </row>
    <row r="2471" spans="2:39">
      <c r="B2471" s="200"/>
      <c r="D2471" s="201"/>
      <c r="E2471" s="201"/>
      <c r="G2471" s="193"/>
      <c r="AD2471" s="202"/>
      <c r="AE2471" s="203"/>
      <c r="AF2471" s="203"/>
      <c r="AG2471" s="203"/>
      <c r="AH2471" s="203"/>
      <c r="AK2471" s="203"/>
      <c r="AL2471" s="203"/>
      <c r="AM2471" s="204"/>
    </row>
    <row r="2472" spans="2:39">
      <c r="B2472" s="200"/>
      <c r="D2472" s="201"/>
      <c r="E2472" s="201"/>
      <c r="G2472" s="193"/>
      <c r="AD2472" s="202"/>
      <c r="AE2472" s="203"/>
      <c r="AF2472" s="203"/>
      <c r="AG2472" s="203"/>
      <c r="AH2472" s="203"/>
      <c r="AK2472" s="203"/>
      <c r="AL2472" s="203"/>
      <c r="AM2472" s="204"/>
    </row>
    <row r="2473" spans="2:39">
      <c r="B2473" s="200"/>
      <c r="D2473" s="201"/>
      <c r="E2473" s="201"/>
      <c r="G2473" s="193"/>
      <c r="AD2473" s="202"/>
      <c r="AE2473" s="203"/>
      <c r="AF2473" s="203"/>
      <c r="AG2473" s="203"/>
      <c r="AH2473" s="203"/>
      <c r="AK2473" s="203"/>
      <c r="AL2473" s="203"/>
      <c r="AM2473" s="204"/>
    </row>
    <row r="2474" spans="2:39">
      <c r="B2474" s="200"/>
      <c r="D2474" s="201"/>
      <c r="E2474" s="201"/>
      <c r="G2474" s="193"/>
      <c r="AD2474" s="202"/>
      <c r="AE2474" s="203"/>
      <c r="AF2474" s="203"/>
      <c r="AG2474" s="203"/>
      <c r="AH2474" s="203"/>
      <c r="AK2474" s="203"/>
      <c r="AL2474" s="203"/>
      <c r="AM2474" s="204"/>
    </row>
    <row r="2475" spans="2:39">
      <c r="B2475" s="200"/>
      <c r="D2475" s="201"/>
      <c r="E2475" s="201"/>
      <c r="G2475" s="193"/>
      <c r="AD2475" s="202"/>
      <c r="AE2475" s="203"/>
      <c r="AF2475" s="203"/>
      <c r="AG2475" s="203"/>
      <c r="AH2475" s="203"/>
      <c r="AK2475" s="203"/>
      <c r="AL2475" s="203"/>
      <c r="AM2475" s="204"/>
    </row>
    <row r="2476" spans="2:39">
      <c r="B2476" s="200"/>
      <c r="D2476" s="201"/>
      <c r="E2476" s="201"/>
      <c r="G2476" s="193"/>
      <c r="AD2476" s="202"/>
      <c r="AE2476" s="203"/>
      <c r="AF2476" s="203"/>
      <c r="AG2476" s="203"/>
      <c r="AH2476" s="203"/>
      <c r="AK2476" s="203"/>
      <c r="AL2476" s="203"/>
      <c r="AM2476" s="204"/>
    </row>
    <row r="2477" spans="2:39">
      <c r="B2477" s="200"/>
      <c r="D2477" s="201"/>
      <c r="E2477" s="201"/>
      <c r="G2477" s="193"/>
      <c r="AD2477" s="202"/>
      <c r="AE2477" s="203"/>
      <c r="AF2477" s="203"/>
      <c r="AG2477" s="203"/>
      <c r="AH2477" s="203"/>
      <c r="AK2477" s="203"/>
      <c r="AL2477" s="203"/>
      <c r="AM2477" s="204"/>
    </row>
    <row r="2478" spans="2:39">
      <c r="B2478" s="200"/>
      <c r="D2478" s="201"/>
      <c r="E2478" s="201"/>
      <c r="G2478" s="193"/>
      <c r="AD2478" s="202"/>
      <c r="AE2478" s="203"/>
      <c r="AF2478" s="203"/>
      <c r="AG2478" s="203"/>
      <c r="AH2478" s="203"/>
      <c r="AK2478" s="203"/>
      <c r="AL2478" s="203"/>
      <c r="AM2478" s="204"/>
    </row>
    <row r="2479" spans="2:39">
      <c r="B2479" s="200"/>
      <c r="D2479" s="201"/>
      <c r="E2479" s="201"/>
      <c r="G2479" s="193"/>
      <c r="AD2479" s="202"/>
      <c r="AE2479" s="203"/>
      <c r="AF2479" s="203"/>
      <c r="AG2479" s="203"/>
      <c r="AH2479" s="203"/>
      <c r="AK2479" s="203"/>
      <c r="AL2479" s="203"/>
      <c r="AM2479" s="204"/>
    </row>
    <row r="2480" spans="2:39">
      <c r="B2480" s="200"/>
      <c r="D2480" s="201"/>
      <c r="E2480" s="201"/>
      <c r="G2480" s="193"/>
      <c r="AD2480" s="202"/>
      <c r="AE2480" s="203"/>
      <c r="AF2480" s="203"/>
      <c r="AG2480" s="203"/>
      <c r="AH2480" s="203"/>
      <c r="AK2480" s="203"/>
      <c r="AL2480" s="203"/>
      <c r="AM2480" s="204"/>
    </row>
    <row r="2481" spans="2:39">
      <c r="B2481" s="200"/>
      <c r="D2481" s="201"/>
      <c r="E2481" s="201"/>
      <c r="G2481" s="193"/>
      <c r="AD2481" s="202"/>
      <c r="AE2481" s="203"/>
      <c r="AF2481" s="203"/>
      <c r="AG2481" s="203"/>
      <c r="AH2481" s="203"/>
      <c r="AK2481" s="203"/>
      <c r="AL2481" s="203"/>
      <c r="AM2481" s="204"/>
    </row>
    <row r="2482" spans="2:39">
      <c r="B2482" s="200"/>
      <c r="D2482" s="201"/>
      <c r="E2482" s="201"/>
      <c r="G2482" s="193"/>
      <c r="AD2482" s="202"/>
      <c r="AE2482" s="203"/>
      <c r="AF2482" s="203"/>
      <c r="AG2482" s="203"/>
      <c r="AH2482" s="203"/>
      <c r="AK2482" s="203"/>
      <c r="AL2482" s="203"/>
      <c r="AM2482" s="204"/>
    </row>
    <row r="2483" spans="2:39">
      <c r="B2483" s="200"/>
      <c r="D2483" s="201"/>
      <c r="E2483" s="201"/>
      <c r="G2483" s="193"/>
      <c r="AD2483" s="202"/>
      <c r="AE2483" s="203"/>
      <c r="AF2483" s="203"/>
      <c r="AG2483" s="203"/>
      <c r="AH2483" s="203"/>
      <c r="AK2483" s="203"/>
      <c r="AL2483" s="203"/>
      <c r="AM2483" s="204"/>
    </row>
    <row r="2484" spans="2:39">
      <c r="B2484" s="200"/>
      <c r="D2484" s="201"/>
      <c r="E2484" s="201"/>
      <c r="G2484" s="193"/>
      <c r="AD2484" s="202"/>
      <c r="AE2484" s="203"/>
      <c r="AF2484" s="203"/>
      <c r="AG2484" s="203"/>
      <c r="AH2484" s="203"/>
      <c r="AK2484" s="203"/>
      <c r="AL2484" s="203"/>
      <c r="AM2484" s="204"/>
    </row>
    <row r="2485" spans="2:39">
      <c r="B2485" s="200"/>
      <c r="D2485" s="201"/>
      <c r="E2485" s="201"/>
      <c r="G2485" s="193"/>
      <c r="AD2485" s="202"/>
      <c r="AE2485" s="203"/>
      <c r="AF2485" s="203"/>
      <c r="AG2485" s="203"/>
      <c r="AH2485" s="203"/>
      <c r="AK2485" s="203"/>
      <c r="AL2485" s="203"/>
      <c r="AM2485" s="204"/>
    </row>
    <row r="2486" spans="2:39">
      <c r="B2486" s="200"/>
      <c r="D2486" s="201"/>
      <c r="E2486" s="201"/>
      <c r="G2486" s="193"/>
      <c r="AD2486" s="202"/>
      <c r="AE2486" s="203"/>
      <c r="AF2486" s="203"/>
      <c r="AG2486" s="203"/>
      <c r="AH2486" s="203"/>
      <c r="AK2486" s="203"/>
      <c r="AL2486" s="203"/>
      <c r="AM2486" s="204"/>
    </row>
    <row r="2487" spans="2:39">
      <c r="B2487" s="200"/>
      <c r="D2487" s="201"/>
      <c r="E2487" s="201"/>
      <c r="G2487" s="193"/>
      <c r="AD2487" s="202"/>
      <c r="AE2487" s="203"/>
      <c r="AF2487" s="203"/>
      <c r="AG2487" s="203"/>
      <c r="AH2487" s="203"/>
      <c r="AK2487" s="203"/>
      <c r="AL2487" s="203"/>
      <c r="AM2487" s="204"/>
    </row>
    <row r="2488" spans="2:39">
      <c r="B2488" s="200"/>
      <c r="D2488" s="201"/>
      <c r="E2488" s="201"/>
      <c r="G2488" s="193"/>
      <c r="AD2488" s="202"/>
      <c r="AE2488" s="203"/>
      <c r="AF2488" s="203"/>
      <c r="AG2488" s="203"/>
      <c r="AH2488" s="203"/>
      <c r="AK2488" s="203"/>
      <c r="AL2488" s="203"/>
      <c r="AM2488" s="204"/>
    </row>
    <row r="2489" spans="2:39">
      <c r="B2489" s="200"/>
      <c r="D2489" s="201"/>
      <c r="E2489" s="201"/>
      <c r="G2489" s="193"/>
      <c r="AD2489" s="202"/>
      <c r="AE2489" s="203"/>
      <c r="AF2489" s="203"/>
      <c r="AG2489" s="203"/>
      <c r="AH2489" s="203"/>
      <c r="AK2489" s="203"/>
      <c r="AL2489" s="203"/>
      <c r="AM2489" s="204"/>
    </row>
    <row r="2490" spans="2:39">
      <c r="B2490" s="200"/>
      <c r="D2490" s="201"/>
      <c r="E2490" s="201"/>
      <c r="G2490" s="193"/>
      <c r="AD2490" s="202"/>
      <c r="AE2490" s="203"/>
      <c r="AF2490" s="203"/>
      <c r="AG2490" s="203"/>
      <c r="AH2490" s="203"/>
      <c r="AK2490" s="203"/>
      <c r="AL2490" s="203"/>
      <c r="AM2490" s="204"/>
    </row>
    <row r="2491" spans="2:39">
      <c r="B2491" s="200"/>
      <c r="D2491" s="201"/>
      <c r="E2491" s="201"/>
      <c r="G2491" s="193"/>
      <c r="AD2491" s="202"/>
      <c r="AE2491" s="203"/>
      <c r="AF2491" s="203"/>
      <c r="AG2491" s="203"/>
      <c r="AH2491" s="203"/>
      <c r="AK2491" s="203"/>
      <c r="AL2491" s="203"/>
      <c r="AM2491" s="204"/>
    </row>
    <row r="2492" spans="2:39">
      <c r="B2492" s="200"/>
      <c r="D2492" s="201"/>
      <c r="E2492" s="201"/>
      <c r="G2492" s="193"/>
      <c r="AD2492" s="202"/>
      <c r="AE2492" s="203"/>
      <c r="AF2492" s="203"/>
      <c r="AG2492" s="203"/>
      <c r="AH2492" s="203"/>
      <c r="AK2492" s="203"/>
      <c r="AL2492" s="203"/>
      <c r="AM2492" s="204"/>
    </row>
    <row r="2493" spans="2:39">
      <c r="B2493" s="200"/>
      <c r="D2493" s="201"/>
      <c r="E2493" s="201"/>
      <c r="G2493" s="193"/>
      <c r="AD2493" s="202"/>
      <c r="AE2493" s="203"/>
      <c r="AF2493" s="203"/>
      <c r="AG2493" s="203"/>
      <c r="AH2493" s="203"/>
      <c r="AK2493" s="203"/>
      <c r="AL2493" s="203"/>
      <c r="AM2493" s="204"/>
    </row>
    <row r="2494" spans="2:39">
      <c r="B2494" s="200"/>
      <c r="D2494" s="201"/>
      <c r="E2494" s="201"/>
      <c r="G2494" s="193"/>
      <c r="AD2494" s="202"/>
      <c r="AE2494" s="203"/>
      <c r="AF2494" s="203"/>
      <c r="AG2494" s="203"/>
      <c r="AH2494" s="203"/>
      <c r="AK2494" s="203"/>
      <c r="AL2494" s="203"/>
      <c r="AM2494" s="204"/>
    </row>
    <row r="2495" spans="2:39">
      <c r="B2495" s="200"/>
      <c r="D2495" s="201"/>
      <c r="E2495" s="201"/>
      <c r="G2495" s="193"/>
      <c r="AD2495" s="202"/>
      <c r="AE2495" s="203"/>
      <c r="AF2495" s="203"/>
      <c r="AG2495" s="203"/>
      <c r="AH2495" s="203"/>
      <c r="AK2495" s="203"/>
      <c r="AL2495" s="203"/>
      <c r="AM2495" s="204"/>
    </row>
    <row r="2496" spans="2:39">
      <c r="B2496" s="200"/>
      <c r="D2496" s="201"/>
      <c r="E2496" s="201"/>
      <c r="G2496" s="193"/>
      <c r="AD2496" s="202"/>
      <c r="AE2496" s="203"/>
      <c r="AF2496" s="203"/>
      <c r="AG2496" s="203"/>
      <c r="AH2496" s="203"/>
      <c r="AK2496" s="203"/>
      <c r="AL2496" s="203"/>
      <c r="AM2496" s="204"/>
    </row>
    <row r="2497" spans="2:39">
      <c r="B2497" s="200"/>
      <c r="D2497" s="201"/>
      <c r="E2497" s="201"/>
      <c r="G2497" s="193"/>
      <c r="AD2497" s="202"/>
      <c r="AE2497" s="203"/>
      <c r="AF2497" s="203"/>
      <c r="AG2497" s="203"/>
      <c r="AH2497" s="203"/>
      <c r="AK2497" s="203"/>
      <c r="AL2497" s="203"/>
      <c r="AM2497" s="204"/>
    </row>
    <row r="2498" spans="2:39">
      <c r="B2498" s="200"/>
      <c r="D2498" s="201"/>
      <c r="E2498" s="201"/>
      <c r="G2498" s="193"/>
      <c r="AD2498" s="202"/>
      <c r="AE2498" s="203"/>
      <c r="AF2498" s="203"/>
      <c r="AG2498" s="203"/>
      <c r="AH2498" s="203"/>
      <c r="AK2498" s="203"/>
      <c r="AL2498" s="203"/>
      <c r="AM2498" s="204"/>
    </row>
    <row r="2499" spans="2:39">
      <c r="B2499" s="200"/>
      <c r="D2499" s="201"/>
      <c r="E2499" s="201"/>
      <c r="G2499" s="193"/>
      <c r="AD2499" s="202"/>
      <c r="AE2499" s="203"/>
      <c r="AF2499" s="203"/>
      <c r="AG2499" s="203"/>
      <c r="AH2499" s="203"/>
      <c r="AK2499" s="203"/>
      <c r="AL2499" s="203"/>
      <c r="AM2499" s="204"/>
    </row>
    <row r="2500" spans="2:39">
      <c r="B2500" s="200"/>
      <c r="D2500" s="201"/>
      <c r="E2500" s="201"/>
      <c r="G2500" s="193"/>
      <c r="AD2500" s="202"/>
      <c r="AE2500" s="203"/>
      <c r="AF2500" s="203"/>
      <c r="AG2500" s="203"/>
      <c r="AH2500" s="203"/>
      <c r="AK2500" s="203"/>
      <c r="AL2500" s="203"/>
      <c r="AM2500" s="204"/>
    </row>
    <row r="2501" spans="2:39">
      <c r="B2501" s="200"/>
      <c r="D2501" s="201"/>
      <c r="E2501" s="201"/>
      <c r="G2501" s="193"/>
      <c r="AD2501" s="202"/>
      <c r="AE2501" s="203"/>
      <c r="AF2501" s="203"/>
      <c r="AG2501" s="203"/>
      <c r="AH2501" s="203"/>
      <c r="AK2501" s="203"/>
      <c r="AL2501" s="203"/>
      <c r="AM2501" s="204"/>
    </row>
    <row r="2502" spans="2:39">
      <c r="B2502" s="200"/>
      <c r="D2502" s="201"/>
      <c r="E2502" s="201"/>
      <c r="G2502" s="193"/>
      <c r="AD2502" s="202"/>
      <c r="AE2502" s="203"/>
      <c r="AF2502" s="203"/>
      <c r="AG2502" s="203"/>
      <c r="AH2502" s="203"/>
      <c r="AK2502" s="203"/>
      <c r="AL2502" s="203"/>
      <c r="AM2502" s="204"/>
    </row>
    <row r="2503" spans="2:39">
      <c r="B2503" s="200"/>
      <c r="D2503" s="201"/>
      <c r="E2503" s="201"/>
      <c r="G2503" s="193"/>
      <c r="AD2503" s="202"/>
      <c r="AE2503" s="203"/>
      <c r="AF2503" s="203"/>
      <c r="AG2503" s="203"/>
      <c r="AH2503" s="203"/>
      <c r="AK2503" s="203"/>
      <c r="AL2503" s="203"/>
      <c r="AM2503" s="204"/>
    </row>
    <row r="2504" spans="2:39">
      <c r="B2504" s="200"/>
      <c r="D2504" s="201"/>
      <c r="E2504" s="201"/>
      <c r="G2504" s="193"/>
      <c r="AD2504" s="202"/>
      <c r="AE2504" s="203"/>
      <c r="AF2504" s="203"/>
      <c r="AG2504" s="203"/>
      <c r="AH2504" s="203"/>
      <c r="AK2504" s="203"/>
      <c r="AL2504" s="203"/>
      <c r="AM2504" s="204"/>
    </row>
    <row r="2505" spans="2:39">
      <c r="B2505" s="200"/>
      <c r="D2505" s="201"/>
      <c r="E2505" s="201"/>
      <c r="G2505" s="193"/>
      <c r="AD2505" s="202"/>
      <c r="AE2505" s="203"/>
      <c r="AF2505" s="203"/>
      <c r="AG2505" s="203"/>
      <c r="AH2505" s="203"/>
      <c r="AK2505" s="203"/>
      <c r="AL2505" s="203"/>
      <c r="AM2505" s="204"/>
    </row>
    <row r="2506" spans="2:39">
      <c r="B2506" s="200"/>
      <c r="D2506" s="201"/>
      <c r="E2506" s="201"/>
      <c r="G2506" s="193"/>
      <c r="AD2506" s="202"/>
      <c r="AE2506" s="203"/>
      <c r="AF2506" s="203"/>
      <c r="AG2506" s="203"/>
      <c r="AH2506" s="203"/>
      <c r="AK2506" s="203"/>
      <c r="AL2506" s="203"/>
      <c r="AM2506" s="204"/>
    </row>
    <row r="2507" spans="2:39">
      <c r="B2507" s="200"/>
      <c r="D2507" s="201"/>
      <c r="E2507" s="201"/>
      <c r="G2507" s="193"/>
      <c r="AD2507" s="202"/>
      <c r="AE2507" s="203"/>
      <c r="AF2507" s="203"/>
      <c r="AG2507" s="203"/>
      <c r="AH2507" s="203"/>
      <c r="AK2507" s="203"/>
      <c r="AL2507" s="203"/>
      <c r="AM2507" s="204"/>
    </row>
    <row r="2508" spans="2:39">
      <c r="B2508" s="200"/>
      <c r="D2508" s="201"/>
      <c r="E2508" s="201"/>
      <c r="G2508" s="193"/>
      <c r="AD2508" s="202"/>
      <c r="AE2508" s="203"/>
      <c r="AF2508" s="203"/>
      <c r="AG2508" s="203"/>
      <c r="AH2508" s="203"/>
      <c r="AK2508" s="203"/>
      <c r="AL2508" s="203"/>
      <c r="AM2508" s="204"/>
    </row>
    <row r="2509" spans="2:39">
      <c r="B2509" s="200"/>
      <c r="D2509" s="201"/>
      <c r="E2509" s="201"/>
      <c r="G2509" s="193"/>
      <c r="AD2509" s="202"/>
      <c r="AE2509" s="203"/>
      <c r="AF2509" s="203"/>
      <c r="AG2509" s="203"/>
      <c r="AH2509" s="203"/>
      <c r="AK2509" s="203"/>
      <c r="AL2509" s="203"/>
      <c r="AM2509" s="204"/>
    </row>
    <row r="2510" spans="2:39">
      <c r="B2510" s="200"/>
      <c r="D2510" s="201"/>
      <c r="E2510" s="201"/>
      <c r="G2510" s="193"/>
      <c r="AD2510" s="202"/>
      <c r="AE2510" s="203"/>
      <c r="AF2510" s="203"/>
      <c r="AG2510" s="203"/>
      <c r="AH2510" s="203"/>
      <c r="AK2510" s="203"/>
      <c r="AL2510" s="203"/>
      <c r="AM2510" s="204"/>
    </row>
    <row r="2511" spans="2:39">
      <c r="B2511" s="200"/>
      <c r="D2511" s="201"/>
      <c r="E2511" s="201"/>
      <c r="G2511" s="193"/>
      <c r="AD2511" s="202"/>
      <c r="AE2511" s="203"/>
      <c r="AF2511" s="203"/>
      <c r="AG2511" s="203"/>
      <c r="AH2511" s="203"/>
      <c r="AK2511" s="203"/>
      <c r="AL2511" s="203"/>
      <c r="AM2511" s="204"/>
    </row>
    <row r="2512" spans="2:39">
      <c r="B2512" s="200"/>
      <c r="D2512" s="201"/>
      <c r="E2512" s="201"/>
      <c r="G2512" s="193"/>
      <c r="AD2512" s="202"/>
      <c r="AE2512" s="203"/>
      <c r="AF2512" s="203"/>
      <c r="AG2512" s="203"/>
      <c r="AH2512" s="203"/>
      <c r="AK2512" s="203"/>
      <c r="AL2512" s="203"/>
      <c r="AM2512" s="204"/>
    </row>
    <row r="2513" spans="2:39">
      <c r="B2513" s="200"/>
      <c r="D2513" s="201"/>
      <c r="E2513" s="201"/>
      <c r="G2513" s="193"/>
      <c r="AD2513" s="202"/>
      <c r="AE2513" s="203"/>
      <c r="AF2513" s="203"/>
      <c r="AG2513" s="203"/>
      <c r="AH2513" s="203"/>
      <c r="AK2513" s="203"/>
      <c r="AL2513" s="203"/>
      <c r="AM2513" s="204"/>
    </row>
    <row r="2514" spans="2:39">
      <c r="B2514" s="200"/>
      <c r="D2514" s="201"/>
      <c r="E2514" s="201"/>
      <c r="G2514" s="193"/>
      <c r="AD2514" s="202"/>
      <c r="AE2514" s="203"/>
      <c r="AF2514" s="203"/>
      <c r="AG2514" s="203"/>
      <c r="AH2514" s="203"/>
      <c r="AK2514" s="203"/>
      <c r="AL2514" s="203"/>
      <c r="AM2514" s="204"/>
    </row>
    <row r="2515" spans="2:39">
      <c r="B2515" s="200"/>
      <c r="D2515" s="201"/>
      <c r="E2515" s="201"/>
      <c r="G2515" s="193"/>
      <c r="AD2515" s="202"/>
      <c r="AE2515" s="203"/>
      <c r="AF2515" s="203"/>
      <c r="AG2515" s="203"/>
      <c r="AH2515" s="203"/>
      <c r="AK2515" s="203"/>
      <c r="AL2515" s="203"/>
      <c r="AM2515" s="204"/>
    </row>
    <row r="2516" spans="2:39">
      <c r="B2516" s="200"/>
      <c r="D2516" s="201"/>
      <c r="E2516" s="201"/>
      <c r="G2516" s="193"/>
      <c r="AD2516" s="202"/>
      <c r="AE2516" s="203"/>
      <c r="AF2516" s="203"/>
      <c r="AG2516" s="203"/>
      <c r="AH2516" s="203"/>
      <c r="AK2516" s="203"/>
      <c r="AL2516" s="203"/>
      <c r="AM2516" s="204"/>
    </row>
    <row r="2517" spans="2:39">
      <c r="B2517" s="200"/>
      <c r="D2517" s="201"/>
      <c r="E2517" s="201"/>
      <c r="G2517" s="193"/>
      <c r="AD2517" s="202"/>
      <c r="AE2517" s="203"/>
      <c r="AF2517" s="203"/>
      <c r="AG2517" s="203"/>
      <c r="AH2517" s="203"/>
      <c r="AK2517" s="203"/>
      <c r="AL2517" s="203"/>
      <c r="AM2517" s="204"/>
    </row>
    <row r="2518" spans="2:39">
      <c r="B2518" s="200"/>
      <c r="D2518" s="201"/>
      <c r="E2518" s="201"/>
      <c r="G2518" s="193"/>
      <c r="AD2518" s="202"/>
      <c r="AE2518" s="203"/>
      <c r="AF2518" s="203"/>
      <c r="AG2518" s="203"/>
      <c r="AH2518" s="203"/>
      <c r="AK2518" s="203"/>
      <c r="AL2518" s="203"/>
      <c r="AM2518" s="204"/>
    </row>
    <row r="2519" spans="2:39">
      <c r="B2519" s="200"/>
      <c r="D2519" s="201"/>
      <c r="E2519" s="201"/>
      <c r="G2519" s="193"/>
      <c r="AD2519" s="202"/>
      <c r="AE2519" s="203"/>
      <c r="AF2519" s="203"/>
      <c r="AG2519" s="203"/>
      <c r="AH2519" s="203"/>
      <c r="AK2519" s="203"/>
      <c r="AL2519" s="203"/>
      <c r="AM2519" s="204"/>
    </row>
    <row r="2520" spans="2:39">
      <c r="B2520" s="200"/>
      <c r="D2520" s="201"/>
      <c r="E2520" s="201"/>
      <c r="G2520" s="193"/>
      <c r="AD2520" s="202"/>
      <c r="AE2520" s="203"/>
      <c r="AF2520" s="203"/>
      <c r="AG2520" s="203"/>
      <c r="AH2520" s="203"/>
      <c r="AK2520" s="203"/>
      <c r="AL2520" s="203"/>
      <c r="AM2520" s="204"/>
    </row>
    <row r="2521" spans="2:39">
      <c r="B2521" s="200"/>
      <c r="D2521" s="201"/>
      <c r="E2521" s="201"/>
      <c r="G2521" s="193"/>
      <c r="AD2521" s="202"/>
      <c r="AE2521" s="203"/>
      <c r="AF2521" s="203"/>
      <c r="AG2521" s="203"/>
      <c r="AH2521" s="203"/>
      <c r="AK2521" s="203"/>
      <c r="AL2521" s="203"/>
      <c r="AM2521" s="204"/>
    </row>
    <row r="2522" spans="2:39">
      <c r="B2522" s="200"/>
      <c r="D2522" s="201"/>
      <c r="E2522" s="201"/>
      <c r="G2522" s="193"/>
      <c r="AD2522" s="202"/>
      <c r="AE2522" s="203"/>
      <c r="AF2522" s="203"/>
      <c r="AG2522" s="203"/>
      <c r="AH2522" s="203"/>
      <c r="AK2522" s="203"/>
      <c r="AL2522" s="203"/>
      <c r="AM2522" s="204"/>
    </row>
    <row r="2523" spans="2:39">
      <c r="B2523" s="200"/>
      <c r="D2523" s="201"/>
      <c r="E2523" s="201"/>
      <c r="G2523" s="193"/>
      <c r="AD2523" s="202"/>
      <c r="AE2523" s="203"/>
      <c r="AF2523" s="203"/>
      <c r="AG2523" s="203"/>
      <c r="AH2523" s="203"/>
      <c r="AK2523" s="203"/>
      <c r="AL2523" s="203"/>
      <c r="AM2523" s="204"/>
    </row>
    <row r="2524" spans="2:39">
      <c r="B2524" s="200"/>
      <c r="D2524" s="201"/>
      <c r="E2524" s="201"/>
      <c r="G2524" s="193"/>
      <c r="AD2524" s="202"/>
      <c r="AE2524" s="203"/>
      <c r="AF2524" s="203"/>
      <c r="AG2524" s="203"/>
      <c r="AH2524" s="203"/>
      <c r="AK2524" s="203"/>
      <c r="AL2524" s="203"/>
      <c r="AM2524" s="204"/>
    </row>
    <row r="2525" spans="2:39">
      <c r="B2525" s="200"/>
      <c r="D2525" s="201"/>
      <c r="E2525" s="201"/>
      <c r="G2525" s="193"/>
      <c r="AD2525" s="202"/>
      <c r="AE2525" s="203"/>
      <c r="AF2525" s="203"/>
      <c r="AG2525" s="203"/>
      <c r="AH2525" s="203"/>
      <c r="AK2525" s="203"/>
      <c r="AL2525" s="203"/>
      <c r="AM2525" s="204"/>
    </row>
    <row r="2526" spans="2:39">
      <c r="B2526" s="200"/>
      <c r="D2526" s="201"/>
      <c r="E2526" s="201"/>
      <c r="G2526" s="193"/>
      <c r="AD2526" s="202"/>
      <c r="AE2526" s="203"/>
      <c r="AF2526" s="203"/>
      <c r="AG2526" s="203"/>
      <c r="AH2526" s="203"/>
      <c r="AK2526" s="203"/>
      <c r="AL2526" s="203"/>
      <c r="AM2526" s="204"/>
    </row>
    <row r="2527" spans="2:39">
      <c r="B2527" s="200"/>
      <c r="D2527" s="201"/>
      <c r="E2527" s="201"/>
      <c r="G2527" s="193"/>
      <c r="AD2527" s="202"/>
      <c r="AE2527" s="203"/>
      <c r="AF2527" s="203"/>
      <c r="AG2527" s="203"/>
      <c r="AH2527" s="203"/>
      <c r="AK2527" s="203"/>
      <c r="AL2527" s="203"/>
      <c r="AM2527" s="204"/>
    </row>
    <row r="2528" spans="2:39">
      <c r="B2528" s="200"/>
      <c r="D2528" s="201"/>
      <c r="E2528" s="201"/>
      <c r="G2528" s="193"/>
      <c r="AD2528" s="202"/>
      <c r="AE2528" s="203"/>
      <c r="AF2528" s="203"/>
      <c r="AG2528" s="203"/>
      <c r="AH2528" s="203"/>
      <c r="AK2528" s="203"/>
      <c r="AL2528" s="203"/>
      <c r="AM2528" s="204"/>
    </row>
    <row r="2529" spans="2:39">
      <c r="B2529" s="200"/>
      <c r="D2529" s="201"/>
      <c r="E2529" s="201"/>
      <c r="G2529" s="193"/>
      <c r="AD2529" s="202"/>
      <c r="AE2529" s="203"/>
      <c r="AF2529" s="203"/>
      <c r="AG2529" s="203"/>
      <c r="AH2529" s="203"/>
      <c r="AK2529" s="203"/>
      <c r="AL2529" s="203"/>
      <c r="AM2529" s="204"/>
    </row>
    <row r="2530" spans="2:39">
      <c r="B2530" s="200"/>
      <c r="D2530" s="201"/>
      <c r="E2530" s="201"/>
      <c r="G2530" s="193"/>
      <c r="AD2530" s="202"/>
      <c r="AE2530" s="203"/>
      <c r="AF2530" s="203"/>
      <c r="AG2530" s="203"/>
      <c r="AH2530" s="203"/>
      <c r="AK2530" s="203"/>
      <c r="AL2530" s="203"/>
      <c r="AM2530" s="204"/>
    </row>
    <row r="2531" spans="2:39">
      <c r="B2531" s="200"/>
      <c r="D2531" s="201"/>
      <c r="E2531" s="201"/>
      <c r="G2531" s="193"/>
      <c r="AD2531" s="202"/>
      <c r="AE2531" s="203"/>
      <c r="AF2531" s="203"/>
      <c r="AG2531" s="203"/>
      <c r="AH2531" s="203"/>
      <c r="AK2531" s="203"/>
      <c r="AL2531" s="203"/>
      <c r="AM2531" s="204"/>
    </row>
    <row r="2532" spans="2:39">
      <c r="B2532" s="200"/>
      <c r="D2532" s="201"/>
      <c r="E2532" s="201"/>
      <c r="G2532" s="193"/>
      <c r="AD2532" s="202"/>
      <c r="AE2532" s="203"/>
      <c r="AF2532" s="203"/>
      <c r="AG2532" s="203"/>
      <c r="AH2532" s="203"/>
      <c r="AK2532" s="203"/>
      <c r="AL2532" s="203"/>
      <c r="AM2532" s="204"/>
    </row>
    <row r="2533" spans="2:39">
      <c r="B2533" s="200"/>
      <c r="D2533" s="201"/>
      <c r="E2533" s="201"/>
      <c r="G2533" s="193"/>
      <c r="AD2533" s="202"/>
      <c r="AE2533" s="203"/>
      <c r="AF2533" s="203"/>
      <c r="AG2533" s="203"/>
      <c r="AH2533" s="203"/>
      <c r="AK2533" s="203"/>
      <c r="AL2533" s="203"/>
      <c r="AM2533" s="204"/>
    </row>
    <row r="2534" spans="2:39">
      <c r="B2534" s="200"/>
      <c r="D2534" s="201"/>
      <c r="E2534" s="201"/>
      <c r="G2534" s="193"/>
      <c r="AD2534" s="202"/>
      <c r="AE2534" s="203"/>
      <c r="AF2534" s="203"/>
      <c r="AG2534" s="203"/>
      <c r="AH2534" s="203"/>
      <c r="AK2534" s="203"/>
      <c r="AL2534" s="203"/>
      <c r="AM2534" s="204"/>
    </row>
    <row r="2535" spans="2:39">
      <c r="B2535" s="200"/>
      <c r="D2535" s="201"/>
      <c r="E2535" s="201"/>
      <c r="G2535" s="193"/>
      <c r="AD2535" s="202"/>
      <c r="AE2535" s="203"/>
      <c r="AF2535" s="203"/>
      <c r="AG2535" s="203"/>
      <c r="AH2535" s="203"/>
      <c r="AK2535" s="203"/>
      <c r="AL2535" s="203"/>
      <c r="AM2535" s="204"/>
    </row>
    <row r="2536" spans="2:39">
      <c r="B2536" s="200"/>
      <c r="D2536" s="201"/>
      <c r="E2536" s="201"/>
      <c r="G2536" s="193"/>
      <c r="AD2536" s="202"/>
      <c r="AE2536" s="203"/>
      <c r="AF2536" s="203"/>
      <c r="AG2536" s="203"/>
      <c r="AH2536" s="203"/>
      <c r="AK2536" s="203"/>
      <c r="AL2536" s="203"/>
      <c r="AM2536" s="204"/>
    </row>
    <row r="2537" spans="2:39">
      <c r="B2537" s="200"/>
      <c r="D2537" s="201"/>
      <c r="E2537" s="201"/>
      <c r="G2537" s="193"/>
      <c r="AD2537" s="202"/>
      <c r="AE2537" s="203"/>
      <c r="AF2537" s="203"/>
      <c r="AG2537" s="203"/>
      <c r="AH2537" s="203"/>
      <c r="AK2537" s="203"/>
      <c r="AL2537" s="203"/>
      <c r="AM2537" s="204"/>
    </row>
    <row r="2538" spans="2:39">
      <c r="B2538" s="200"/>
      <c r="D2538" s="201"/>
      <c r="E2538" s="201"/>
      <c r="G2538" s="193"/>
      <c r="AD2538" s="202"/>
      <c r="AE2538" s="203"/>
      <c r="AF2538" s="203"/>
      <c r="AG2538" s="203"/>
      <c r="AH2538" s="203"/>
      <c r="AK2538" s="203"/>
      <c r="AL2538" s="203"/>
      <c r="AM2538" s="204"/>
    </row>
    <row r="2539" spans="2:39">
      <c r="B2539" s="200"/>
      <c r="D2539" s="201"/>
      <c r="E2539" s="201"/>
      <c r="G2539" s="193"/>
      <c r="AD2539" s="202"/>
      <c r="AE2539" s="203"/>
      <c r="AF2539" s="203"/>
      <c r="AG2539" s="203"/>
      <c r="AH2539" s="203"/>
      <c r="AK2539" s="203"/>
      <c r="AL2539" s="203"/>
      <c r="AM2539" s="204"/>
    </row>
    <row r="2540" spans="2:39">
      <c r="B2540" s="200"/>
      <c r="D2540" s="201"/>
      <c r="E2540" s="201"/>
      <c r="G2540" s="193"/>
      <c r="AD2540" s="202"/>
      <c r="AE2540" s="203"/>
      <c r="AF2540" s="203"/>
      <c r="AG2540" s="203"/>
      <c r="AH2540" s="203"/>
      <c r="AK2540" s="203"/>
      <c r="AL2540" s="203"/>
      <c r="AM2540" s="204"/>
    </row>
    <row r="2541" spans="2:39">
      <c r="B2541" s="200"/>
      <c r="D2541" s="201"/>
      <c r="E2541" s="201"/>
      <c r="G2541" s="193"/>
      <c r="AD2541" s="202"/>
      <c r="AE2541" s="203"/>
      <c r="AF2541" s="203"/>
      <c r="AG2541" s="203"/>
      <c r="AH2541" s="203"/>
      <c r="AK2541" s="203"/>
      <c r="AL2541" s="203"/>
      <c r="AM2541" s="204"/>
    </row>
    <row r="2542" spans="2:39">
      <c r="B2542" s="200"/>
      <c r="D2542" s="201"/>
      <c r="E2542" s="201"/>
      <c r="G2542" s="193"/>
      <c r="AD2542" s="202"/>
      <c r="AE2542" s="203"/>
      <c r="AF2542" s="203"/>
      <c r="AG2542" s="203"/>
      <c r="AH2542" s="203"/>
      <c r="AK2542" s="203"/>
      <c r="AL2542" s="203"/>
      <c r="AM2542" s="204"/>
    </row>
    <row r="2543" spans="2:39">
      <c r="B2543" s="200"/>
      <c r="D2543" s="201"/>
      <c r="E2543" s="201"/>
      <c r="G2543" s="193"/>
      <c r="AD2543" s="202"/>
      <c r="AE2543" s="203"/>
      <c r="AF2543" s="203"/>
      <c r="AG2543" s="203"/>
      <c r="AH2543" s="203"/>
      <c r="AK2543" s="203"/>
      <c r="AL2543" s="203"/>
      <c r="AM2543" s="204"/>
    </row>
    <row r="2544" spans="2:39">
      <c r="B2544" s="200"/>
      <c r="D2544" s="201"/>
      <c r="E2544" s="201"/>
      <c r="G2544" s="193"/>
      <c r="AD2544" s="202"/>
      <c r="AE2544" s="203"/>
      <c r="AF2544" s="203"/>
      <c r="AG2544" s="203"/>
      <c r="AH2544" s="203"/>
      <c r="AK2544" s="203"/>
      <c r="AL2544" s="203"/>
      <c r="AM2544" s="204"/>
    </row>
    <row r="2545" spans="2:39">
      <c r="B2545" s="200"/>
      <c r="D2545" s="201"/>
      <c r="E2545" s="201"/>
      <c r="G2545" s="193"/>
      <c r="AD2545" s="202"/>
      <c r="AE2545" s="203"/>
      <c r="AF2545" s="203"/>
      <c r="AG2545" s="203"/>
      <c r="AH2545" s="203"/>
      <c r="AK2545" s="203"/>
      <c r="AL2545" s="203"/>
      <c r="AM2545" s="204"/>
    </row>
    <row r="2546" spans="2:39">
      <c r="B2546" s="200"/>
      <c r="D2546" s="201"/>
      <c r="E2546" s="201"/>
      <c r="G2546" s="193"/>
      <c r="AD2546" s="202"/>
      <c r="AE2546" s="203"/>
      <c r="AF2546" s="203"/>
      <c r="AG2546" s="203"/>
      <c r="AH2546" s="203"/>
      <c r="AK2546" s="203"/>
      <c r="AL2546" s="203"/>
      <c r="AM2546" s="204"/>
    </row>
    <row r="2547" spans="2:39">
      <c r="B2547" s="200"/>
      <c r="D2547" s="201"/>
      <c r="E2547" s="201"/>
      <c r="G2547" s="193"/>
      <c r="AD2547" s="202"/>
      <c r="AE2547" s="203"/>
      <c r="AF2547" s="203"/>
      <c r="AG2547" s="203"/>
      <c r="AH2547" s="203"/>
      <c r="AK2547" s="203"/>
      <c r="AL2547" s="203"/>
      <c r="AM2547" s="204"/>
    </row>
    <row r="2548" spans="2:39">
      <c r="B2548" s="200"/>
      <c r="D2548" s="201"/>
      <c r="E2548" s="201"/>
      <c r="G2548" s="193"/>
      <c r="AD2548" s="202"/>
      <c r="AE2548" s="203"/>
      <c r="AF2548" s="203"/>
      <c r="AG2548" s="203"/>
      <c r="AH2548" s="203"/>
      <c r="AK2548" s="203"/>
      <c r="AL2548" s="203"/>
      <c r="AM2548" s="204"/>
    </row>
    <row r="2549" spans="2:39">
      <c r="B2549" s="200"/>
      <c r="D2549" s="201"/>
      <c r="E2549" s="201"/>
      <c r="G2549" s="193"/>
      <c r="AD2549" s="202"/>
      <c r="AE2549" s="203"/>
      <c r="AF2549" s="203"/>
      <c r="AG2549" s="203"/>
      <c r="AH2549" s="203"/>
      <c r="AK2549" s="203"/>
      <c r="AL2549" s="203"/>
      <c r="AM2549" s="204"/>
    </row>
    <row r="2550" spans="2:39">
      <c r="B2550" s="200"/>
      <c r="D2550" s="201"/>
      <c r="E2550" s="201"/>
      <c r="G2550" s="193"/>
      <c r="AD2550" s="202"/>
      <c r="AE2550" s="203"/>
      <c r="AF2550" s="203"/>
      <c r="AG2550" s="203"/>
      <c r="AH2550" s="203"/>
      <c r="AK2550" s="203"/>
      <c r="AL2550" s="203"/>
      <c r="AM2550" s="204"/>
    </row>
    <row r="2551" spans="2:39">
      <c r="B2551" s="200"/>
      <c r="D2551" s="201"/>
      <c r="E2551" s="201"/>
      <c r="G2551" s="193"/>
      <c r="AD2551" s="202"/>
      <c r="AE2551" s="203"/>
      <c r="AF2551" s="203"/>
      <c r="AG2551" s="203"/>
      <c r="AH2551" s="203"/>
      <c r="AK2551" s="203"/>
      <c r="AL2551" s="203"/>
      <c r="AM2551" s="204"/>
    </row>
    <row r="2552" spans="2:39">
      <c r="B2552" s="200"/>
      <c r="D2552" s="201"/>
      <c r="E2552" s="201"/>
      <c r="G2552" s="193"/>
      <c r="AD2552" s="202"/>
      <c r="AE2552" s="203"/>
      <c r="AF2552" s="203"/>
      <c r="AG2552" s="203"/>
      <c r="AH2552" s="203"/>
      <c r="AK2552" s="203"/>
      <c r="AL2552" s="203"/>
      <c r="AM2552" s="204"/>
    </row>
    <row r="2553" spans="2:39">
      <c r="B2553" s="200"/>
      <c r="D2553" s="201"/>
      <c r="E2553" s="201"/>
      <c r="G2553" s="193"/>
      <c r="AD2553" s="202"/>
      <c r="AE2553" s="203"/>
      <c r="AF2553" s="203"/>
      <c r="AG2553" s="203"/>
      <c r="AH2553" s="203"/>
      <c r="AK2553" s="203"/>
      <c r="AL2553" s="203"/>
      <c r="AM2553" s="204"/>
    </row>
    <row r="2554" spans="2:39">
      <c r="B2554" s="200"/>
      <c r="D2554" s="201"/>
      <c r="E2554" s="201"/>
      <c r="G2554" s="193"/>
      <c r="AD2554" s="202"/>
      <c r="AE2554" s="203"/>
      <c r="AF2554" s="203"/>
      <c r="AG2554" s="203"/>
      <c r="AH2554" s="203"/>
      <c r="AK2554" s="203"/>
      <c r="AL2554" s="203"/>
      <c r="AM2554" s="204"/>
    </row>
    <row r="2555" spans="2:39">
      <c r="B2555" s="200"/>
      <c r="D2555" s="201"/>
      <c r="E2555" s="201"/>
      <c r="G2555" s="193"/>
      <c r="AD2555" s="202"/>
      <c r="AE2555" s="203"/>
      <c r="AF2555" s="203"/>
      <c r="AG2555" s="203"/>
      <c r="AH2555" s="203"/>
      <c r="AK2555" s="203"/>
      <c r="AL2555" s="203"/>
      <c r="AM2555" s="204"/>
    </row>
    <row r="2556" spans="2:39">
      <c r="B2556" s="200"/>
      <c r="D2556" s="201"/>
      <c r="E2556" s="201"/>
      <c r="G2556" s="193"/>
      <c r="AD2556" s="202"/>
      <c r="AE2556" s="203"/>
      <c r="AF2556" s="203"/>
      <c r="AG2556" s="203"/>
      <c r="AH2556" s="203"/>
      <c r="AK2556" s="203"/>
      <c r="AL2556" s="203"/>
      <c r="AM2556" s="204"/>
    </row>
    <row r="2557" spans="2:39">
      <c r="B2557" s="200"/>
      <c r="D2557" s="201"/>
      <c r="E2557" s="201"/>
      <c r="G2557" s="193"/>
      <c r="AD2557" s="202"/>
      <c r="AE2557" s="203"/>
      <c r="AF2557" s="203"/>
      <c r="AG2557" s="203"/>
      <c r="AH2557" s="203"/>
      <c r="AK2557" s="203"/>
      <c r="AL2557" s="203"/>
      <c r="AM2557" s="204"/>
    </row>
    <row r="2558" spans="2:39">
      <c r="B2558" s="200"/>
      <c r="D2558" s="201"/>
      <c r="E2558" s="201"/>
      <c r="G2558" s="193"/>
      <c r="AD2558" s="202"/>
      <c r="AE2558" s="203"/>
      <c r="AF2558" s="203"/>
      <c r="AG2558" s="203"/>
      <c r="AH2558" s="203"/>
      <c r="AK2558" s="203"/>
      <c r="AL2558" s="203"/>
      <c r="AM2558" s="204"/>
    </row>
    <row r="2559" spans="2:39">
      <c r="B2559" s="200"/>
      <c r="D2559" s="201"/>
      <c r="E2559" s="201"/>
      <c r="G2559" s="193"/>
      <c r="AD2559" s="202"/>
      <c r="AE2559" s="203"/>
      <c r="AF2559" s="203"/>
      <c r="AG2559" s="203"/>
      <c r="AH2559" s="203"/>
      <c r="AK2559" s="203"/>
      <c r="AL2559" s="203"/>
      <c r="AM2559" s="204"/>
    </row>
    <row r="2560" spans="2:39">
      <c r="B2560" s="200"/>
      <c r="D2560" s="201"/>
      <c r="E2560" s="201"/>
      <c r="G2560" s="193"/>
      <c r="AD2560" s="202"/>
      <c r="AE2560" s="203"/>
      <c r="AF2560" s="203"/>
      <c r="AG2560" s="203"/>
      <c r="AH2560" s="203"/>
      <c r="AK2560" s="203"/>
      <c r="AL2560" s="203"/>
      <c r="AM2560" s="204"/>
    </row>
    <row r="2561" spans="2:39">
      <c r="B2561" s="200"/>
      <c r="D2561" s="201"/>
      <c r="E2561" s="201"/>
      <c r="G2561" s="193"/>
      <c r="AD2561" s="202"/>
      <c r="AE2561" s="203"/>
      <c r="AF2561" s="203"/>
      <c r="AG2561" s="203"/>
      <c r="AH2561" s="203"/>
      <c r="AK2561" s="203"/>
      <c r="AL2561" s="203"/>
      <c r="AM2561" s="204"/>
    </row>
    <row r="2562" spans="2:39">
      <c r="B2562" s="200"/>
      <c r="D2562" s="201"/>
      <c r="E2562" s="201"/>
      <c r="G2562" s="193"/>
      <c r="AD2562" s="202"/>
      <c r="AE2562" s="203"/>
      <c r="AF2562" s="203"/>
      <c r="AG2562" s="203"/>
      <c r="AH2562" s="203"/>
      <c r="AK2562" s="203"/>
      <c r="AL2562" s="203"/>
      <c r="AM2562" s="204"/>
    </row>
    <row r="2563" spans="2:39">
      <c r="B2563" s="200"/>
      <c r="D2563" s="201"/>
      <c r="E2563" s="201"/>
      <c r="G2563" s="193"/>
      <c r="AD2563" s="202"/>
      <c r="AE2563" s="203"/>
      <c r="AF2563" s="203"/>
      <c r="AG2563" s="203"/>
      <c r="AH2563" s="203"/>
      <c r="AK2563" s="203"/>
      <c r="AL2563" s="203"/>
      <c r="AM2563" s="204"/>
    </row>
    <row r="2564" spans="2:39">
      <c r="B2564" s="200"/>
      <c r="D2564" s="201"/>
      <c r="E2564" s="201"/>
      <c r="G2564" s="193"/>
      <c r="AD2564" s="202"/>
      <c r="AE2564" s="203"/>
      <c r="AF2564" s="203"/>
      <c r="AG2564" s="203"/>
      <c r="AH2564" s="203"/>
      <c r="AK2564" s="203"/>
      <c r="AL2564" s="203"/>
      <c r="AM2564" s="204"/>
    </row>
    <row r="2565" spans="2:39">
      <c r="B2565" s="200"/>
      <c r="D2565" s="201"/>
      <c r="E2565" s="201"/>
      <c r="G2565" s="193"/>
      <c r="AD2565" s="202"/>
      <c r="AE2565" s="203"/>
      <c r="AF2565" s="203"/>
      <c r="AG2565" s="203"/>
      <c r="AH2565" s="203"/>
      <c r="AK2565" s="203"/>
      <c r="AL2565" s="203"/>
      <c r="AM2565" s="204"/>
    </row>
    <row r="2566" spans="2:39">
      <c r="B2566" s="200"/>
      <c r="D2566" s="201"/>
      <c r="E2566" s="201"/>
      <c r="G2566" s="193"/>
      <c r="AD2566" s="202"/>
      <c r="AE2566" s="203"/>
      <c r="AF2566" s="203"/>
      <c r="AG2566" s="203"/>
      <c r="AH2566" s="203"/>
      <c r="AK2566" s="203"/>
      <c r="AL2566" s="203"/>
      <c r="AM2566" s="204"/>
    </row>
    <row r="2567" spans="2:39">
      <c r="B2567" s="200"/>
      <c r="D2567" s="201"/>
      <c r="E2567" s="201"/>
      <c r="G2567" s="193"/>
      <c r="AD2567" s="202"/>
      <c r="AE2567" s="203"/>
      <c r="AF2567" s="203"/>
      <c r="AG2567" s="203"/>
      <c r="AH2567" s="203"/>
      <c r="AK2567" s="203"/>
      <c r="AL2567" s="203"/>
      <c r="AM2567" s="204"/>
    </row>
    <row r="2568" spans="2:39">
      <c r="B2568" s="200"/>
      <c r="D2568" s="201"/>
      <c r="E2568" s="201"/>
      <c r="G2568" s="193"/>
      <c r="AD2568" s="202"/>
      <c r="AE2568" s="203"/>
      <c r="AF2568" s="203"/>
      <c r="AG2568" s="203"/>
      <c r="AH2568" s="203"/>
      <c r="AK2568" s="203"/>
      <c r="AL2568" s="203"/>
      <c r="AM2568" s="204"/>
    </row>
    <row r="2569" spans="2:39">
      <c r="B2569" s="200"/>
      <c r="D2569" s="201"/>
      <c r="E2569" s="201"/>
      <c r="G2569" s="193"/>
      <c r="AD2569" s="202"/>
      <c r="AE2569" s="203"/>
      <c r="AF2569" s="203"/>
      <c r="AG2569" s="203"/>
      <c r="AH2569" s="203"/>
      <c r="AK2569" s="203"/>
      <c r="AL2569" s="203"/>
      <c r="AM2569" s="204"/>
    </row>
    <row r="2570" spans="2:39">
      <c r="B2570" s="200"/>
      <c r="D2570" s="201"/>
      <c r="E2570" s="201"/>
      <c r="G2570" s="193"/>
      <c r="AD2570" s="202"/>
      <c r="AE2570" s="203"/>
      <c r="AF2570" s="203"/>
      <c r="AG2570" s="203"/>
      <c r="AH2570" s="203"/>
      <c r="AK2570" s="203"/>
      <c r="AL2570" s="203"/>
      <c r="AM2570" s="204"/>
    </row>
    <row r="2571" spans="2:39">
      <c r="B2571" s="200"/>
      <c r="D2571" s="201"/>
      <c r="E2571" s="201"/>
      <c r="G2571" s="193"/>
      <c r="AD2571" s="202"/>
      <c r="AE2571" s="203"/>
      <c r="AF2571" s="203"/>
      <c r="AG2571" s="203"/>
      <c r="AH2571" s="203"/>
      <c r="AK2571" s="203"/>
      <c r="AL2571" s="203"/>
      <c r="AM2571" s="204"/>
    </row>
    <row r="2572" spans="2:39">
      <c r="B2572" s="200"/>
      <c r="D2572" s="201"/>
      <c r="E2572" s="201"/>
      <c r="G2572" s="193"/>
      <c r="AD2572" s="202"/>
      <c r="AE2572" s="203"/>
      <c r="AF2572" s="203"/>
      <c r="AG2572" s="203"/>
      <c r="AH2572" s="203"/>
      <c r="AK2572" s="203"/>
      <c r="AL2572" s="203"/>
      <c r="AM2572" s="204"/>
    </row>
    <row r="2573" spans="2:39">
      <c r="B2573" s="200"/>
      <c r="D2573" s="201"/>
      <c r="E2573" s="201"/>
      <c r="G2573" s="193"/>
      <c r="AD2573" s="202"/>
      <c r="AE2573" s="203"/>
      <c r="AF2573" s="203"/>
      <c r="AG2573" s="203"/>
      <c r="AH2573" s="203"/>
      <c r="AK2573" s="203"/>
      <c r="AL2573" s="203"/>
      <c r="AM2573" s="204"/>
    </row>
    <row r="2574" spans="2:39">
      <c r="B2574" s="200"/>
      <c r="D2574" s="201"/>
      <c r="E2574" s="201"/>
      <c r="G2574" s="193"/>
      <c r="AD2574" s="202"/>
      <c r="AE2574" s="203"/>
      <c r="AF2574" s="203"/>
      <c r="AG2574" s="203"/>
      <c r="AH2574" s="203"/>
      <c r="AK2574" s="203"/>
      <c r="AL2574" s="203"/>
      <c r="AM2574" s="204"/>
    </row>
    <row r="2575" spans="2:39">
      <c r="B2575" s="200"/>
      <c r="D2575" s="201"/>
      <c r="E2575" s="201"/>
      <c r="G2575" s="193"/>
      <c r="AD2575" s="202"/>
      <c r="AE2575" s="203"/>
      <c r="AF2575" s="203"/>
      <c r="AG2575" s="203"/>
      <c r="AH2575" s="203"/>
      <c r="AK2575" s="203"/>
      <c r="AL2575" s="203"/>
      <c r="AM2575" s="204"/>
    </row>
    <row r="2576" spans="2:39">
      <c r="B2576" s="200"/>
      <c r="D2576" s="201"/>
      <c r="E2576" s="201"/>
      <c r="G2576" s="193"/>
      <c r="AD2576" s="202"/>
      <c r="AE2576" s="203"/>
      <c r="AF2576" s="203"/>
      <c r="AG2576" s="203"/>
      <c r="AH2576" s="203"/>
      <c r="AK2576" s="203"/>
      <c r="AL2576" s="203"/>
      <c r="AM2576" s="204"/>
    </row>
    <row r="2577" spans="2:39">
      <c r="B2577" s="200"/>
      <c r="D2577" s="201"/>
      <c r="E2577" s="201"/>
      <c r="G2577" s="193"/>
      <c r="AD2577" s="202"/>
      <c r="AE2577" s="203"/>
      <c r="AF2577" s="203"/>
      <c r="AG2577" s="203"/>
      <c r="AH2577" s="203"/>
      <c r="AK2577" s="203"/>
      <c r="AL2577" s="203"/>
      <c r="AM2577" s="204"/>
    </row>
    <row r="2578" spans="2:39">
      <c r="B2578" s="200"/>
      <c r="D2578" s="201"/>
      <c r="E2578" s="201"/>
      <c r="G2578" s="193"/>
      <c r="AD2578" s="202"/>
      <c r="AE2578" s="203"/>
      <c r="AF2578" s="203"/>
      <c r="AG2578" s="203"/>
      <c r="AH2578" s="203"/>
      <c r="AK2578" s="203"/>
      <c r="AL2578" s="203"/>
      <c r="AM2578" s="204"/>
    </row>
    <row r="2579" spans="2:39">
      <c r="B2579" s="200"/>
      <c r="D2579" s="201"/>
      <c r="E2579" s="201"/>
      <c r="G2579" s="193"/>
      <c r="AD2579" s="202"/>
      <c r="AE2579" s="203"/>
      <c r="AF2579" s="203"/>
      <c r="AG2579" s="203"/>
      <c r="AH2579" s="203"/>
      <c r="AK2579" s="203"/>
      <c r="AL2579" s="203"/>
      <c r="AM2579" s="204"/>
    </row>
    <row r="2580" spans="2:39">
      <c r="B2580" s="200"/>
      <c r="D2580" s="201"/>
      <c r="E2580" s="201"/>
      <c r="G2580" s="193"/>
      <c r="AD2580" s="202"/>
      <c r="AE2580" s="203"/>
      <c r="AF2580" s="203"/>
      <c r="AG2580" s="203"/>
      <c r="AH2580" s="203"/>
      <c r="AK2580" s="203"/>
      <c r="AL2580" s="203"/>
      <c r="AM2580" s="204"/>
    </row>
    <row r="2581" spans="2:39">
      <c r="B2581" s="200"/>
      <c r="D2581" s="201"/>
      <c r="E2581" s="201"/>
      <c r="G2581" s="193"/>
      <c r="AD2581" s="202"/>
      <c r="AE2581" s="203"/>
      <c r="AF2581" s="203"/>
      <c r="AG2581" s="203"/>
      <c r="AH2581" s="203"/>
      <c r="AK2581" s="203"/>
      <c r="AL2581" s="203"/>
      <c r="AM2581" s="204"/>
    </row>
    <row r="2582" spans="2:39">
      <c r="B2582" s="200"/>
      <c r="D2582" s="201"/>
      <c r="E2582" s="201"/>
      <c r="G2582" s="193"/>
      <c r="AD2582" s="202"/>
      <c r="AE2582" s="203"/>
      <c r="AF2582" s="203"/>
      <c r="AG2582" s="203"/>
      <c r="AH2582" s="203"/>
      <c r="AK2582" s="203"/>
      <c r="AL2582" s="203"/>
      <c r="AM2582" s="204"/>
    </row>
    <row r="2583" spans="2:39">
      <c r="B2583" s="200"/>
      <c r="D2583" s="201"/>
      <c r="E2583" s="201"/>
      <c r="G2583" s="193"/>
      <c r="AD2583" s="202"/>
      <c r="AE2583" s="203"/>
      <c r="AF2583" s="203"/>
      <c r="AG2583" s="203"/>
      <c r="AH2583" s="203"/>
      <c r="AK2583" s="203"/>
      <c r="AL2583" s="203"/>
      <c r="AM2583" s="204"/>
    </row>
    <row r="2584" spans="2:39">
      <c r="B2584" s="200"/>
      <c r="D2584" s="201"/>
      <c r="E2584" s="201"/>
      <c r="G2584" s="193"/>
      <c r="AD2584" s="202"/>
      <c r="AE2584" s="203"/>
      <c r="AF2584" s="203"/>
      <c r="AG2584" s="203"/>
      <c r="AH2584" s="203"/>
      <c r="AK2584" s="203"/>
      <c r="AL2584" s="203"/>
      <c r="AM2584" s="204"/>
    </row>
    <row r="2585" spans="2:39">
      <c r="B2585" s="200"/>
      <c r="D2585" s="201"/>
      <c r="E2585" s="201"/>
      <c r="G2585" s="193"/>
      <c r="AD2585" s="202"/>
      <c r="AE2585" s="203"/>
      <c r="AF2585" s="203"/>
      <c r="AG2585" s="203"/>
      <c r="AH2585" s="203"/>
      <c r="AK2585" s="203"/>
      <c r="AL2585" s="203"/>
      <c r="AM2585" s="204"/>
    </row>
    <row r="2586" spans="2:39">
      <c r="B2586" s="200"/>
      <c r="D2586" s="201"/>
      <c r="E2586" s="201"/>
      <c r="G2586" s="193"/>
      <c r="AD2586" s="202"/>
      <c r="AE2586" s="203"/>
      <c r="AF2586" s="203"/>
      <c r="AG2586" s="203"/>
      <c r="AH2586" s="203"/>
      <c r="AK2586" s="203"/>
      <c r="AL2586" s="203"/>
      <c r="AM2586" s="204"/>
    </row>
    <row r="2587" spans="2:39">
      <c r="B2587" s="200"/>
      <c r="D2587" s="201"/>
      <c r="E2587" s="201"/>
      <c r="G2587" s="193"/>
      <c r="AD2587" s="202"/>
      <c r="AE2587" s="203"/>
      <c r="AF2587" s="203"/>
      <c r="AG2587" s="203"/>
      <c r="AH2587" s="203"/>
      <c r="AK2587" s="203"/>
      <c r="AL2587" s="203"/>
      <c r="AM2587" s="204"/>
    </row>
    <row r="2588" spans="2:39">
      <c r="B2588" s="200"/>
      <c r="D2588" s="201"/>
      <c r="E2588" s="201"/>
      <c r="G2588" s="193"/>
      <c r="AD2588" s="202"/>
      <c r="AE2588" s="203"/>
      <c r="AF2588" s="203"/>
      <c r="AG2588" s="203"/>
      <c r="AH2588" s="203"/>
      <c r="AK2588" s="203"/>
      <c r="AL2588" s="203"/>
      <c r="AM2588" s="204"/>
    </row>
    <row r="2589" spans="2:39">
      <c r="B2589" s="200"/>
      <c r="D2589" s="201"/>
      <c r="E2589" s="201"/>
      <c r="G2589" s="193"/>
      <c r="AD2589" s="202"/>
      <c r="AE2589" s="203"/>
      <c r="AF2589" s="203"/>
      <c r="AG2589" s="203"/>
      <c r="AH2589" s="203"/>
      <c r="AK2589" s="203"/>
      <c r="AL2589" s="203"/>
      <c r="AM2589" s="204"/>
    </row>
    <row r="2590" spans="2:39">
      <c r="B2590" s="200"/>
      <c r="D2590" s="201"/>
      <c r="E2590" s="201"/>
      <c r="G2590" s="193"/>
      <c r="AD2590" s="202"/>
      <c r="AE2590" s="203"/>
      <c r="AF2590" s="203"/>
      <c r="AG2590" s="203"/>
      <c r="AH2590" s="203"/>
      <c r="AK2590" s="203"/>
      <c r="AL2590" s="203"/>
      <c r="AM2590" s="204"/>
    </row>
    <row r="2591" spans="2:39">
      <c r="B2591" s="200"/>
      <c r="D2591" s="201"/>
      <c r="E2591" s="201"/>
      <c r="G2591" s="193"/>
      <c r="AD2591" s="202"/>
      <c r="AE2591" s="203"/>
      <c r="AF2591" s="203"/>
      <c r="AG2591" s="203"/>
      <c r="AH2591" s="203"/>
      <c r="AK2591" s="203"/>
      <c r="AL2591" s="203"/>
      <c r="AM2591" s="204"/>
    </row>
    <row r="2592" spans="2:39">
      <c r="B2592" s="200"/>
      <c r="D2592" s="201"/>
      <c r="E2592" s="201"/>
      <c r="G2592" s="193"/>
      <c r="AD2592" s="202"/>
      <c r="AE2592" s="203"/>
      <c r="AF2592" s="203"/>
      <c r="AG2592" s="203"/>
      <c r="AH2592" s="203"/>
      <c r="AK2592" s="203"/>
      <c r="AL2592" s="203"/>
      <c r="AM2592" s="204"/>
    </row>
    <row r="2593" spans="2:39">
      <c r="B2593" s="200"/>
      <c r="D2593" s="201"/>
      <c r="E2593" s="201"/>
      <c r="G2593" s="193"/>
      <c r="AD2593" s="202"/>
      <c r="AE2593" s="203"/>
      <c r="AF2593" s="203"/>
      <c r="AG2593" s="203"/>
      <c r="AH2593" s="203"/>
      <c r="AK2593" s="203"/>
      <c r="AL2593" s="203"/>
      <c r="AM2593" s="204"/>
    </row>
    <row r="2594" spans="2:39">
      <c r="B2594" s="200"/>
      <c r="D2594" s="201"/>
      <c r="E2594" s="201"/>
      <c r="G2594" s="193"/>
      <c r="AD2594" s="202"/>
      <c r="AE2594" s="203"/>
      <c r="AF2594" s="203"/>
      <c r="AG2594" s="203"/>
      <c r="AH2594" s="203"/>
      <c r="AK2594" s="203"/>
      <c r="AL2594" s="203"/>
      <c r="AM2594" s="204"/>
    </row>
    <row r="2595" spans="2:39">
      <c r="B2595" s="200"/>
      <c r="D2595" s="201"/>
      <c r="E2595" s="201"/>
      <c r="G2595" s="193"/>
      <c r="AD2595" s="202"/>
      <c r="AE2595" s="203"/>
      <c r="AF2595" s="203"/>
      <c r="AG2595" s="203"/>
      <c r="AH2595" s="203"/>
      <c r="AK2595" s="203"/>
      <c r="AL2595" s="203"/>
      <c r="AM2595" s="204"/>
    </row>
    <row r="2596" spans="2:39">
      <c r="B2596" s="200"/>
      <c r="D2596" s="201"/>
      <c r="E2596" s="201"/>
      <c r="G2596" s="193"/>
      <c r="AD2596" s="202"/>
      <c r="AE2596" s="203"/>
      <c r="AF2596" s="203"/>
      <c r="AG2596" s="203"/>
      <c r="AH2596" s="203"/>
      <c r="AK2596" s="203"/>
      <c r="AL2596" s="203"/>
      <c r="AM2596" s="204"/>
    </row>
    <row r="2597" spans="2:39">
      <c r="B2597" s="200"/>
      <c r="D2597" s="201"/>
      <c r="E2597" s="201"/>
      <c r="G2597" s="193"/>
      <c r="AD2597" s="202"/>
      <c r="AE2597" s="203"/>
      <c r="AF2597" s="203"/>
      <c r="AG2597" s="203"/>
      <c r="AH2597" s="203"/>
      <c r="AK2597" s="203"/>
      <c r="AL2597" s="203"/>
      <c r="AM2597" s="204"/>
    </row>
    <row r="2598" spans="2:39">
      <c r="B2598" s="200"/>
      <c r="D2598" s="201"/>
      <c r="E2598" s="201"/>
      <c r="G2598" s="193"/>
      <c r="AD2598" s="202"/>
      <c r="AE2598" s="203"/>
      <c r="AF2598" s="203"/>
      <c r="AG2598" s="203"/>
      <c r="AH2598" s="203"/>
      <c r="AK2598" s="203"/>
      <c r="AL2598" s="203"/>
      <c r="AM2598" s="204"/>
    </row>
    <row r="2599" spans="2:39">
      <c r="B2599" s="200"/>
      <c r="D2599" s="201"/>
      <c r="E2599" s="201"/>
      <c r="G2599" s="193"/>
      <c r="AD2599" s="202"/>
      <c r="AE2599" s="203"/>
      <c r="AF2599" s="203"/>
      <c r="AG2599" s="203"/>
      <c r="AH2599" s="203"/>
      <c r="AK2599" s="203"/>
      <c r="AL2599" s="203"/>
      <c r="AM2599" s="204"/>
    </row>
    <row r="2600" spans="2:39">
      <c r="B2600" s="200"/>
      <c r="D2600" s="201"/>
      <c r="E2600" s="201"/>
      <c r="G2600" s="193"/>
      <c r="AD2600" s="202"/>
      <c r="AE2600" s="203"/>
      <c r="AF2600" s="203"/>
      <c r="AG2600" s="203"/>
      <c r="AH2600" s="203"/>
      <c r="AK2600" s="203"/>
      <c r="AL2600" s="203"/>
      <c r="AM2600" s="204"/>
    </row>
    <row r="2601" spans="2:39">
      <c r="B2601" s="200"/>
      <c r="D2601" s="201"/>
      <c r="E2601" s="201"/>
      <c r="G2601" s="193"/>
      <c r="AD2601" s="202"/>
      <c r="AE2601" s="203"/>
      <c r="AF2601" s="203"/>
      <c r="AG2601" s="203"/>
      <c r="AH2601" s="203"/>
      <c r="AK2601" s="203"/>
      <c r="AL2601" s="203"/>
      <c r="AM2601" s="204"/>
    </row>
    <row r="2602" spans="2:39">
      <c r="B2602" s="200"/>
      <c r="D2602" s="201"/>
      <c r="E2602" s="201"/>
      <c r="G2602" s="193"/>
      <c r="AD2602" s="202"/>
      <c r="AE2602" s="203"/>
      <c r="AF2602" s="203"/>
      <c r="AG2602" s="203"/>
      <c r="AH2602" s="203"/>
      <c r="AK2602" s="203"/>
      <c r="AL2602" s="203"/>
      <c r="AM2602" s="204"/>
    </row>
    <row r="2603" spans="2:39">
      <c r="B2603" s="200"/>
      <c r="D2603" s="201"/>
      <c r="E2603" s="201"/>
      <c r="G2603" s="193"/>
      <c r="AD2603" s="202"/>
      <c r="AE2603" s="203"/>
      <c r="AF2603" s="203"/>
      <c r="AG2603" s="203"/>
      <c r="AH2603" s="203"/>
      <c r="AK2603" s="203"/>
      <c r="AL2603" s="203"/>
      <c r="AM2603" s="204"/>
    </row>
    <row r="2604" spans="2:39">
      <c r="B2604" s="200"/>
      <c r="D2604" s="201"/>
      <c r="E2604" s="201"/>
      <c r="G2604" s="193"/>
      <c r="AD2604" s="202"/>
      <c r="AE2604" s="203"/>
      <c r="AF2604" s="203"/>
      <c r="AG2604" s="203"/>
      <c r="AH2604" s="203"/>
      <c r="AK2604" s="203"/>
      <c r="AL2604" s="203"/>
      <c r="AM2604" s="204"/>
    </row>
    <row r="2605" spans="2:39">
      <c r="B2605" s="200"/>
      <c r="D2605" s="201"/>
      <c r="E2605" s="201"/>
      <c r="G2605" s="193"/>
      <c r="AD2605" s="202"/>
      <c r="AE2605" s="203"/>
      <c r="AF2605" s="203"/>
      <c r="AG2605" s="203"/>
      <c r="AH2605" s="203"/>
      <c r="AK2605" s="203"/>
      <c r="AL2605" s="203"/>
      <c r="AM2605" s="204"/>
    </row>
    <row r="2606" spans="2:39">
      <c r="B2606" s="200"/>
      <c r="D2606" s="201"/>
      <c r="E2606" s="201"/>
      <c r="G2606" s="193"/>
      <c r="AD2606" s="202"/>
      <c r="AE2606" s="203"/>
      <c r="AF2606" s="203"/>
      <c r="AG2606" s="203"/>
      <c r="AH2606" s="203"/>
      <c r="AK2606" s="203"/>
      <c r="AL2606" s="203"/>
      <c r="AM2606" s="204"/>
    </row>
    <row r="2607" spans="2:39">
      <c r="B2607" s="200"/>
      <c r="D2607" s="201"/>
      <c r="E2607" s="201"/>
      <c r="G2607" s="193"/>
      <c r="AD2607" s="202"/>
      <c r="AE2607" s="203"/>
      <c r="AF2607" s="203"/>
      <c r="AG2607" s="203"/>
      <c r="AH2607" s="203"/>
      <c r="AK2607" s="203"/>
      <c r="AL2607" s="203"/>
      <c r="AM2607" s="204"/>
    </row>
    <row r="2608" spans="2:39">
      <c r="B2608" s="200"/>
      <c r="D2608" s="201"/>
      <c r="E2608" s="201"/>
      <c r="G2608" s="193"/>
      <c r="AD2608" s="202"/>
      <c r="AE2608" s="203"/>
      <c r="AF2608" s="203"/>
      <c r="AG2608" s="203"/>
      <c r="AH2608" s="203"/>
      <c r="AK2608" s="203"/>
      <c r="AL2608" s="203"/>
      <c r="AM2608" s="204"/>
    </row>
    <row r="2609" spans="2:39">
      <c r="B2609" s="200"/>
      <c r="D2609" s="201"/>
      <c r="E2609" s="201"/>
      <c r="G2609" s="193"/>
      <c r="AD2609" s="202"/>
      <c r="AE2609" s="203"/>
      <c r="AF2609" s="203"/>
      <c r="AG2609" s="203"/>
      <c r="AH2609" s="203"/>
      <c r="AK2609" s="203"/>
      <c r="AL2609" s="203"/>
      <c r="AM2609" s="204"/>
    </row>
    <row r="2610" spans="2:39">
      <c r="B2610" s="200"/>
      <c r="D2610" s="201"/>
      <c r="E2610" s="201"/>
      <c r="G2610" s="193"/>
      <c r="AD2610" s="202"/>
      <c r="AE2610" s="203"/>
      <c r="AF2610" s="203"/>
      <c r="AG2610" s="203"/>
      <c r="AH2610" s="203"/>
      <c r="AK2610" s="203"/>
      <c r="AL2610" s="203"/>
      <c r="AM2610" s="204"/>
    </row>
    <row r="2611" spans="2:39">
      <c r="B2611" s="200"/>
      <c r="D2611" s="201"/>
      <c r="E2611" s="201"/>
      <c r="G2611" s="193"/>
      <c r="AD2611" s="202"/>
      <c r="AE2611" s="203"/>
      <c r="AF2611" s="203"/>
      <c r="AG2611" s="203"/>
      <c r="AH2611" s="203"/>
      <c r="AK2611" s="203"/>
      <c r="AL2611" s="203"/>
      <c r="AM2611" s="204"/>
    </row>
    <row r="2612" spans="2:39">
      <c r="B2612" s="200"/>
      <c r="D2612" s="201"/>
      <c r="E2612" s="201"/>
      <c r="G2612" s="193"/>
      <c r="AD2612" s="202"/>
      <c r="AE2612" s="203"/>
      <c r="AF2612" s="203"/>
      <c r="AG2612" s="203"/>
      <c r="AH2612" s="203"/>
      <c r="AK2612" s="203"/>
      <c r="AL2612" s="203"/>
      <c r="AM2612" s="204"/>
    </row>
    <row r="2613" spans="2:39">
      <c r="B2613" s="200"/>
      <c r="D2613" s="201"/>
      <c r="E2613" s="201"/>
      <c r="G2613" s="193"/>
      <c r="AD2613" s="202"/>
      <c r="AE2613" s="203"/>
      <c r="AF2613" s="203"/>
      <c r="AG2613" s="203"/>
      <c r="AH2613" s="203"/>
      <c r="AK2613" s="203"/>
      <c r="AL2613" s="203"/>
      <c r="AM2613" s="204"/>
    </row>
    <row r="2614" spans="2:39">
      <c r="B2614" s="200"/>
      <c r="D2614" s="201"/>
      <c r="E2614" s="201"/>
      <c r="G2614" s="193"/>
      <c r="AD2614" s="202"/>
      <c r="AE2614" s="203"/>
      <c r="AF2614" s="203"/>
      <c r="AG2614" s="203"/>
      <c r="AH2614" s="203"/>
      <c r="AK2614" s="203"/>
      <c r="AL2614" s="203"/>
      <c r="AM2614" s="204"/>
    </row>
    <row r="2615" spans="2:39">
      <c r="B2615" s="200"/>
      <c r="D2615" s="201"/>
      <c r="E2615" s="201"/>
      <c r="G2615" s="193"/>
      <c r="AD2615" s="202"/>
      <c r="AE2615" s="203"/>
      <c r="AF2615" s="203"/>
      <c r="AG2615" s="203"/>
      <c r="AH2615" s="203"/>
      <c r="AK2615" s="203"/>
      <c r="AL2615" s="203"/>
      <c r="AM2615" s="204"/>
    </row>
    <row r="2616" spans="2:39">
      <c r="B2616" s="200"/>
      <c r="D2616" s="201"/>
      <c r="E2616" s="201"/>
      <c r="G2616" s="193"/>
      <c r="AD2616" s="202"/>
      <c r="AE2616" s="203"/>
      <c r="AF2616" s="203"/>
      <c r="AG2616" s="203"/>
      <c r="AH2616" s="203"/>
      <c r="AK2616" s="203"/>
      <c r="AL2616" s="203"/>
      <c r="AM2616" s="204"/>
    </row>
    <row r="2617" spans="2:39">
      <c r="B2617" s="200"/>
      <c r="D2617" s="201"/>
      <c r="E2617" s="201"/>
      <c r="G2617" s="193"/>
      <c r="AD2617" s="202"/>
      <c r="AE2617" s="203"/>
      <c r="AF2617" s="203"/>
      <c r="AG2617" s="203"/>
      <c r="AH2617" s="203"/>
      <c r="AK2617" s="203"/>
      <c r="AL2617" s="203"/>
      <c r="AM2617" s="204"/>
    </row>
    <row r="2618" spans="2:39">
      <c r="B2618" s="200"/>
      <c r="D2618" s="201"/>
      <c r="E2618" s="201"/>
      <c r="G2618" s="193"/>
      <c r="AD2618" s="202"/>
      <c r="AE2618" s="203"/>
      <c r="AF2618" s="203"/>
      <c r="AG2618" s="203"/>
      <c r="AH2618" s="203"/>
      <c r="AK2618" s="203"/>
      <c r="AL2618" s="203"/>
      <c r="AM2618" s="204"/>
    </row>
    <row r="2619" spans="2:39">
      <c r="B2619" s="200"/>
      <c r="D2619" s="201"/>
      <c r="E2619" s="201"/>
      <c r="G2619" s="193"/>
      <c r="AD2619" s="202"/>
      <c r="AE2619" s="203"/>
      <c r="AF2619" s="203"/>
      <c r="AG2619" s="203"/>
      <c r="AH2619" s="203"/>
      <c r="AK2619" s="203"/>
      <c r="AL2619" s="203"/>
      <c r="AM2619" s="204"/>
    </row>
    <row r="2620" spans="2:39">
      <c r="B2620" s="200"/>
      <c r="D2620" s="201"/>
      <c r="E2620" s="201"/>
      <c r="G2620" s="193"/>
      <c r="AD2620" s="202"/>
      <c r="AE2620" s="203"/>
      <c r="AF2620" s="203"/>
      <c r="AG2620" s="203"/>
      <c r="AH2620" s="203"/>
      <c r="AK2620" s="203"/>
      <c r="AL2620" s="203"/>
      <c r="AM2620" s="204"/>
    </row>
    <row r="2621" spans="2:39">
      <c r="B2621" s="200"/>
      <c r="D2621" s="201"/>
      <c r="E2621" s="201"/>
      <c r="G2621" s="193"/>
      <c r="AD2621" s="202"/>
      <c r="AE2621" s="203"/>
      <c r="AF2621" s="203"/>
      <c r="AG2621" s="203"/>
      <c r="AH2621" s="203"/>
      <c r="AK2621" s="203"/>
      <c r="AL2621" s="203"/>
      <c r="AM2621" s="204"/>
    </row>
    <row r="2622" spans="2:39">
      <c r="B2622" s="200"/>
      <c r="D2622" s="201"/>
      <c r="E2622" s="201"/>
      <c r="G2622" s="193"/>
      <c r="AD2622" s="202"/>
      <c r="AE2622" s="203"/>
      <c r="AF2622" s="203"/>
      <c r="AG2622" s="203"/>
      <c r="AH2622" s="203"/>
      <c r="AK2622" s="203"/>
      <c r="AL2622" s="203"/>
      <c r="AM2622" s="204"/>
    </row>
    <row r="2623" spans="2:39">
      <c r="B2623" s="200"/>
      <c r="D2623" s="201"/>
      <c r="E2623" s="201"/>
      <c r="G2623" s="193"/>
      <c r="AD2623" s="202"/>
      <c r="AE2623" s="203"/>
      <c r="AF2623" s="203"/>
      <c r="AG2623" s="203"/>
      <c r="AH2623" s="203"/>
      <c r="AK2623" s="203"/>
      <c r="AL2623" s="203"/>
      <c r="AM2623" s="204"/>
    </row>
    <row r="2624" spans="2:39">
      <c r="B2624" s="200"/>
      <c r="D2624" s="201"/>
      <c r="E2624" s="201"/>
      <c r="G2624" s="193"/>
      <c r="AD2624" s="202"/>
      <c r="AE2624" s="203"/>
      <c r="AF2624" s="203"/>
      <c r="AG2624" s="203"/>
      <c r="AH2624" s="203"/>
      <c r="AK2624" s="203"/>
      <c r="AL2624" s="203"/>
      <c r="AM2624" s="204"/>
    </row>
    <row r="2625" spans="2:39">
      <c r="B2625" s="200"/>
      <c r="D2625" s="201"/>
      <c r="E2625" s="201"/>
      <c r="G2625" s="193"/>
      <c r="AD2625" s="202"/>
      <c r="AE2625" s="203"/>
      <c r="AF2625" s="203"/>
      <c r="AG2625" s="203"/>
      <c r="AH2625" s="203"/>
      <c r="AK2625" s="203"/>
      <c r="AL2625" s="203"/>
      <c r="AM2625" s="204"/>
    </row>
    <row r="2626" spans="2:39">
      <c r="B2626" s="200"/>
      <c r="D2626" s="201"/>
      <c r="E2626" s="201"/>
      <c r="G2626" s="193"/>
      <c r="AD2626" s="202"/>
      <c r="AE2626" s="203"/>
      <c r="AF2626" s="203"/>
      <c r="AG2626" s="203"/>
      <c r="AH2626" s="203"/>
      <c r="AK2626" s="203"/>
      <c r="AL2626" s="203"/>
      <c r="AM2626" s="204"/>
    </row>
    <row r="2627" spans="2:39">
      <c r="B2627" s="200"/>
      <c r="D2627" s="201"/>
      <c r="E2627" s="201"/>
      <c r="G2627" s="193"/>
      <c r="AD2627" s="202"/>
      <c r="AE2627" s="203"/>
      <c r="AF2627" s="203"/>
      <c r="AG2627" s="203"/>
      <c r="AH2627" s="203"/>
      <c r="AK2627" s="203"/>
      <c r="AL2627" s="203"/>
      <c r="AM2627" s="204"/>
    </row>
    <row r="2628" spans="2:39">
      <c r="B2628" s="200"/>
      <c r="D2628" s="201"/>
      <c r="E2628" s="201"/>
      <c r="G2628" s="193"/>
      <c r="AD2628" s="202"/>
      <c r="AE2628" s="203"/>
      <c r="AF2628" s="203"/>
      <c r="AG2628" s="203"/>
      <c r="AH2628" s="203"/>
      <c r="AK2628" s="203"/>
      <c r="AL2628" s="203"/>
      <c r="AM2628" s="204"/>
    </row>
    <row r="2629" spans="2:39">
      <c r="B2629" s="200"/>
      <c r="D2629" s="201"/>
      <c r="E2629" s="201"/>
      <c r="G2629" s="193"/>
      <c r="AD2629" s="202"/>
      <c r="AE2629" s="203"/>
      <c r="AF2629" s="203"/>
      <c r="AG2629" s="203"/>
      <c r="AH2629" s="203"/>
      <c r="AK2629" s="203"/>
      <c r="AL2629" s="203"/>
      <c r="AM2629" s="204"/>
    </row>
    <row r="2630" spans="2:39">
      <c r="B2630" s="200"/>
      <c r="D2630" s="201"/>
      <c r="E2630" s="201"/>
      <c r="G2630" s="193"/>
      <c r="AD2630" s="202"/>
      <c r="AE2630" s="203"/>
      <c r="AF2630" s="203"/>
      <c r="AG2630" s="203"/>
      <c r="AH2630" s="203"/>
      <c r="AK2630" s="203"/>
      <c r="AL2630" s="203"/>
      <c r="AM2630" s="204"/>
    </row>
    <row r="2631" spans="2:39">
      <c r="B2631" s="200"/>
      <c r="D2631" s="201"/>
      <c r="E2631" s="201"/>
      <c r="G2631" s="193"/>
      <c r="AD2631" s="202"/>
      <c r="AE2631" s="203"/>
      <c r="AF2631" s="203"/>
      <c r="AG2631" s="203"/>
      <c r="AH2631" s="203"/>
      <c r="AK2631" s="203"/>
      <c r="AL2631" s="203"/>
      <c r="AM2631" s="204"/>
    </row>
    <row r="2632" spans="2:39">
      <c r="B2632" s="200"/>
      <c r="D2632" s="201"/>
      <c r="E2632" s="201"/>
      <c r="G2632" s="193"/>
      <c r="AD2632" s="202"/>
      <c r="AE2632" s="203"/>
      <c r="AF2632" s="203"/>
      <c r="AG2632" s="203"/>
      <c r="AH2632" s="203"/>
      <c r="AK2632" s="203"/>
      <c r="AL2632" s="203"/>
      <c r="AM2632" s="204"/>
    </row>
    <row r="2633" spans="2:39">
      <c r="B2633" s="200"/>
      <c r="D2633" s="201"/>
      <c r="E2633" s="201"/>
      <c r="G2633" s="193"/>
      <c r="AD2633" s="202"/>
      <c r="AE2633" s="203"/>
      <c r="AF2633" s="203"/>
      <c r="AG2633" s="203"/>
      <c r="AH2633" s="203"/>
      <c r="AK2633" s="203"/>
      <c r="AL2633" s="203"/>
      <c r="AM2633" s="204"/>
    </row>
    <row r="2634" spans="2:39">
      <c r="B2634" s="200"/>
      <c r="D2634" s="201"/>
      <c r="E2634" s="201"/>
      <c r="G2634" s="193"/>
      <c r="AD2634" s="202"/>
      <c r="AE2634" s="203"/>
      <c r="AF2634" s="203"/>
      <c r="AG2634" s="203"/>
      <c r="AH2634" s="203"/>
      <c r="AK2634" s="203"/>
      <c r="AL2634" s="203"/>
      <c r="AM2634" s="204"/>
    </row>
    <row r="2635" spans="2:39">
      <c r="B2635" s="200"/>
      <c r="D2635" s="201"/>
      <c r="E2635" s="201"/>
      <c r="G2635" s="193"/>
      <c r="AD2635" s="202"/>
      <c r="AE2635" s="203"/>
      <c r="AF2635" s="203"/>
      <c r="AG2635" s="203"/>
      <c r="AH2635" s="203"/>
      <c r="AK2635" s="203"/>
      <c r="AL2635" s="203"/>
      <c r="AM2635" s="204"/>
    </row>
    <row r="2636" spans="2:39">
      <c r="B2636" s="200"/>
      <c r="D2636" s="201"/>
      <c r="E2636" s="201"/>
      <c r="G2636" s="193"/>
      <c r="AD2636" s="202"/>
      <c r="AE2636" s="203"/>
      <c r="AF2636" s="203"/>
      <c r="AG2636" s="203"/>
      <c r="AH2636" s="203"/>
      <c r="AK2636" s="203"/>
      <c r="AL2636" s="203"/>
      <c r="AM2636" s="204"/>
    </row>
    <row r="2637" spans="2:39">
      <c r="B2637" s="200"/>
      <c r="D2637" s="201"/>
      <c r="E2637" s="201"/>
      <c r="G2637" s="193"/>
      <c r="AD2637" s="202"/>
      <c r="AE2637" s="203"/>
      <c r="AF2637" s="203"/>
      <c r="AG2637" s="203"/>
      <c r="AH2637" s="203"/>
      <c r="AK2637" s="203"/>
      <c r="AL2637" s="203"/>
      <c r="AM2637" s="204"/>
    </row>
    <row r="2638" spans="2:39">
      <c r="B2638" s="200"/>
      <c r="D2638" s="201"/>
      <c r="E2638" s="201"/>
      <c r="G2638" s="193"/>
      <c r="AD2638" s="202"/>
      <c r="AE2638" s="203"/>
      <c r="AF2638" s="203"/>
      <c r="AG2638" s="203"/>
      <c r="AH2638" s="203"/>
      <c r="AK2638" s="203"/>
      <c r="AL2638" s="203"/>
      <c r="AM2638" s="204"/>
    </row>
    <row r="2639" spans="2:39">
      <c r="B2639" s="200"/>
      <c r="D2639" s="201"/>
      <c r="E2639" s="201"/>
      <c r="G2639" s="193"/>
      <c r="AD2639" s="202"/>
      <c r="AE2639" s="203"/>
      <c r="AF2639" s="203"/>
      <c r="AG2639" s="203"/>
      <c r="AH2639" s="203"/>
      <c r="AK2639" s="203"/>
      <c r="AL2639" s="203"/>
      <c r="AM2639" s="204"/>
    </row>
    <row r="2640" spans="2:39">
      <c r="B2640" s="200"/>
      <c r="D2640" s="201"/>
      <c r="E2640" s="201"/>
      <c r="G2640" s="193"/>
      <c r="AD2640" s="202"/>
      <c r="AE2640" s="203"/>
      <c r="AF2640" s="203"/>
      <c r="AG2640" s="203"/>
      <c r="AH2640" s="203"/>
      <c r="AK2640" s="203"/>
      <c r="AL2640" s="203"/>
      <c r="AM2640" s="204"/>
    </row>
    <row r="2641" spans="2:39">
      <c r="B2641" s="200"/>
      <c r="D2641" s="201"/>
      <c r="E2641" s="201"/>
      <c r="G2641" s="193"/>
      <c r="AD2641" s="202"/>
      <c r="AE2641" s="203"/>
      <c r="AF2641" s="203"/>
      <c r="AG2641" s="203"/>
      <c r="AH2641" s="203"/>
      <c r="AK2641" s="203"/>
      <c r="AL2641" s="203"/>
      <c r="AM2641" s="204"/>
    </row>
    <row r="2642" spans="2:39">
      <c r="B2642" s="200"/>
      <c r="D2642" s="201"/>
      <c r="E2642" s="201"/>
      <c r="G2642" s="193"/>
      <c r="AD2642" s="202"/>
      <c r="AE2642" s="203"/>
      <c r="AF2642" s="203"/>
      <c r="AG2642" s="203"/>
      <c r="AH2642" s="203"/>
      <c r="AK2642" s="203"/>
      <c r="AL2642" s="203"/>
      <c r="AM2642" s="204"/>
    </row>
    <row r="2643" spans="2:39">
      <c r="B2643" s="200"/>
      <c r="D2643" s="201"/>
      <c r="E2643" s="201"/>
      <c r="G2643" s="193"/>
      <c r="AD2643" s="202"/>
      <c r="AE2643" s="203"/>
      <c r="AF2643" s="203"/>
      <c r="AG2643" s="203"/>
      <c r="AH2643" s="203"/>
      <c r="AK2643" s="203"/>
      <c r="AL2643" s="203"/>
      <c r="AM2643" s="204"/>
    </row>
    <row r="2644" spans="2:39">
      <c r="B2644" s="200"/>
      <c r="D2644" s="201"/>
      <c r="E2644" s="201"/>
      <c r="G2644" s="193"/>
      <c r="AD2644" s="202"/>
      <c r="AE2644" s="203"/>
      <c r="AF2644" s="203"/>
      <c r="AG2644" s="203"/>
      <c r="AH2644" s="203"/>
      <c r="AK2644" s="203"/>
      <c r="AL2644" s="203"/>
      <c r="AM2644" s="204"/>
    </row>
    <row r="2645" spans="2:39">
      <c r="B2645" s="200"/>
      <c r="D2645" s="201"/>
      <c r="E2645" s="201"/>
      <c r="G2645" s="193"/>
      <c r="AD2645" s="202"/>
      <c r="AE2645" s="203"/>
      <c r="AF2645" s="203"/>
      <c r="AG2645" s="203"/>
      <c r="AH2645" s="203"/>
      <c r="AK2645" s="203"/>
      <c r="AL2645" s="203"/>
      <c r="AM2645" s="204"/>
    </row>
    <row r="2646" spans="2:39">
      <c r="B2646" s="200"/>
      <c r="D2646" s="201"/>
      <c r="E2646" s="201"/>
      <c r="G2646" s="193"/>
      <c r="AD2646" s="202"/>
      <c r="AE2646" s="203"/>
      <c r="AF2646" s="203"/>
      <c r="AG2646" s="203"/>
      <c r="AH2646" s="203"/>
      <c r="AK2646" s="203"/>
      <c r="AL2646" s="203"/>
      <c r="AM2646" s="204"/>
    </row>
    <row r="2647" spans="2:39">
      <c r="B2647" s="200"/>
      <c r="D2647" s="201"/>
      <c r="E2647" s="201"/>
      <c r="G2647" s="193"/>
      <c r="AD2647" s="202"/>
      <c r="AE2647" s="203"/>
      <c r="AF2647" s="203"/>
      <c r="AG2647" s="203"/>
      <c r="AH2647" s="203"/>
      <c r="AK2647" s="203"/>
      <c r="AL2647" s="203"/>
      <c r="AM2647" s="204"/>
    </row>
    <row r="2648" spans="2:39">
      <c r="B2648" s="200"/>
      <c r="D2648" s="201"/>
      <c r="E2648" s="201"/>
      <c r="G2648" s="193"/>
      <c r="AD2648" s="202"/>
      <c r="AE2648" s="203"/>
      <c r="AF2648" s="203"/>
      <c r="AG2648" s="203"/>
      <c r="AH2648" s="203"/>
      <c r="AK2648" s="203"/>
      <c r="AL2648" s="203"/>
      <c r="AM2648" s="204"/>
    </row>
    <row r="2649" spans="2:39">
      <c r="B2649" s="200"/>
      <c r="D2649" s="201"/>
      <c r="E2649" s="201"/>
      <c r="G2649" s="193"/>
      <c r="AD2649" s="202"/>
      <c r="AE2649" s="203"/>
      <c r="AF2649" s="203"/>
      <c r="AG2649" s="203"/>
      <c r="AH2649" s="203"/>
      <c r="AK2649" s="203"/>
      <c r="AL2649" s="203"/>
      <c r="AM2649" s="204"/>
    </row>
    <row r="2650" spans="2:39">
      <c r="B2650" s="200"/>
      <c r="D2650" s="201"/>
      <c r="E2650" s="201"/>
      <c r="G2650" s="193"/>
      <c r="AD2650" s="202"/>
      <c r="AE2650" s="203"/>
      <c r="AF2650" s="203"/>
      <c r="AG2650" s="203"/>
      <c r="AH2650" s="203"/>
      <c r="AK2650" s="203"/>
      <c r="AL2650" s="203"/>
      <c r="AM2650" s="204"/>
    </row>
    <row r="2651" spans="2:39">
      <c r="B2651" s="200"/>
      <c r="D2651" s="201"/>
      <c r="E2651" s="201"/>
      <c r="G2651" s="193"/>
      <c r="AD2651" s="202"/>
      <c r="AE2651" s="203"/>
      <c r="AF2651" s="203"/>
      <c r="AG2651" s="203"/>
      <c r="AH2651" s="203"/>
      <c r="AK2651" s="203"/>
      <c r="AL2651" s="203"/>
      <c r="AM2651" s="204"/>
    </row>
    <row r="2652" spans="2:39">
      <c r="B2652" s="200"/>
      <c r="D2652" s="201"/>
      <c r="E2652" s="201"/>
      <c r="G2652" s="193"/>
      <c r="AD2652" s="202"/>
      <c r="AE2652" s="203"/>
      <c r="AF2652" s="203"/>
      <c r="AG2652" s="203"/>
      <c r="AH2652" s="203"/>
      <c r="AK2652" s="203"/>
      <c r="AL2652" s="203"/>
      <c r="AM2652" s="204"/>
    </row>
    <row r="2653" spans="2:39">
      <c r="B2653" s="200"/>
      <c r="D2653" s="201"/>
      <c r="E2653" s="201"/>
      <c r="G2653" s="193"/>
      <c r="AD2653" s="202"/>
      <c r="AE2653" s="203"/>
      <c r="AF2653" s="203"/>
      <c r="AG2653" s="203"/>
      <c r="AH2653" s="203"/>
      <c r="AK2653" s="203"/>
      <c r="AL2653" s="203"/>
      <c r="AM2653" s="204"/>
    </row>
    <row r="2654" spans="2:39">
      <c r="B2654" s="200"/>
      <c r="D2654" s="201"/>
      <c r="E2654" s="201"/>
      <c r="G2654" s="193"/>
      <c r="AD2654" s="202"/>
      <c r="AE2654" s="203"/>
      <c r="AF2654" s="203"/>
      <c r="AG2654" s="203"/>
      <c r="AH2654" s="203"/>
      <c r="AK2654" s="203"/>
      <c r="AL2654" s="203"/>
      <c r="AM2654" s="204"/>
    </row>
    <row r="2655" spans="2:39">
      <c r="B2655" s="200"/>
      <c r="D2655" s="201"/>
      <c r="E2655" s="201"/>
      <c r="G2655" s="193"/>
      <c r="AD2655" s="202"/>
      <c r="AE2655" s="203"/>
      <c r="AF2655" s="203"/>
      <c r="AG2655" s="203"/>
      <c r="AH2655" s="203"/>
      <c r="AK2655" s="203"/>
      <c r="AL2655" s="203"/>
      <c r="AM2655" s="204"/>
    </row>
    <row r="2656" spans="2:39">
      <c r="B2656" s="200"/>
      <c r="D2656" s="201"/>
      <c r="E2656" s="201"/>
      <c r="G2656" s="193"/>
      <c r="AD2656" s="202"/>
      <c r="AE2656" s="203"/>
      <c r="AF2656" s="203"/>
      <c r="AG2656" s="203"/>
      <c r="AH2656" s="203"/>
      <c r="AK2656" s="203"/>
      <c r="AL2656" s="203"/>
      <c r="AM2656" s="204"/>
    </row>
    <row r="2657" spans="2:39">
      <c r="B2657" s="200"/>
      <c r="D2657" s="201"/>
      <c r="E2657" s="201"/>
      <c r="G2657" s="193"/>
      <c r="AD2657" s="202"/>
      <c r="AE2657" s="203"/>
      <c r="AF2657" s="203"/>
      <c r="AG2657" s="203"/>
      <c r="AH2657" s="203"/>
      <c r="AK2657" s="203"/>
      <c r="AL2657" s="203"/>
      <c r="AM2657" s="204"/>
    </row>
    <row r="2658" spans="2:39">
      <c r="B2658" s="200"/>
      <c r="D2658" s="201"/>
      <c r="E2658" s="201"/>
      <c r="G2658" s="193"/>
      <c r="AD2658" s="202"/>
      <c r="AE2658" s="203"/>
      <c r="AF2658" s="203"/>
      <c r="AG2658" s="203"/>
      <c r="AH2658" s="203"/>
      <c r="AK2658" s="203"/>
      <c r="AL2658" s="203"/>
      <c r="AM2658" s="204"/>
    </row>
    <row r="2659" spans="2:39">
      <c r="B2659" s="200"/>
      <c r="D2659" s="201"/>
      <c r="E2659" s="201"/>
      <c r="G2659" s="193"/>
      <c r="AD2659" s="202"/>
      <c r="AE2659" s="203"/>
      <c r="AF2659" s="203"/>
      <c r="AG2659" s="203"/>
      <c r="AH2659" s="203"/>
      <c r="AK2659" s="203"/>
      <c r="AL2659" s="203"/>
      <c r="AM2659" s="204"/>
    </row>
    <row r="2660" spans="2:39">
      <c r="B2660" s="200"/>
      <c r="D2660" s="201"/>
      <c r="E2660" s="201"/>
      <c r="G2660" s="193"/>
      <c r="AD2660" s="202"/>
      <c r="AE2660" s="203"/>
      <c r="AF2660" s="203"/>
      <c r="AG2660" s="203"/>
      <c r="AH2660" s="203"/>
      <c r="AK2660" s="203"/>
      <c r="AL2660" s="203"/>
      <c r="AM2660" s="204"/>
    </row>
    <row r="2661" spans="2:39">
      <c r="B2661" s="200"/>
      <c r="D2661" s="201"/>
      <c r="E2661" s="201"/>
      <c r="G2661" s="193"/>
      <c r="AD2661" s="202"/>
      <c r="AE2661" s="203"/>
      <c r="AF2661" s="203"/>
      <c r="AG2661" s="203"/>
      <c r="AH2661" s="203"/>
      <c r="AK2661" s="203"/>
      <c r="AL2661" s="203"/>
      <c r="AM2661" s="204"/>
    </row>
    <row r="2662" spans="2:39">
      <c r="B2662" s="200"/>
      <c r="D2662" s="201"/>
      <c r="E2662" s="201"/>
      <c r="G2662" s="193"/>
      <c r="AD2662" s="202"/>
      <c r="AE2662" s="203"/>
      <c r="AF2662" s="203"/>
      <c r="AG2662" s="203"/>
      <c r="AH2662" s="203"/>
      <c r="AK2662" s="203"/>
      <c r="AL2662" s="203"/>
      <c r="AM2662" s="204"/>
    </row>
    <row r="2663" spans="2:39">
      <c r="B2663" s="200"/>
      <c r="D2663" s="201"/>
      <c r="E2663" s="201"/>
      <c r="G2663" s="193"/>
      <c r="AD2663" s="202"/>
      <c r="AE2663" s="203"/>
      <c r="AF2663" s="203"/>
      <c r="AG2663" s="203"/>
      <c r="AH2663" s="203"/>
      <c r="AK2663" s="203"/>
      <c r="AL2663" s="203"/>
      <c r="AM2663" s="204"/>
    </row>
    <row r="2664" spans="2:39">
      <c r="B2664" s="200"/>
      <c r="D2664" s="201"/>
      <c r="E2664" s="201"/>
      <c r="G2664" s="193"/>
      <c r="AD2664" s="202"/>
      <c r="AE2664" s="203"/>
      <c r="AF2664" s="203"/>
      <c r="AG2664" s="203"/>
      <c r="AH2664" s="203"/>
      <c r="AK2664" s="203"/>
      <c r="AL2664" s="203"/>
      <c r="AM2664" s="204"/>
    </row>
    <row r="2665" spans="2:39">
      <c r="B2665" s="200"/>
      <c r="D2665" s="201"/>
      <c r="E2665" s="201"/>
      <c r="G2665" s="193"/>
      <c r="AD2665" s="202"/>
      <c r="AE2665" s="203"/>
      <c r="AF2665" s="203"/>
      <c r="AG2665" s="203"/>
      <c r="AH2665" s="203"/>
      <c r="AK2665" s="203"/>
      <c r="AL2665" s="203"/>
      <c r="AM2665" s="204"/>
    </row>
    <row r="2666" spans="2:39">
      <c r="B2666" s="200"/>
      <c r="D2666" s="201"/>
      <c r="E2666" s="201"/>
      <c r="G2666" s="193"/>
      <c r="AD2666" s="202"/>
      <c r="AE2666" s="203"/>
      <c r="AF2666" s="203"/>
      <c r="AG2666" s="203"/>
      <c r="AH2666" s="203"/>
      <c r="AK2666" s="203"/>
      <c r="AL2666" s="203"/>
      <c r="AM2666" s="204"/>
    </row>
    <row r="2667" spans="2:39">
      <c r="B2667" s="200"/>
      <c r="D2667" s="201"/>
      <c r="E2667" s="201"/>
      <c r="G2667" s="193"/>
      <c r="AD2667" s="202"/>
      <c r="AE2667" s="203"/>
      <c r="AF2667" s="203"/>
      <c r="AG2667" s="203"/>
      <c r="AH2667" s="203"/>
      <c r="AK2667" s="203"/>
      <c r="AL2667" s="203"/>
      <c r="AM2667" s="204"/>
    </row>
    <row r="2668" spans="2:39">
      <c r="B2668" s="200"/>
      <c r="D2668" s="201"/>
      <c r="E2668" s="201"/>
      <c r="G2668" s="193"/>
      <c r="AD2668" s="202"/>
      <c r="AE2668" s="203"/>
      <c r="AF2668" s="203"/>
      <c r="AG2668" s="203"/>
      <c r="AH2668" s="203"/>
      <c r="AK2668" s="203"/>
      <c r="AL2668" s="203"/>
      <c r="AM2668" s="204"/>
    </row>
    <row r="2669" spans="2:39">
      <c r="B2669" s="200"/>
      <c r="D2669" s="201"/>
      <c r="E2669" s="201"/>
      <c r="G2669" s="193"/>
      <c r="AD2669" s="202"/>
      <c r="AE2669" s="203"/>
      <c r="AF2669" s="203"/>
      <c r="AG2669" s="203"/>
      <c r="AH2669" s="203"/>
      <c r="AK2669" s="203"/>
      <c r="AL2669" s="203"/>
      <c r="AM2669" s="204"/>
    </row>
    <row r="2670" spans="2:39">
      <c r="B2670" s="200"/>
      <c r="D2670" s="201"/>
      <c r="E2670" s="201"/>
      <c r="G2670" s="193"/>
      <c r="AD2670" s="202"/>
      <c r="AE2670" s="203"/>
      <c r="AF2670" s="203"/>
      <c r="AG2670" s="203"/>
      <c r="AH2670" s="203"/>
      <c r="AK2670" s="203"/>
      <c r="AL2670" s="203"/>
      <c r="AM2670" s="204"/>
    </row>
    <row r="2671" spans="2:39">
      <c r="B2671" s="200"/>
      <c r="D2671" s="201"/>
      <c r="E2671" s="201"/>
      <c r="G2671" s="193"/>
      <c r="AD2671" s="202"/>
      <c r="AE2671" s="203"/>
      <c r="AF2671" s="203"/>
      <c r="AG2671" s="203"/>
      <c r="AH2671" s="203"/>
      <c r="AK2671" s="203"/>
      <c r="AL2671" s="203"/>
      <c r="AM2671" s="204"/>
    </row>
    <row r="2672" spans="2:39">
      <c r="B2672" s="200"/>
      <c r="D2672" s="201"/>
      <c r="E2672" s="201"/>
      <c r="G2672" s="193"/>
      <c r="AD2672" s="202"/>
      <c r="AE2672" s="203"/>
      <c r="AF2672" s="203"/>
      <c r="AG2672" s="203"/>
      <c r="AH2672" s="203"/>
      <c r="AK2672" s="203"/>
      <c r="AL2672" s="203"/>
      <c r="AM2672" s="204"/>
    </row>
    <row r="2673" spans="2:39">
      <c r="B2673" s="200"/>
      <c r="D2673" s="201"/>
      <c r="E2673" s="201"/>
      <c r="G2673" s="193"/>
      <c r="AD2673" s="202"/>
      <c r="AE2673" s="203"/>
      <c r="AF2673" s="203"/>
      <c r="AG2673" s="203"/>
      <c r="AH2673" s="203"/>
      <c r="AK2673" s="203"/>
      <c r="AL2673" s="203"/>
      <c r="AM2673" s="204"/>
    </row>
    <row r="2674" spans="2:39">
      <c r="B2674" s="200"/>
      <c r="D2674" s="201"/>
      <c r="E2674" s="201"/>
      <c r="G2674" s="193"/>
      <c r="AD2674" s="202"/>
      <c r="AE2674" s="203"/>
      <c r="AF2674" s="203"/>
      <c r="AG2674" s="203"/>
      <c r="AH2674" s="203"/>
      <c r="AK2674" s="203"/>
      <c r="AL2674" s="203"/>
      <c r="AM2674" s="204"/>
    </row>
    <row r="2675" spans="2:39">
      <c r="B2675" s="200"/>
      <c r="D2675" s="201"/>
      <c r="E2675" s="201"/>
      <c r="G2675" s="193"/>
      <c r="AD2675" s="202"/>
      <c r="AE2675" s="203"/>
      <c r="AF2675" s="203"/>
      <c r="AG2675" s="203"/>
      <c r="AH2675" s="203"/>
      <c r="AK2675" s="203"/>
      <c r="AL2675" s="203"/>
      <c r="AM2675" s="204"/>
    </row>
    <row r="2676" spans="2:39">
      <c r="B2676" s="200"/>
      <c r="D2676" s="201"/>
      <c r="E2676" s="201"/>
      <c r="G2676" s="193"/>
      <c r="AD2676" s="202"/>
      <c r="AE2676" s="203"/>
      <c r="AF2676" s="203"/>
      <c r="AG2676" s="203"/>
      <c r="AH2676" s="203"/>
      <c r="AK2676" s="203"/>
      <c r="AL2676" s="203"/>
      <c r="AM2676" s="204"/>
    </row>
    <row r="2677" spans="2:39">
      <c r="B2677" s="200"/>
      <c r="D2677" s="201"/>
      <c r="E2677" s="201"/>
      <c r="G2677" s="193"/>
      <c r="AD2677" s="202"/>
      <c r="AE2677" s="203"/>
      <c r="AF2677" s="203"/>
      <c r="AG2677" s="203"/>
      <c r="AH2677" s="203"/>
      <c r="AK2677" s="203"/>
      <c r="AL2677" s="203"/>
      <c r="AM2677" s="204"/>
    </row>
    <row r="2678" spans="2:39">
      <c r="B2678" s="200"/>
      <c r="D2678" s="201"/>
      <c r="E2678" s="201"/>
      <c r="G2678" s="193"/>
      <c r="AD2678" s="202"/>
      <c r="AE2678" s="203"/>
      <c r="AF2678" s="203"/>
      <c r="AG2678" s="203"/>
      <c r="AH2678" s="203"/>
      <c r="AK2678" s="203"/>
      <c r="AL2678" s="203"/>
      <c r="AM2678" s="204"/>
    </row>
    <row r="2679" spans="2:39">
      <c r="B2679" s="200"/>
      <c r="D2679" s="201"/>
      <c r="E2679" s="201"/>
      <c r="G2679" s="193"/>
      <c r="AD2679" s="202"/>
      <c r="AE2679" s="203"/>
      <c r="AF2679" s="203"/>
      <c r="AG2679" s="203"/>
      <c r="AH2679" s="203"/>
      <c r="AK2679" s="203"/>
      <c r="AL2679" s="203"/>
      <c r="AM2679" s="204"/>
    </row>
    <row r="2680" spans="2:39">
      <c r="B2680" s="200"/>
      <c r="D2680" s="201"/>
      <c r="E2680" s="201"/>
      <c r="G2680" s="193"/>
      <c r="AD2680" s="202"/>
      <c r="AE2680" s="203"/>
      <c r="AF2680" s="203"/>
      <c r="AG2680" s="203"/>
      <c r="AH2680" s="203"/>
      <c r="AK2680" s="203"/>
      <c r="AL2680" s="203"/>
      <c r="AM2680" s="204"/>
    </row>
    <row r="2681" spans="2:39">
      <c r="B2681" s="200"/>
      <c r="D2681" s="201"/>
      <c r="E2681" s="201"/>
      <c r="G2681" s="193"/>
      <c r="AD2681" s="202"/>
      <c r="AE2681" s="203"/>
      <c r="AF2681" s="203"/>
      <c r="AG2681" s="203"/>
      <c r="AH2681" s="203"/>
      <c r="AK2681" s="203"/>
      <c r="AL2681" s="203"/>
      <c r="AM2681" s="204"/>
    </row>
    <row r="2682" spans="2:39">
      <c r="B2682" s="200"/>
      <c r="D2682" s="201"/>
      <c r="E2682" s="201"/>
      <c r="G2682" s="193"/>
      <c r="AD2682" s="202"/>
      <c r="AE2682" s="203"/>
      <c r="AF2682" s="203"/>
      <c r="AG2682" s="203"/>
      <c r="AH2682" s="203"/>
      <c r="AK2682" s="203"/>
      <c r="AL2682" s="203"/>
      <c r="AM2682" s="204"/>
    </row>
    <row r="2683" spans="2:39">
      <c r="B2683" s="200"/>
      <c r="D2683" s="201"/>
      <c r="E2683" s="201"/>
      <c r="G2683" s="193"/>
      <c r="AD2683" s="202"/>
      <c r="AE2683" s="203"/>
      <c r="AF2683" s="203"/>
      <c r="AG2683" s="203"/>
      <c r="AH2683" s="203"/>
      <c r="AK2683" s="203"/>
      <c r="AL2683" s="203"/>
      <c r="AM2683" s="204"/>
    </row>
    <row r="2684" spans="2:39">
      <c r="B2684" s="200"/>
      <c r="D2684" s="201"/>
      <c r="E2684" s="201"/>
      <c r="G2684" s="193"/>
      <c r="AD2684" s="202"/>
      <c r="AE2684" s="203"/>
      <c r="AF2684" s="203"/>
      <c r="AG2684" s="203"/>
      <c r="AH2684" s="203"/>
      <c r="AK2684" s="203"/>
      <c r="AL2684" s="203"/>
      <c r="AM2684" s="204"/>
    </row>
    <row r="2685" spans="2:39">
      <c r="B2685" s="200"/>
      <c r="D2685" s="201"/>
      <c r="E2685" s="201"/>
      <c r="G2685" s="193"/>
      <c r="AD2685" s="202"/>
      <c r="AE2685" s="203"/>
      <c r="AF2685" s="203"/>
      <c r="AG2685" s="203"/>
      <c r="AH2685" s="203"/>
      <c r="AK2685" s="203"/>
      <c r="AL2685" s="203"/>
      <c r="AM2685" s="204"/>
    </row>
    <row r="2686" spans="2:39">
      <c r="B2686" s="200"/>
      <c r="D2686" s="201"/>
      <c r="E2686" s="201"/>
      <c r="G2686" s="193"/>
      <c r="AD2686" s="202"/>
      <c r="AE2686" s="203"/>
      <c r="AF2686" s="203"/>
      <c r="AG2686" s="203"/>
      <c r="AH2686" s="203"/>
      <c r="AK2686" s="203"/>
      <c r="AL2686" s="203"/>
      <c r="AM2686" s="204"/>
    </row>
    <row r="2687" spans="2:39">
      <c r="B2687" s="200"/>
      <c r="D2687" s="201"/>
      <c r="E2687" s="201"/>
      <c r="G2687" s="193"/>
      <c r="AD2687" s="202"/>
      <c r="AE2687" s="203"/>
      <c r="AF2687" s="203"/>
      <c r="AG2687" s="203"/>
      <c r="AH2687" s="203"/>
      <c r="AK2687" s="203"/>
      <c r="AL2687" s="203"/>
      <c r="AM2687" s="204"/>
    </row>
    <row r="2688" spans="2:39">
      <c r="B2688" s="200"/>
      <c r="D2688" s="201"/>
      <c r="E2688" s="201"/>
      <c r="G2688" s="193"/>
      <c r="AD2688" s="202"/>
      <c r="AE2688" s="203"/>
      <c r="AF2688" s="203"/>
      <c r="AG2688" s="203"/>
      <c r="AH2688" s="203"/>
      <c r="AK2688" s="203"/>
      <c r="AL2688" s="203"/>
      <c r="AM2688" s="204"/>
    </row>
    <row r="2689" spans="2:39">
      <c r="B2689" s="200"/>
      <c r="D2689" s="201"/>
      <c r="E2689" s="201"/>
      <c r="G2689" s="193"/>
      <c r="AD2689" s="202"/>
      <c r="AE2689" s="203"/>
      <c r="AF2689" s="203"/>
      <c r="AG2689" s="203"/>
      <c r="AH2689" s="203"/>
      <c r="AK2689" s="203"/>
      <c r="AL2689" s="203"/>
      <c r="AM2689" s="204"/>
    </row>
    <row r="2690" spans="2:39">
      <c r="B2690" s="200"/>
      <c r="D2690" s="201"/>
      <c r="E2690" s="201"/>
      <c r="G2690" s="193"/>
      <c r="AD2690" s="202"/>
      <c r="AE2690" s="203"/>
      <c r="AF2690" s="203"/>
      <c r="AG2690" s="203"/>
      <c r="AH2690" s="203"/>
      <c r="AK2690" s="203"/>
      <c r="AL2690" s="203"/>
      <c r="AM2690" s="204"/>
    </row>
    <row r="2691" spans="2:39">
      <c r="B2691" s="200"/>
      <c r="D2691" s="201"/>
      <c r="E2691" s="201"/>
      <c r="G2691" s="193"/>
      <c r="AD2691" s="202"/>
      <c r="AE2691" s="203"/>
      <c r="AF2691" s="203"/>
      <c r="AG2691" s="203"/>
      <c r="AH2691" s="203"/>
      <c r="AK2691" s="203"/>
      <c r="AL2691" s="203"/>
      <c r="AM2691" s="204"/>
    </row>
    <row r="2692" spans="2:39">
      <c r="B2692" s="200"/>
      <c r="D2692" s="201"/>
      <c r="E2692" s="201"/>
      <c r="G2692" s="193"/>
      <c r="AD2692" s="202"/>
      <c r="AE2692" s="203"/>
      <c r="AF2692" s="203"/>
      <c r="AG2692" s="203"/>
      <c r="AH2692" s="203"/>
      <c r="AK2692" s="203"/>
      <c r="AL2692" s="203"/>
      <c r="AM2692" s="204"/>
    </row>
    <row r="2693" spans="2:39">
      <c r="B2693" s="200"/>
      <c r="D2693" s="201"/>
      <c r="E2693" s="201"/>
      <c r="G2693" s="193"/>
      <c r="AD2693" s="202"/>
      <c r="AE2693" s="203"/>
      <c r="AF2693" s="203"/>
      <c r="AG2693" s="203"/>
      <c r="AH2693" s="203"/>
      <c r="AK2693" s="203"/>
      <c r="AL2693" s="203"/>
      <c r="AM2693" s="204"/>
    </row>
    <row r="2694" spans="2:39">
      <c r="B2694" s="200"/>
      <c r="D2694" s="201"/>
      <c r="E2694" s="201"/>
      <c r="G2694" s="193"/>
      <c r="AD2694" s="202"/>
      <c r="AE2694" s="203"/>
      <c r="AF2694" s="203"/>
      <c r="AG2694" s="203"/>
      <c r="AH2694" s="203"/>
      <c r="AK2694" s="203"/>
      <c r="AL2694" s="203"/>
      <c r="AM2694" s="204"/>
    </row>
    <row r="2695" spans="2:39">
      <c r="B2695" s="200"/>
      <c r="D2695" s="201"/>
      <c r="E2695" s="201"/>
      <c r="G2695" s="193"/>
      <c r="AD2695" s="202"/>
      <c r="AE2695" s="203"/>
      <c r="AF2695" s="203"/>
      <c r="AG2695" s="203"/>
      <c r="AH2695" s="203"/>
      <c r="AK2695" s="203"/>
      <c r="AL2695" s="203"/>
      <c r="AM2695" s="204"/>
    </row>
    <row r="2696" spans="2:39">
      <c r="B2696" s="200"/>
      <c r="D2696" s="201"/>
      <c r="E2696" s="201"/>
      <c r="G2696" s="193"/>
      <c r="AD2696" s="202"/>
      <c r="AE2696" s="203"/>
      <c r="AF2696" s="203"/>
      <c r="AG2696" s="203"/>
      <c r="AH2696" s="203"/>
      <c r="AK2696" s="203"/>
      <c r="AL2696" s="203"/>
      <c r="AM2696" s="204"/>
    </row>
    <row r="2697" spans="2:39">
      <c r="B2697" s="200"/>
      <c r="D2697" s="201"/>
      <c r="E2697" s="201"/>
      <c r="G2697" s="193"/>
      <c r="AD2697" s="202"/>
      <c r="AE2697" s="203"/>
      <c r="AF2697" s="203"/>
      <c r="AG2697" s="203"/>
      <c r="AH2697" s="203"/>
      <c r="AK2697" s="203"/>
      <c r="AL2697" s="203"/>
      <c r="AM2697" s="204"/>
    </row>
    <row r="2698" spans="2:39">
      <c r="B2698" s="200"/>
      <c r="D2698" s="201"/>
      <c r="E2698" s="201"/>
      <c r="G2698" s="193"/>
      <c r="AD2698" s="202"/>
      <c r="AE2698" s="203"/>
      <c r="AF2698" s="203"/>
      <c r="AG2698" s="203"/>
      <c r="AH2698" s="203"/>
      <c r="AK2698" s="203"/>
      <c r="AL2698" s="203"/>
      <c r="AM2698" s="204"/>
    </row>
    <row r="2699" spans="2:39">
      <c r="B2699" s="200"/>
      <c r="D2699" s="201"/>
      <c r="E2699" s="201"/>
      <c r="G2699" s="193"/>
      <c r="AD2699" s="202"/>
      <c r="AE2699" s="203"/>
      <c r="AF2699" s="203"/>
      <c r="AG2699" s="203"/>
      <c r="AH2699" s="203"/>
      <c r="AK2699" s="203"/>
      <c r="AL2699" s="203"/>
      <c r="AM2699" s="204"/>
    </row>
    <row r="2700" spans="2:39">
      <c r="B2700" s="200"/>
      <c r="D2700" s="201"/>
      <c r="E2700" s="201"/>
      <c r="G2700" s="193"/>
      <c r="AD2700" s="202"/>
      <c r="AE2700" s="203"/>
      <c r="AF2700" s="203"/>
      <c r="AG2700" s="203"/>
      <c r="AH2700" s="203"/>
      <c r="AK2700" s="203"/>
      <c r="AL2700" s="203"/>
      <c r="AM2700" s="204"/>
    </row>
    <row r="2701" spans="2:39">
      <c r="B2701" s="200"/>
      <c r="D2701" s="201"/>
      <c r="E2701" s="201"/>
      <c r="G2701" s="193"/>
      <c r="AD2701" s="202"/>
      <c r="AE2701" s="203"/>
      <c r="AF2701" s="203"/>
      <c r="AG2701" s="203"/>
      <c r="AH2701" s="203"/>
      <c r="AK2701" s="203"/>
      <c r="AL2701" s="203"/>
      <c r="AM2701" s="204"/>
    </row>
    <row r="2702" spans="2:39">
      <c r="B2702" s="200"/>
      <c r="D2702" s="201"/>
      <c r="E2702" s="201"/>
      <c r="G2702" s="193"/>
      <c r="AD2702" s="202"/>
      <c r="AE2702" s="203"/>
      <c r="AF2702" s="203"/>
      <c r="AG2702" s="203"/>
      <c r="AH2702" s="203"/>
      <c r="AK2702" s="203"/>
      <c r="AL2702" s="203"/>
      <c r="AM2702" s="204"/>
    </row>
    <row r="2703" spans="2:39">
      <c r="B2703" s="200"/>
      <c r="D2703" s="201"/>
      <c r="E2703" s="201"/>
      <c r="G2703" s="193"/>
      <c r="AD2703" s="202"/>
      <c r="AE2703" s="203"/>
      <c r="AF2703" s="203"/>
      <c r="AG2703" s="203"/>
      <c r="AH2703" s="203"/>
      <c r="AK2703" s="203"/>
      <c r="AL2703" s="203"/>
      <c r="AM2703" s="204"/>
    </row>
    <row r="2704" spans="2:39">
      <c r="B2704" s="200"/>
      <c r="D2704" s="201"/>
      <c r="E2704" s="201"/>
      <c r="G2704" s="193"/>
      <c r="AD2704" s="202"/>
      <c r="AE2704" s="203"/>
      <c r="AF2704" s="203"/>
      <c r="AG2704" s="203"/>
      <c r="AH2704" s="203"/>
      <c r="AK2704" s="203"/>
      <c r="AL2704" s="203"/>
      <c r="AM2704" s="204"/>
    </row>
    <row r="2705" spans="2:39">
      <c r="B2705" s="200"/>
      <c r="D2705" s="201"/>
      <c r="E2705" s="201"/>
      <c r="G2705" s="193"/>
      <c r="AD2705" s="202"/>
      <c r="AE2705" s="203"/>
      <c r="AF2705" s="203"/>
      <c r="AG2705" s="203"/>
      <c r="AH2705" s="203"/>
      <c r="AK2705" s="203"/>
      <c r="AL2705" s="203"/>
      <c r="AM2705" s="204"/>
    </row>
    <row r="2706" spans="2:39">
      <c r="B2706" s="200"/>
      <c r="D2706" s="201"/>
      <c r="E2706" s="201"/>
      <c r="G2706" s="193"/>
      <c r="AD2706" s="202"/>
      <c r="AE2706" s="203"/>
      <c r="AF2706" s="203"/>
      <c r="AG2706" s="203"/>
      <c r="AH2706" s="203"/>
      <c r="AK2706" s="203"/>
      <c r="AL2706" s="203"/>
      <c r="AM2706" s="204"/>
    </row>
    <row r="2707" spans="2:39">
      <c r="B2707" s="200"/>
      <c r="D2707" s="201"/>
      <c r="E2707" s="201"/>
      <c r="G2707" s="193"/>
      <c r="AD2707" s="202"/>
      <c r="AE2707" s="203"/>
      <c r="AF2707" s="203"/>
      <c r="AG2707" s="203"/>
      <c r="AH2707" s="203"/>
      <c r="AK2707" s="203"/>
      <c r="AL2707" s="203"/>
      <c r="AM2707" s="204"/>
    </row>
    <row r="2708" spans="2:39">
      <c r="B2708" s="200"/>
      <c r="D2708" s="201"/>
      <c r="E2708" s="201"/>
      <c r="G2708" s="193"/>
      <c r="AD2708" s="202"/>
      <c r="AE2708" s="203"/>
      <c r="AF2708" s="203"/>
      <c r="AG2708" s="203"/>
      <c r="AH2708" s="203"/>
      <c r="AK2708" s="203"/>
      <c r="AL2708" s="203"/>
      <c r="AM2708" s="204"/>
    </row>
    <row r="2709" spans="2:39">
      <c r="B2709" s="200"/>
      <c r="D2709" s="201"/>
      <c r="E2709" s="201"/>
      <c r="G2709" s="193"/>
      <c r="AD2709" s="202"/>
      <c r="AE2709" s="203"/>
      <c r="AF2709" s="203"/>
      <c r="AG2709" s="203"/>
      <c r="AH2709" s="203"/>
      <c r="AK2709" s="203"/>
      <c r="AL2709" s="203"/>
      <c r="AM2709" s="204"/>
    </row>
    <row r="2710" spans="2:39">
      <c r="B2710" s="200"/>
      <c r="D2710" s="201"/>
      <c r="E2710" s="201"/>
      <c r="G2710" s="193"/>
      <c r="AD2710" s="202"/>
      <c r="AE2710" s="203"/>
      <c r="AF2710" s="203"/>
      <c r="AG2710" s="203"/>
      <c r="AH2710" s="203"/>
      <c r="AK2710" s="203"/>
      <c r="AL2710" s="203"/>
      <c r="AM2710" s="204"/>
    </row>
    <row r="2711" spans="2:39">
      <c r="B2711" s="200"/>
      <c r="D2711" s="201"/>
      <c r="E2711" s="201"/>
      <c r="G2711" s="193"/>
      <c r="AD2711" s="202"/>
      <c r="AE2711" s="203"/>
      <c r="AF2711" s="203"/>
      <c r="AG2711" s="203"/>
      <c r="AH2711" s="203"/>
      <c r="AK2711" s="203"/>
      <c r="AL2711" s="203"/>
      <c r="AM2711" s="204"/>
    </row>
    <row r="2712" spans="2:39">
      <c r="B2712" s="200"/>
      <c r="D2712" s="201"/>
      <c r="E2712" s="201"/>
      <c r="G2712" s="193"/>
      <c r="AD2712" s="202"/>
      <c r="AE2712" s="203"/>
      <c r="AF2712" s="203"/>
      <c r="AG2712" s="203"/>
      <c r="AH2712" s="203"/>
      <c r="AK2712" s="203"/>
      <c r="AL2712" s="203"/>
      <c r="AM2712" s="204"/>
    </row>
    <row r="2713" spans="2:39">
      <c r="B2713" s="200"/>
      <c r="D2713" s="201"/>
      <c r="E2713" s="201"/>
      <c r="G2713" s="193"/>
      <c r="AD2713" s="202"/>
      <c r="AE2713" s="203"/>
      <c r="AF2713" s="203"/>
      <c r="AG2713" s="203"/>
      <c r="AH2713" s="203"/>
      <c r="AK2713" s="203"/>
      <c r="AL2713" s="203"/>
      <c r="AM2713" s="204"/>
    </row>
    <row r="2714" spans="2:39">
      <c r="B2714" s="200"/>
      <c r="D2714" s="201"/>
      <c r="E2714" s="201"/>
      <c r="G2714" s="193"/>
      <c r="AD2714" s="202"/>
      <c r="AE2714" s="203"/>
      <c r="AF2714" s="203"/>
      <c r="AG2714" s="203"/>
      <c r="AH2714" s="203"/>
      <c r="AK2714" s="203"/>
      <c r="AL2714" s="203"/>
      <c r="AM2714" s="204"/>
    </row>
    <row r="2715" spans="2:39">
      <c r="B2715" s="200"/>
      <c r="D2715" s="201"/>
      <c r="E2715" s="201"/>
      <c r="G2715" s="193"/>
      <c r="AD2715" s="202"/>
      <c r="AE2715" s="203"/>
      <c r="AF2715" s="203"/>
      <c r="AG2715" s="203"/>
      <c r="AH2715" s="203"/>
      <c r="AK2715" s="203"/>
      <c r="AL2715" s="203"/>
      <c r="AM2715" s="204"/>
    </row>
    <row r="2716" spans="2:39">
      <c r="B2716" s="200"/>
      <c r="D2716" s="201"/>
      <c r="E2716" s="201"/>
      <c r="G2716" s="193"/>
      <c r="AD2716" s="202"/>
      <c r="AE2716" s="203"/>
      <c r="AF2716" s="203"/>
      <c r="AG2716" s="203"/>
      <c r="AH2716" s="203"/>
      <c r="AK2716" s="203"/>
      <c r="AL2716" s="203"/>
      <c r="AM2716" s="204"/>
    </row>
    <row r="2717" spans="2:39">
      <c r="B2717" s="200"/>
      <c r="D2717" s="201"/>
      <c r="E2717" s="201"/>
      <c r="G2717" s="193"/>
      <c r="AD2717" s="202"/>
      <c r="AE2717" s="203"/>
      <c r="AF2717" s="203"/>
      <c r="AG2717" s="203"/>
      <c r="AH2717" s="203"/>
      <c r="AK2717" s="203"/>
      <c r="AL2717" s="203"/>
      <c r="AM2717" s="204"/>
    </row>
    <row r="2718" spans="2:39">
      <c r="B2718" s="200"/>
      <c r="D2718" s="201"/>
      <c r="E2718" s="201"/>
      <c r="G2718" s="193"/>
      <c r="AD2718" s="202"/>
      <c r="AE2718" s="203"/>
      <c r="AF2718" s="203"/>
      <c r="AG2718" s="203"/>
      <c r="AH2718" s="203"/>
      <c r="AK2718" s="203"/>
      <c r="AL2718" s="203"/>
      <c r="AM2718" s="204"/>
    </row>
    <row r="2719" spans="2:39">
      <c r="B2719" s="200"/>
      <c r="D2719" s="201"/>
      <c r="E2719" s="201"/>
      <c r="G2719" s="193"/>
      <c r="AD2719" s="202"/>
      <c r="AE2719" s="203"/>
      <c r="AF2719" s="203"/>
      <c r="AG2719" s="203"/>
      <c r="AH2719" s="203"/>
      <c r="AK2719" s="203"/>
      <c r="AL2719" s="203"/>
      <c r="AM2719" s="204"/>
    </row>
    <row r="2720" spans="2:39">
      <c r="B2720" s="200"/>
      <c r="D2720" s="201"/>
      <c r="E2720" s="201"/>
      <c r="G2720" s="193"/>
      <c r="AD2720" s="202"/>
      <c r="AE2720" s="203"/>
      <c r="AF2720" s="203"/>
      <c r="AG2720" s="203"/>
      <c r="AH2720" s="203"/>
      <c r="AK2720" s="203"/>
      <c r="AL2720" s="203"/>
      <c r="AM2720" s="204"/>
    </row>
    <row r="2721" spans="2:39">
      <c r="B2721" s="200"/>
      <c r="D2721" s="201"/>
      <c r="E2721" s="201"/>
      <c r="G2721" s="193"/>
      <c r="AD2721" s="202"/>
      <c r="AE2721" s="203"/>
      <c r="AF2721" s="203"/>
      <c r="AG2721" s="203"/>
      <c r="AH2721" s="203"/>
      <c r="AK2721" s="203"/>
      <c r="AL2721" s="203"/>
      <c r="AM2721" s="204"/>
    </row>
    <row r="2722" spans="2:39">
      <c r="B2722" s="200"/>
      <c r="D2722" s="201"/>
      <c r="E2722" s="201"/>
      <c r="G2722" s="193"/>
      <c r="AD2722" s="202"/>
      <c r="AE2722" s="203"/>
      <c r="AF2722" s="203"/>
      <c r="AG2722" s="203"/>
      <c r="AH2722" s="203"/>
      <c r="AK2722" s="203"/>
      <c r="AL2722" s="203"/>
      <c r="AM2722" s="204"/>
    </row>
    <row r="2723" spans="2:39">
      <c r="B2723" s="200"/>
      <c r="D2723" s="201"/>
      <c r="E2723" s="201"/>
      <c r="G2723" s="193"/>
      <c r="AD2723" s="202"/>
      <c r="AE2723" s="203"/>
      <c r="AF2723" s="203"/>
      <c r="AG2723" s="203"/>
      <c r="AH2723" s="203"/>
      <c r="AK2723" s="203"/>
      <c r="AL2723" s="203"/>
      <c r="AM2723" s="204"/>
    </row>
    <row r="2724" spans="2:39">
      <c r="B2724" s="200"/>
      <c r="D2724" s="201"/>
      <c r="E2724" s="201"/>
      <c r="G2724" s="193"/>
      <c r="AD2724" s="202"/>
      <c r="AE2724" s="203"/>
      <c r="AF2724" s="203"/>
      <c r="AG2724" s="203"/>
      <c r="AH2724" s="203"/>
      <c r="AK2724" s="203"/>
      <c r="AL2724" s="203"/>
      <c r="AM2724" s="204"/>
    </row>
    <row r="2725" spans="2:39">
      <c r="B2725" s="200"/>
      <c r="D2725" s="201"/>
      <c r="E2725" s="201"/>
      <c r="G2725" s="193"/>
      <c r="AD2725" s="202"/>
      <c r="AE2725" s="203"/>
      <c r="AF2725" s="203"/>
      <c r="AG2725" s="203"/>
      <c r="AH2725" s="203"/>
      <c r="AK2725" s="203"/>
      <c r="AL2725" s="203"/>
      <c r="AM2725" s="204"/>
    </row>
    <row r="2726" spans="2:39">
      <c r="B2726" s="200"/>
      <c r="D2726" s="201"/>
      <c r="E2726" s="201"/>
      <c r="G2726" s="193"/>
      <c r="AD2726" s="202"/>
      <c r="AE2726" s="203"/>
      <c r="AF2726" s="203"/>
      <c r="AG2726" s="203"/>
      <c r="AH2726" s="203"/>
      <c r="AK2726" s="203"/>
      <c r="AL2726" s="203"/>
      <c r="AM2726" s="204"/>
    </row>
    <row r="2727" spans="2:39">
      <c r="B2727" s="200"/>
      <c r="D2727" s="201"/>
      <c r="E2727" s="201"/>
      <c r="G2727" s="193"/>
      <c r="AD2727" s="202"/>
      <c r="AE2727" s="203"/>
      <c r="AF2727" s="203"/>
      <c r="AG2727" s="203"/>
      <c r="AH2727" s="203"/>
      <c r="AK2727" s="203"/>
      <c r="AL2727" s="203"/>
      <c r="AM2727" s="204"/>
    </row>
    <row r="2728" spans="2:39">
      <c r="B2728" s="200"/>
      <c r="D2728" s="201"/>
      <c r="E2728" s="201"/>
      <c r="G2728" s="193"/>
      <c r="AD2728" s="202"/>
      <c r="AE2728" s="203"/>
      <c r="AF2728" s="203"/>
      <c r="AG2728" s="203"/>
      <c r="AH2728" s="203"/>
      <c r="AK2728" s="203"/>
      <c r="AL2728" s="203"/>
      <c r="AM2728" s="204"/>
    </row>
    <row r="2729" spans="2:39">
      <c r="B2729" s="200"/>
      <c r="D2729" s="201"/>
      <c r="E2729" s="201"/>
      <c r="G2729" s="193"/>
      <c r="AD2729" s="202"/>
      <c r="AE2729" s="203"/>
      <c r="AF2729" s="203"/>
      <c r="AG2729" s="203"/>
      <c r="AH2729" s="203"/>
      <c r="AK2729" s="203"/>
      <c r="AL2729" s="203"/>
      <c r="AM2729" s="204"/>
    </row>
    <row r="2730" spans="2:39">
      <c r="B2730" s="200"/>
      <c r="D2730" s="201"/>
      <c r="E2730" s="201"/>
      <c r="G2730" s="193"/>
      <c r="AD2730" s="202"/>
      <c r="AE2730" s="203"/>
      <c r="AF2730" s="203"/>
      <c r="AG2730" s="203"/>
      <c r="AH2730" s="203"/>
      <c r="AK2730" s="203"/>
      <c r="AL2730" s="203"/>
      <c r="AM2730" s="204"/>
    </row>
    <row r="2731" spans="2:39">
      <c r="B2731" s="200"/>
      <c r="D2731" s="201"/>
      <c r="E2731" s="201"/>
      <c r="G2731" s="193"/>
      <c r="AD2731" s="202"/>
      <c r="AE2731" s="203"/>
      <c r="AF2731" s="203"/>
      <c r="AG2731" s="203"/>
      <c r="AH2731" s="203"/>
      <c r="AK2731" s="203"/>
      <c r="AL2731" s="203"/>
      <c r="AM2731" s="204"/>
    </row>
    <row r="2732" spans="2:39">
      <c r="B2732" s="200"/>
      <c r="D2732" s="201"/>
      <c r="E2732" s="201"/>
      <c r="G2732" s="193"/>
      <c r="AD2732" s="202"/>
      <c r="AE2732" s="203"/>
      <c r="AF2732" s="203"/>
      <c r="AG2732" s="203"/>
      <c r="AH2732" s="203"/>
      <c r="AK2732" s="203"/>
      <c r="AL2732" s="203"/>
      <c r="AM2732" s="204"/>
    </row>
    <row r="2733" spans="2:39">
      <c r="B2733" s="200"/>
      <c r="D2733" s="201"/>
      <c r="E2733" s="201"/>
      <c r="G2733" s="193"/>
      <c r="AD2733" s="202"/>
      <c r="AE2733" s="203"/>
      <c r="AF2733" s="203"/>
      <c r="AG2733" s="203"/>
      <c r="AH2733" s="203"/>
      <c r="AK2733" s="203"/>
      <c r="AL2733" s="203"/>
      <c r="AM2733" s="204"/>
    </row>
    <row r="2734" spans="2:39">
      <c r="B2734" s="200"/>
      <c r="D2734" s="201"/>
      <c r="E2734" s="201"/>
      <c r="G2734" s="193"/>
      <c r="AD2734" s="202"/>
      <c r="AE2734" s="203"/>
      <c r="AF2734" s="203"/>
      <c r="AG2734" s="203"/>
      <c r="AH2734" s="203"/>
      <c r="AK2734" s="203"/>
      <c r="AL2734" s="203"/>
      <c r="AM2734" s="204"/>
    </row>
    <row r="2735" spans="2:39">
      <c r="B2735" s="200"/>
      <c r="D2735" s="201"/>
      <c r="E2735" s="201"/>
      <c r="G2735" s="193"/>
      <c r="AD2735" s="202"/>
      <c r="AE2735" s="203"/>
      <c r="AF2735" s="203"/>
      <c r="AG2735" s="203"/>
      <c r="AH2735" s="203"/>
      <c r="AK2735" s="203"/>
      <c r="AL2735" s="203"/>
      <c r="AM2735" s="204"/>
    </row>
    <row r="2736" spans="2:39">
      <c r="B2736" s="200"/>
      <c r="D2736" s="201"/>
      <c r="E2736" s="201"/>
      <c r="G2736" s="193"/>
      <c r="AD2736" s="202"/>
      <c r="AE2736" s="203"/>
      <c r="AF2736" s="203"/>
      <c r="AG2736" s="203"/>
      <c r="AH2736" s="203"/>
      <c r="AK2736" s="203"/>
      <c r="AL2736" s="203"/>
      <c r="AM2736" s="204"/>
    </row>
    <row r="2737" spans="2:39">
      <c r="B2737" s="200"/>
      <c r="D2737" s="201"/>
      <c r="E2737" s="201"/>
      <c r="G2737" s="193"/>
      <c r="AD2737" s="202"/>
      <c r="AE2737" s="203"/>
      <c r="AF2737" s="203"/>
      <c r="AG2737" s="203"/>
      <c r="AH2737" s="203"/>
      <c r="AK2737" s="203"/>
      <c r="AL2737" s="203"/>
      <c r="AM2737" s="204"/>
    </row>
    <row r="2738" spans="2:39">
      <c r="B2738" s="200"/>
      <c r="D2738" s="201"/>
      <c r="E2738" s="201"/>
      <c r="G2738" s="193"/>
      <c r="AD2738" s="202"/>
      <c r="AE2738" s="203"/>
      <c r="AF2738" s="203"/>
      <c r="AG2738" s="203"/>
      <c r="AH2738" s="203"/>
      <c r="AK2738" s="203"/>
      <c r="AL2738" s="203"/>
      <c r="AM2738" s="204"/>
    </row>
    <row r="2739" spans="2:39">
      <c r="B2739" s="200"/>
      <c r="D2739" s="201"/>
      <c r="E2739" s="201"/>
      <c r="G2739" s="193"/>
      <c r="AD2739" s="202"/>
      <c r="AE2739" s="203"/>
      <c r="AF2739" s="203"/>
      <c r="AG2739" s="203"/>
      <c r="AH2739" s="203"/>
      <c r="AK2739" s="203"/>
      <c r="AL2739" s="203"/>
      <c r="AM2739" s="204"/>
    </row>
    <row r="2740" spans="2:39">
      <c r="B2740" s="200"/>
      <c r="D2740" s="201"/>
      <c r="E2740" s="201"/>
      <c r="G2740" s="193"/>
      <c r="AD2740" s="202"/>
      <c r="AE2740" s="203"/>
      <c r="AF2740" s="203"/>
      <c r="AG2740" s="203"/>
      <c r="AH2740" s="203"/>
      <c r="AK2740" s="203"/>
      <c r="AL2740" s="203"/>
      <c r="AM2740" s="204"/>
    </row>
    <row r="2741" spans="2:39">
      <c r="B2741" s="200"/>
      <c r="D2741" s="201"/>
      <c r="E2741" s="201"/>
      <c r="G2741" s="193"/>
      <c r="AD2741" s="202"/>
      <c r="AE2741" s="203"/>
      <c r="AF2741" s="203"/>
      <c r="AG2741" s="203"/>
      <c r="AH2741" s="203"/>
      <c r="AK2741" s="203"/>
      <c r="AL2741" s="203"/>
      <c r="AM2741" s="204"/>
    </row>
    <row r="2742" spans="2:39">
      <c r="B2742" s="200"/>
      <c r="D2742" s="201"/>
      <c r="E2742" s="201"/>
      <c r="G2742" s="193"/>
      <c r="AD2742" s="202"/>
      <c r="AE2742" s="203"/>
      <c r="AF2742" s="203"/>
      <c r="AG2742" s="203"/>
      <c r="AH2742" s="203"/>
      <c r="AK2742" s="203"/>
      <c r="AL2742" s="203"/>
      <c r="AM2742" s="204"/>
    </row>
    <row r="2743" spans="2:39">
      <c r="B2743" s="200"/>
      <c r="D2743" s="201"/>
      <c r="E2743" s="201"/>
      <c r="G2743" s="193"/>
      <c r="AD2743" s="202"/>
      <c r="AE2743" s="203"/>
      <c r="AF2743" s="203"/>
      <c r="AG2743" s="203"/>
      <c r="AH2743" s="203"/>
      <c r="AK2743" s="203"/>
      <c r="AL2743" s="203"/>
      <c r="AM2743" s="204"/>
    </row>
    <row r="2744" spans="2:39">
      <c r="B2744" s="200"/>
      <c r="D2744" s="201"/>
      <c r="E2744" s="201"/>
      <c r="G2744" s="193"/>
      <c r="AD2744" s="202"/>
      <c r="AE2744" s="203"/>
      <c r="AF2744" s="203"/>
      <c r="AG2744" s="203"/>
      <c r="AH2744" s="203"/>
      <c r="AK2744" s="203"/>
      <c r="AL2744" s="203"/>
      <c r="AM2744" s="204"/>
    </row>
    <row r="2745" spans="2:39">
      <c r="B2745" s="200"/>
      <c r="D2745" s="201"/>
      <c r="E2745" s="201"/>
      <c r="G2745" s="193"/>
      <c r="AD2745" s="202"/>
      <c r="AE2745" s="203"/>
      <c r="AF2745" s="203"/>
      <c r="AG2745" s="203"/>
      <c r="AH2745" s="203"/>
      <c r="AK2745" s="203"/>
      <c r="AL2745" s="203"/>
      <c r="AM2745" s="204"/>
    </row>
    <row r="2746" spans="2:39">
      <c r="B2746" s="200"/>
      <c r="D2746" s="201"/>
      <c r="E2746" s="201"/>
      <c r="G2746" s="193"/>
      <c r="AD2746" s="202"/>
      <c r="AE2746" s="203"/>
      <c r="AF2746" s="203"/>
      <c r="AG2746" s="203"/>
      <c r="AH2746" s="203"/>
      <c r="AK2746" s="203"/>
      <c r="AL2746" s="203"/>
      <c r="AM2746" s="204"/>
    </row>
    <row r="2747" spans="2:39">
      <c r="B2747" s="200"/>
      <c r="D2747" s="201"/>
      <c r="E2747" s="201"/>
      <c r="G2747" s="193"/>
      <c r="AD2747" s="202"/>
      <c r="AE2747" s="203"/>
      <c r="AF2747" s="203"/>
      <c r="AG2747" s="203"/>
      <c r="AH2747" s="203"/>
      <c r="AK2747" s="203"/>
      <c r="AL2747" s="203"/>
      <c r="AM2747" s="204"/>
    </row>
    <row r="2748" spans="2:39">
      <c r="B2748" s="200"/>
      <c r="D2748" s="201"/>
      <c r="E2748" s="201"/>
      <c r="G2748" s="193"/>
      <c r="AD2748" s="202"/>
      <c r="AE2748" s="203"/>
      <c r="AF2748" s="203"/>
      <c r="AG2748" s="203"/>
      <c r="AH2748" s="203"/>
      <c r="AK2748" s="203"/>
      <c r="AL2748" s="203"/>
      <c r="AM2748" s="204"/>
    </row>
    <row r="2749" spans="2:39">
      <c r="B2749" s="200"/>
      <c r="D2749" s="201"/>
      <c r="E2749" s="201"/>
      <c r="G2749" s="193"/>
      <c r="AD2749" s="202"/>
      <c r="AE2749" s="203"/>
      <c r="AF2749" s="203"/>
      <c r="AG2749" s="203"/>
      <c r="AH2749" s="203"/>
      <c r="AK2749" s="203"/>
      <c r="AL2749" s="203"/>
      <c r="AM2749" s="204"/>
    </row>
    <row r="2750" spans="2:39">
      <c r="B2750" s="200"/>
      <c r="D2750" s="201"/>
      <c r="E2750" s="201"/>
      <c r="G2750" s="193"/>
      <c r="AD2750" s="202"/>
      <c r="AE2750" s="203"/>
      <c r="AF2750" s="203"/>
      <c r="AG2750" s="203"/>
      <c r="AH2750" s="203"/>
      <c r="AK2750" s="203"/>
      <c r="AL2750" s="203"/>
      <c r="AM2750" s="204"/>
    </row>
    <row r="2751" spans="2:39">
      <c r="B2751" s="200"/>
      <c r="D2751" s="201"/>
      <c r="E2751" s="201"/>
      <c r="G2751" s="193"/>
      <c r="AD2751" s="202"/>
      <c r="AE2751" s="203"/>
      <c r="AF2751" s="203"/>
      <c r="AG2751" s="203"/>
      <c r="AH2751" s="203"/>
      <c r="AK2751" s="203"/>
      <c r="AL2751" s="203"/>
      <c r="AM2751" s="204"/>
    </row>
    <row r="2752" spans="2:39">
      <c r="B2752" s="200"/>
      <c r="D2752" s="201"/>
      <c r="E2752" s="201"/>
      <c r="G2752" s="193"/>
      <c r="AD2752" s="202"/>
      <c r="AE2752" s="203"/>
      <c r="AF2752" s="203"/>
      <c r="AG2752" s="203"/>
      <c r="AH2752" s="203"/>
      <c r="AK2752" s="203"/>
      <c r="AL2752" s="203"/>
      <c r="AM2752" s="204"/>
    </row>
    <row r="2753" spans="2:39">
      <c r="B2753" s="200"/>
      <c r="D2753" s="201"/>
      <c r="E2753" s="201"/>
      <c r="G2753" s="193"/>
      <c r="AD2753" s="202"/>
      <c r="AE2753" s="203"/>
      <c r="AF2753" s="203"/>
      <c r="AG2753" s="203"/>
      <c r="AH2753" s="203"/>
      <c r="AK2753" s="203"/>
      <c r="AL2753" s="203"/>
      <c r="AM2753" s="204"/>
    </row>
    <row r="2754" spans="2:39">
      <c r="B2754" s="200"/>
      <c r="D2754" s="201"/>
      <c r="E2754" s="201"/>
      <c r="G2754" s="193"/>
      <c r="AD2754" s="202"/>
      <c r="AE2754" s="203"/>
      <c r="AF2754" s="203"/>
      <c r="AG2754" s="203"/>
      <c r="AH2754" s="203"/>
      <c r="AK2754" s="203"/>
      <c r="AL2754" s="203"/>
      <c r="AM2754" s="204"/>
    </row>
    <row r="2755" spans="2:39">
      <c r="B2755" s="200"/>
      <c r="D2755" s="201"/>
      <c r="E2755" s="201"/>
      <c r="G2755" s="193"/>
      <c r="AD2755" s="202"/>
      <c r="AE2755" s="203"/>
      <c r="AF2755" s="203"/>
      <c r="AG2755" s="203"/>
      <c r="AH2755" s="203"/>
      <c r="AK2755" s="203"/>
      <c r="AL2755" s="203"/>
      <c r="AM2755" s="204"/>
    </row>
    <row r="2756" spans="2:39">
      <c r="B2756" s="200"/>
      <c r="D2756" s="201"/>
      <c r="E2756" s="201"/>
      <c r="G2756" s="193"/>
      <c r="AD2756" s="202"/>
      <c r="AE2756" s="203"/>
      <c r="AF2756" s="203"/>
      <c r="AG2756" s="203"/>
      <c r="AH2756" s="203"/>
      <c r="AK2756" s="203"/>
      <c r="AL2756" s="203"/>
      <c r="AM2756" s="204"/>
    </row>
    <row r="2757" spans="2:39">
      <c r="B2757" s="200"/>
      <c r="D2757" s="201"/>
      <c r="E2757" s="201"/>
      <c r="G2757" s="193"/>
      <c r="AD2757" s="202"/>
      <c r="AE2757" s="203"/>
      <c r="AF2757" s="203"/>
      <c r="AG2757" s="203"/>
      <c r="AH2757" s="203"/>
      <c r="AK2757" s="203"/>
      <c r="AL2757" s="203"/>
      <c r="AM2757" s="204"/>
    </row>
    <row r="2758" spans="2:39">
      <c r="B2758" s="200"/>
      <c r="D2758" s="201"/>
      <c r="E2758" s="201"/>
      <c r="G2758" s="193"/>
      <c r="AD2758" s="202"/>
      <c r="AE2758" s="203"/>
      <c r="AF2758" s="203"/>
      <c r="AG2758" s="203"/>
      <c r="AH2758" s="203"/>
      <c r="AK2758" s="203"/>
      <c r="AL2758" s="203"/>
      <c r="AM2758" s="204"/>
    </row>
    <row r="2759" spans="2:39">
      <c r="B2759" s="200"/>
      <c r="D2759" s="201"/>
      <c r="E2759" s="201"/>
      <c r="G2759" s="193"/>
      <c r="AD2759" s="202"/>
      <c r="AE2759" s="203"/>
      <c r="AF2759" s="203"/>
      <c r="AG2759" s="203"/>
      <c r="AH2759" s="203"/>
      <c r="AK2759" s="203"/>
      <c r="AL2759" s="203"/>
      <c r="AM2759" s="204"/>
    </row>
    <row r="2760" spans="2:39">
      <c r="B2760" s="200"/>
      <c r="D2760" s="201"/>
      <c r="E2760" s="201"/>
      <c r="G2760" s="193"/>
      <c r="AD2760" s="202"/>
      <c r="AE2760" s="203"/>
      <c r="AF2760" s="203"/>
      <c r="AG2760" s="203"/>
      <c r="AH2760" s="203"/>
      <c r="AK2760" s="203"/>
      <c r="AL2760" s="203"/>
      <c r="AM2760" s="204"/>
    </row>
    <row r="2761" spans="2:39">
      <c r="B2761" s="200"/>
      <c r="D2761" s="201"/>
      <c r="E2761" s="201"/>
      <c r="G2761" s="193"/>
      <c r="AD2761" s="202"/>
      <c r="AE2761" s="203"/>
      <c r="AF2761" s="203"/>
      <c r="AG2761" s="203"/>
      <c r="AH2761" s="203"/>
      <c r="AK2761" s="203"/>
      <c r="AL2761" s="203"/>
      <c r="AM2761" s="204"/>
    </row>
    <row r="2762" spans="2:39">
      <c r="B2762" s="200"/>
      <c r="D2762" s="201"/>
      <c r="E2762" s="201"/>
      <c r="G2762" s="193"/>
      <c r="AD2762" s="202"/>
      <c r="AE2762" s="203"/>
      <c r="AF2762" s="203"/>
      <c r="AG2762" s="203"/>
      <c r="AH2762" s="203"/>
      <c r="AK2762" s="203"/>
      <c r="AL2762" s="203"/>
      <c r="AM2762" s="204"/>
    </row>
    <row r="2763" spans="2:39">
      <c r="B2763" s="200"/>
      <c r="D2763" s="201"/>
      <c r="E2763" s="201"/>
      <c r="G2763" s="193"/>
      <c r="AD2763" s="202"/>
      <c r="AE2763" s="203"/>
      <c r="AF2763" s="203"/>
      <c r="AG2763" s="203"/>
      <c r="AH2763" s="203"/>
      <c r="AK2763" s="203"/>
      <c r="AL2763" s="203"/>
      <c r="AM2763" s="204"/>
    </row>
    <row r="2764" spans="2:39">
      <c r="B2764" s="200"/>
      <c r="D2764" s="201"/>
      <c r="E2764" s="201"/>
      <c r="G2764" s="193"/>
      <c r="AD2764" s="202"/>
      <c r="AE2764" s="203"/>
      <c r="AF2764" s="203"/>
      <c r="AG2764" s="203"/>
      <c r="AH2764" s="203"/>
      <c r="AK2764" s="203"/>
      <c r="AL2764" s="203"/>
      <c r="AM2764" s="204"/>
    </row>
    <row r="2765" spans="2:39">
      <c r="B2765" s="200"/>
      <c r="D2765" s="201"/>
      <c r="E2765" s="201"/>
      <c r="G2765" s="193"/>
      <c r="AD2765" s="202"/>
      <c r="AE2765" s="203"/>
      <c r="AF2765" s="203"/>
      <c r="AG2765" s="203"/>
      <c r="AH2765" s="203"/>
      <c r="AK2765" s="203"/>
      <c r="AL2765" s="203"/>
      <c r="AM2765" s="204"/>
    </row>
    <row r="2766" spans="2:39">
      <c r="B2766" s="200"/>
      <c r="D2766" s="201"/>
      <c r="E2766" s="201"/>
      <c r="G2766" s="193"/>
      <c r="AD2766" s="202"/>
      <c r="AE2766" s="203"/>
      <c r="AF2766" s="203"/>
      <c r="AG2766" s="203"/>
      <c r="AH2766" s="203"/>
      <c r="AK2766" s="203"/>
      <c r="AL2766" s="203"/>
      <c r="AM2766" s="204"/>
    </row>
    <row r="2767" spans="2:39">
      <c r="B2767" s="200"/>
      <c r="D2767" s="201"/>
      <c r="E2767" s="201"/>
      <c r="G2767" s="193"/>
      <c r="AD2767" s="202"/>
      <c r="AE2767" s="203"/>
      <c r="AF2767" s="203"/>
      <c r="AG2767" s="203"/>
      <c r="AH2767" s="203"/>
      <c r="AK2767" s="203"/>
      <c r="AL2767" s="203"/>
      <c r="AM2767" s="204"/>
    </row>
    <row r="2768" spans="2:39">
      <c r="B2768" s="200"/>
      <c r="D2768" s="201"/>
      <c r="E2768" s="201"/>
      <c r="G2768" s="193"/>
      <c r="AD2768" s="202"/>
      <c r="AE2768" s="203"/>
      <c r="AF2768" s="203"/>
      <c r="AG2768" s="203"/>
      <c r="AH2768" s="203"/>
      <c r="AK2768" s="203"/>
      <c r="AL2768" s="203"/>
      <c r="AM2768" s="204"/>
    </row>
    <row r="2769" spans="2:39">
      <c r="B2769" s="200"/>
      <c r="D2769" s="201"/>
      <c r="E2769" s="201"/>
      <c r="G2769" s="193"/>
      <c r="AD2769" s="202"/>
      <c r="AE2769" s="203"/>
      <c r="AF2769" s="203"/>
      <c r="AG2769" s="203"/>
      <c r="AH2769" s="203"/>
      <c r="AK2769" s="203"/>
      <c r="AL2769" s="203"/>
      <c r="AM2769" s="204"/>
    </row>
    <row r="2770" spans="2:39">
      <c r="B2770" s="200"/>
      <c r="D2770" s="201"/>
      <c r="E2770" s="201"/>
      <c r="G2770" s="193"/>
      <c r="AD2770" s="202"/>
      <c r="AE2770" s="203"/>
      <c r="AF2770" s="203"/>
      <c r="AG2770" s="203"/>
      <c r="AH2770" s="203"/>
      <c r="AK2770" s="203"/>
      <c r="AL2770" s="203"/>
      <c r="AM2770" s="204"/>
    </row>
    <row r="2771" spans="2:39">
      <c r="B2771" s="200"/>
      <c r="D2771" s="201"/>
      <c r="E2771" s="201"/>
      <c r="G2771" s="193"/>
      <c r="AD2771" s="202"/>
      <c r="AE2771" s="203"/>
      <c r="AF2771" s="203"/>
      <c r="AG2771" s="203"/>
      <c r="AH2771" s="203"/>
      <c r="AK2771" s="203"/>
      <c r="AL2771" s="203"/>
      <c r="AM2771" s="204"/>
    </row>
    <row r="2772" spans="2:39">
      <c r="B2772" s="200"/>
      <c r="D2772" s="201"/>
      <c r="E2772" s="201"/>
      <c r="G2772" s="193"/>
      <c r="AD2772" s="202"/>
      <c r="AE2772" s="203"/>
      <c r="AF2772" s="203"/>
      <c r="AG2772" s="203"/>
      <c r="AH2772" s="203"/>
      <c r="AK2772" s="203"/>
      <c r="AL2772" s="203"/>
      <c r="AM2772" s="204"/>
    </row>
    <row r="2773" spans="2:39">
      <c r="B2773" s="200"/>
      <c r="D2773" s="201"/>
      <c r="E2773" s="201"/>
      <c r="G2773" s="193"/>
      <c r="AD2773" s="202"/>
      <c r="AE2773" s="203"/>
      <c r="AF2773" s="203"/>
      <c r="AG2773" s="203"/>
      <c r="AH2773" s="203"/>
      <c r="AK2773" s="203"/>
      <c r="AL2773" s="203"/>
      <c r="AM2773" s="204"/>
    </row>
    <row r="2774" spans="2:39">
      <c r="B2774" s="200"/>
      <c r="D2774" s="201"/>
      <c r="E2774" s="201"/>
      <c r="G2774" s="193"/>
      <c r="AD2774" s="202"/>
      <c r="AE2774" s="203"/>
      <c r="AF2774" s="203"/>
      <c r="AG2774" s="203"/>
      <c r="AH2774" s="203"/>
      <c r="AK2774" s="203"/>
      <c r="AL2774" s="203"/>
      <c r="AM2774" s="204"/>
    </row>
    <row r="2775" spans="2:39">
      <c r="B2775" s="200"/>
      <c r="D2775" s="201"/>
      <c r="E2775" s="201"/>
      <c r="G2775" s="193"/>
      <c r="AD2775" s="202"/>
      <c r="AE2775" s="203"/>
      <c r="AF2775" s="203"/>
      <c r="AG2775" s="203"/>
      <c r="AH2775" s="203"/>
      <c r="AK2775" s="203"/>
      <c r="AL2775" s="203"/>
      <c r="AM2775" s="204"/>
    </row>
    <row r="2776" spans="2:39">
      <c r="B2776" s="200"/>
      <c r="D2776" s="201"/>
      <c r="E2776" s="201"/>
      <c r="G2776" s="193"/>
      <c r="AD2776" s="202"/>
      <c r="AE2776" s="203"/>
      <c r="AF2776" s="203"/>
      <c r="AG2776" s="203"/>
      <c r="AH2776" s="203"/>
      <c r="AK2776" s="203"/>
      <c r="AL2776" s="203"/>
      <c r="AM2776" s="204"/>
    </row>
    <row r="2777" spans="2:39">
      <c r="B2777" s="200"/>
      <c r="D2777" s="201"/>
      <c r="E2777" s="201"/>
      <c r="G2777" s="193"/>
      <c r="AD2777" s="202"/>
      <c r="AE2777" s="203"/>
      <c r="AF2777" s="203"/>
      <c r="AG2777" s="203"/>
      <c r="AH2777" s="203"/>
      <c r="AK2777" s="203"/>
      <c r="AL2777" s="203"/>
      <c r="AM2777" s="204"/>
    </row>
    <row r="2778" spans="2:39">
      <c r="B2778" s="200"/>
      <c r="D2778" s="201"/>
      <c r="E2778" s="201"/>
      <c r="G2778" s="193"/>
      <c r="AD2778" s="202"/>
      <c r="AE2778" s="203"/>
      <c r="AF2778" s="203"/>
      <c r="AG2778" s="203"/>
      <c r="AH2778" s="203"/>
      <c r="AK2778" s="203"/>
      <c r="AL2778" s="203"/>
      <c r="AM2778" s="204"/>
    </row>
    <row r="2779" spans="2:39">
      <c r="B2779" s="200"/>
      <c r="D2779" s="201"/>
      <c r="E2779" s="201"/>
      <c r="G2779" s="193"/>
      <c r="AD2779" s="202"/>
      <c r="AE2779" s="203"/>
      <c r="AF2779" s="203"/>
      <c r="AG2779" s="203"/>
      <c r="AH2779" s="203"/>
      <c r="AK2779" s="203"/>
      <c r="AL2779" s="203"/>
      <c r="AM2779" s="204"/>
    </row>
    <row r="2780" spans="2:39">
      <c r="B2780" s="200"/>
      <c r="D2780" s="201"/>
      <c r="E2780" s="201"/>
      <c r="G2780" s="193"/>
      <c r="AD2780" s="202"/>
      <c r="AE2780" s="203"/>
      <c r="AF2780" s="203"/>
      <c r="AG2780" s="203"/>
      <c r="AH2780" s="203"/>
      <c r="AK2780" s="203"/>
      <c r="AL2780" s="203"/>
      <c r="AM2780" s="204"/>
    </row>
    <row r="2781" spans="2:39">
      <c r="B2781" s="200"/>
      <c r="D2781" s="201"/>
      <c r="E2781" s="201"/>
      <c r="G2781" s="193"/>
      <c r="AD2781" s="202"/>
      <c r="AE2781" s="203"/>
      <c r="AF2781" s="203"/>
      <c r="AG2781" s="203"/>
      <c r="AH2781" s="203"/>
      <c r="AK2781" s="203"/>
      <c r="AL2781" s="203"/>
      <c r="AM2781" s="204"/>
    </row>
    <row r="2782" spans="2:39">
      <c r="B2782" s="200"/>
      <c r="D2782" s="201"/>
      <c r="E2782" s="201"/>
      <c r="G2782" s="193"/>
      <c r="AD2782" s="202"/>
      <c r="AE2782" s="203"/>
      <c r="AF2782" s="203"/>
      <c r="AG2782" s="203"/>
      <c r="AH2782" s="203"/>
      <c r="AK2782" s="203"/>
      <c r="AL2782" s="203"/>
      <c r="AM2782" s="204"/>
    </row>
    <row r="2783" spans="2:39">
      <c r="B2783" s="200"/>
      <c r="D2783" s="201"/>
      <c r="E2783" s="201"/>
      <c r="G2783" s="193"/>
      <c r="AD2783" s="202"/>
      <c r="AE2783" s="203"/>
      <c r="AF2783" s="203"/>
      <c r="AG2783" s="203"/>
      <c r="AH2783" s="203"/>
      <c r="AK2783" s="203"/>
      <c r="AL2783" s="203"/>
      <c r="AM2783" s="204"/>
    </row>
    <row r="2784" spans="2:39">
      <c r="B2784" s="200"/>
      <c r="D2784" s="201"/>
      <c r="E2784" s="201"/>
      <c r="G2784" s="193"/>
      <c r="AD2784" s="202"/>
      <c r="AE2784" s="203"/>
      <c r="AF2784" s="203"/>
      <c r="AG2784" s="203"/>
      <c r="AH2784" s="203"/>
      <c r="AK2784" s="203"/>
      <c r="AL2784" s="203"/>
      <c r="AM2784" s="204"/>
    </row>
    <row r="2785" spans="2:39">
      <c r="B2785" s="200"/>
      <c r="D2785" s="201"/>
      <c r="E2785" s="201"/>
      <c r="G2785" s="193"/>
      <c r="AD2785" s="202"/>
      <c r="AE2785" s="203"/>
      <c r="AF2785" s="203"/>
      <c r="AG2785" s="203"/>
      <c r="AH2785" s="203"/>
      <c r="AK2785" s="203"/>
      <c r="AL2785" s="203"/>
      <c r="AM2785" s="204"/>
    </row>
    <row r="2786" spans="2:39">
      <c r="B2786" s="200"/>
      <c r="D2786" s="201"/>
      <c r="E2786" s="201"/>
      <c r="G2786" s="193"/>
      <c r="AD2786" s="202"/>
      <c r="AE2786" s="203"/>
      <c r="AF2786" s="203"/>
      <c r="AG2786" s="203"/>
      <c r="AH2786" s="203"/>
      <c r="AK2786" s="203"/>
      <c r="AL2786" s="203"/>
      <c r="AM2786" s="204"/>
    </row>
    <row r="2787" spans="2:39">
      <c r="B2787" s="200"/>
      <c r="D2787" s="201"/>
      <c r="E2787" s="201"/>
      <c r="G2787" s="193"/>
      <c r="AD2787" s="202"/>
      <c r="AE2787" s="203"/>
      <c r="AF2787" s="203"/>
      <c r="AG2787" s="203"/>
      <c r="AH2787" s="203"/>
      <c r="AK2787" s="203"/>
      <c r="AL2787" s="203"/>
      <c r="AM2787" s="204"/>
    </row>
    <row r="2788" spans="2:39">
      <c r="B2788" s="200"/>
      <c r="D2788" s="201"/>
      <c r="E2788" s="201"/>
      <c r="G2788" s="193"/>
      <c r="AD2788" s="202"/>
      <c r="AE2788" s="203"/>
      <c r="AF2788" s="203"/>
      <c r="AG2788" s="203"/>
      <c r="AH2788" s="203"/>
      <c r="AK2788" s="203"/>
      <c r="AL2788" s="203"/>
      <c r="AM2788" s="204"/>
    </row>
    <row r="2789" spans="2:39">
      <c r="B2789" s="200"/>
      <c r="D2789" s="201"/>
      <c r="E2789" s="201"/>
      <c r="G2789" s="193"/>
      <c r="AD2789" s="202"/>
      <c r="AE2789" s="203"/>
      <c r="AF2789" s="203"/>
      <c r="AG2789" s="203"/>
      <c r="AH2789" s="203"/>
      <c r="AK2789" s="203"/>
      <c r="AL2789" s="203"/>
      <c r="AM2789" s="204"/>
    </row>
    <row r="2790" spans="2:39">
      <c r="B2790" s="200"/>
      <c r="D2790" s="201"/>
      <c r="E2790" s="201"/>
      <c r="G2790" s="193"/>
      <c r="AD2790" s="202"/>
      <c r="AE2790" s="203"/>
      <c r="AF2790" s="203"/>
      <c r="AG2790" s="203"/>
      <c r="AH2790" s="203"/>
      <c r="AK2790" s="203"/>
      <c r="AL2790" s="203"/>
      <c r="AM2790" s="204"/>
    </row>
    <row r="2791" spans="2:39">
      <c r="B2791" s="200"/>
      <c r="D2791" s="201"/>
      <c r="E2791" s="201"/>
      <c r="G2791" s="193"/>
      <c r="AD2791" s="202"/>
      <c r="AE2791" s="203"/>
      <c r="AF2791" s="203"/>
      <c r="AG2791" s="203"/>
      <c r="AH2791" s="203"/>
      <c r="AK2791" s="203"/>
      <c r="AL2791" s="203"/>
      <c r="AM2791" s="204"/>
    </row>
    <row r="2792" spans="2:39">
      <c r="B2792" s="200"/>
      <c r="D2792" s="201"/>
      <c r="E2792" s="201"/>
      <c r="G2792" s="193"/>
      <c r="AD2792" s="202"/>
      <c r="AE2792" s="203"/>
      <c r="AF2792" s="203"/>
      <c r="AG2792" s="203"/>
      <c r="AH2792" s="203"/>
      <c r="AK2792" s="203"/>
      <c r="AL2792" s="203"/>
      <c r="AM2792" s="204"/>
    </row>
    <row r="2793" spans="2:39">
      <c r="B2793" s="200"/>
      <c r="D2793" s="201"/>
      <c r="E2793" s="201"/>
      <c r="G2793" s="193"/>
      <c r="AD2793" s="202"/>
      <c r="AE2793" s="203"/>
      <c r="AF2793" s="203"/>
      <c r="AG2793" s="203"/>
      <c r="AH2793" s="203"/>
      <c r="AK2793" s="203"/>
      <c r="AL2793" s="203"/>
      <c r="AM2793" s="204"/>
    </row>
    <row r="2794" spans="2:39">
      <c r="B2794" s="200"/>
      <c r="D2794" s="201"/>
      <c r="E2794" s="201"/>
      <c r="G2794" s="193"/>
      <c r="AD2794" s="202"/>
      <c r="AE2794" s="203"/>
      <c r="AF2794" s="203"/>
      <c r="AG2794" s="203"/>
      <c r="AH2794" s="203"/>
      <c r="AK2794" s="203"/>
      <c r="AL2794" s="203"/>
      <c r="AM2794" s="204"/>
    </row>
    <row r="2795" spans="2:39">
      <c r="B2795" s="200"/>
      <c r="D2795" s="201"/>
      <c r="E2795" s="201"/>
      <c r="G2795" s="193"/>
      <c r="AD2795" s="202"/>
      <c r="AE2795" s="203"/>
      <c r="AF2795" s="203"/>
      <c r="AG2795" s="203"/>
      <c r="AH2795" s="203"/>
      <c r="AK2795" s="203"/>
      <c r="AL2795" s="203"/>
      <c r="AM2795" s="204"/>
    </row>
    <row r="2796" spans="2:39">
      <c r="B2796" s="200"/>
      <c r="D2796" s="201"/>
      <c r="E2796" s="201"/>
      <c r="G2796" s="193"/>
      <c r="AD2796" s="202"/>
      <c r="AE2796" s="203"/>
      <c r="AF2796" s="203"/>
      <c r="AG2796" s="203"/>
      <c r="AH2796" s="203"/>
      <c r="AK2796" s="203"/>
      <c r="AL2796" s="203"/>
      <c r="AM2796" s="204"/>
    </row>
    <row r="2797" spans="2:39">
      <c r="B2797" s="200"/>
      <c r="D2797" s="201"/>
      <c r="E2797" s="201"/>
      <c r="G2797" s="193"/>
      <c r="AD2797" s="202"/>
      <c r="AE2797" s="203"/>
      <c r="AF2797" s="203"/>
      <c r="AG2797" s="203"/>
      <c r="AH2797" s="203"/>
      <c r="AK2797" s="203"/>
      <c r="AL2797" s="203"/>
      <c r="AM2797" s="204"/>
    </row>
    <row r="2798" spans="2:39">
      <c r="B2798" s="200"/>
      <c r="D2798" s="201"/>
      <c r="E2798" s="201"/>
      <c r="G2798" s="193"/>
      <c r="AD2798" s="202"/>
      <c r="AE2798" s="203"/>
      <c r="AF2798" s="203"/>
      <c r="AG2798" s="203"/>
      <c r="AH2798" s="203"/>
      <c r="AK2798" s="203"/>
      <c r="AL2798" s="203"/>
      <c r="AM2798" s="204"/>
    </row>
    <row r="2799" spans="2:39">
      <c r="B2799" s="200"/>
      <c r="D2799" s="201"/>
      <c r="E2799" s="201"/>
      <c r="G2799" s="193"/>
      <c r="AD2799" s="202"/>
      <c r="AE2799" s="203"/>
      <c r="AF2799" s="203"/>
      <c r="AG2799" s="203"/>
      <c r="AH2799" s="203"/>
      <c r="AK2799" s="203"/>
      <c r="AL2799" s="203"/>
      <c r="AM2799" s="204"/>
    </row>
    <row r="2800" spans="2:39">
      <c r="B2800" s="200"/>
      <c r="D2800" s="201"/>
      <c r="E2800" s="201"/>
      <c r="G2800" s="193"/>
      <c r="AD2800" s="202"/>
      <c r="AE2800" s="203"/>
      <c r="AF2800" s="203"/>
      <c r="AG2800" s="203"/>
      <c r="AH2800" s="203"/>
      <c r="AK2800" s="203"/>
      <c r="AL2800" s="203"/>
      <c r="AM2800" s="204"/>
    </row>
    <row r="2801" spans="2:39">
      <c r="B2801" s="200"/>
      <c r="D2801" s="201"/>
      <c r="E2801" s="201"/>
      <c r="G2801" s="193"/>
      <c r="AD2801" s="202"/>
      <c r="AE2801" s="203"/>
      <c r="AF2801" s="203"/>
      <c r="AG2801" s="203"/>
      <c r="AH2801" s="203"/>
      <c r="AK2801" s="203"/>
      <c r="AL2801" s="203"/>
      <c r="AM2801" s="204"/>
    </row>
    <row r="2802" spans="2:39">
      <c r="B2802" s="200"/>
      <c r="D2802" s="201"/>
      <c r="E2802" s="201"/>
      <c r="G2802" s="193"/>
      <c r="AD2802" s="202"/>
      <c r="AE2802" s="203"/>
      <c r="AF2802" s="203"/>
      <c r="AG2802" s="203"/>
      <c r="AH2802" s="203"/>
      <c r="AK2802" s="203"/>
      <c r="AL2802" s="203"/>
      <c r="AM2802" s="204"/>
    </row>
    <row r="2803" spans="2:39">
      <c r="B2803" s="200"/>
      <c r="D2803" s="201"/>
      <c r="E2803" s="201"/>
      <c r="G2803" s="193"/>
      <c r="AD2803" s="202"/>
      <c r="AE2803" s="203"/>
      <c r="AF2803" s="203"/>
      <c r="AG2803" s="203"/>
      <c r="AH2803" s="203"/>
      <c r="AK2803" s="203"/>
      <c r="AL2803" s="203"/>
      <c r="AM2803" s="204"/>
    </row>
    <row r="2804" spans="2:39">
      <c r="B2804" s="200"/>
      <c r="D2804" s="201"/>
      <c r="E2804" s="201"/>
      <c r="G2804" s="193"/>
      <c r="AD2804" s="202"/>
      <c r="AE2804" s="203"/>
      <c r="AF2804" s="203"/>
      <c r="AG2804" s="203"/>
      <c r="AH2804" s="203"/>
      <c r="AK2804" s="203"/>
      <c r="AL2804" s="203"/>
      <c r="AM2804" s="204"/>
    </row>
    <row r="2805" spans="2:39">
      <c r="B2805" s="200"/>
      <c r="D2805" s="201"/>
      <c r="E2805" s="201"/>
      <c r="G2805" s="193"/>
      <c r="AD2805" s="202"/>
      <c r="AE2805" s="203"/>
      <c r="AF2805" s="203"/>
      <c r="AG2805" s="203"/>
      <c r="AH2805" s="203"/>
      <c r="AK2805" s="203"/>
      <c r="AL2805" s="203"/>
      <c r="AM2805" s="204"/>
    </row>
    <row r="2806" spans="2:39">
      <c r="B2806" s="200"/>
      <c r="D2806" s="201"/>
      <c r="E2806" s="201"/>
      <c r="G2806" s="193"/>
      <c r="AD2806" s="202"/>
      <c r="AE2806" s="203"/>
      <c r="AF2806" s="203"/>
      <c r="AG2806" s="203"/>
      <c r="AH2806" s="203"/>
      <c r="AK2806" s="203"/>
      <c r="AL2806" s="203"/>
      <c r="AM2806" s="204"/>
    </row>
    <row r="2807" spans="2:39">
      <c r="B2807" s="200"/>
      <c r="D2807" s="201"/>
      <c r="E2807" s="201"/>
      <c r="G2807" s="193"/>
      <c r="AD2807" s="202"/>
      <c r="AE2807" s="203"/>
      <c r="AF2807" s="203"/>
      <c r="AG2807" s="203"/>
      <c r="AH2807" s="203"/>
      <c r="AK2807" s="203"/>
      <c r="AL2807" s="203"/>
      <c r="AM2807" s="204"/>
    </row>
    <row r="2808" spans="2:39">
      <c r="B2808" s="200"/>
      <c r="D2808" s="201"/>
      <c r="E2808" s="201"/>
      <c r="G2808" s="193"/>
      <c r="AD2808" s="202"/>
      <c r="AE2808" s="203"/>
      <c r="AF2808" s="203"/>
      <c r="AG2808" s="203"/>
      <c r="AH2808" s="203"/>
      <c r="AK2808" s="203"/>
      <c r="AL2808" s="203"/>
      <c r="AM2808" s="204"/>
    </row>
    <row r="2809" spans="2:39">
      <c r="B2809" s="200"/>
      <c r="D2809" s="201"/>
      <c r="E2809" s="201"/>
      <c r="G2809" s="193"/>
      <c r="AD2809" s="202"/>
      <c r="AE2809" s="203"/>
      <c r="AF2809" s="203"/>
      <c r="AG2809" s="203"/>
      <c r="AH2809" s="203"/>
      <c r="AK2809" s="203"/>
      <c r="AL2809" s="203"/>
      <c r="AM2809" s="204"/>
    </row>
    <row r="2810" spans="2:39">
      <c r="B2810" s="200"/>
      <c r="D2810" s="201"/>
      <c r="E2810" s="201"/>
      <c r="G2810" s="193"/>
      <c r="AD2810" s="202"/>
      <c r="AE2810" s="203"/>
      <c r="AF2810" s="203"/>
      <c r="AG2810" s="203"/>
      <c r="AH2810" s="203"/>
      <c r="AK2810" s="203"/>
      <c r="AL2810" s="203"/>
      <c r="AM2810" s="204"/>
    </row>
    <row r="2811" spans="2:39">
      <c r="B2811" s="200"/>
      <c r="D2811" s="201"/>
      <c r="E2811" s="201"/>
      <c r="G2811" s="193"/>
      <c r="AD2811" s="202"/>
      <c r="AE2811" s="203"/>
      <c r="AF2811" s="203"/>
      <c r="AG2811" s="203"/>
      <c r="AH2811" s="203"/>
      <c r="AK2811" s="203"/>
      <c r="AL2811" s="203"/>
      <c r="AM2811" s="204"/>
    </row>
    <row r="2812" spans="2:39">
      <c r="B2812" s="200"/>
      <c r="D2812" s="201"/>
      <c r="E2812" s="201"/>
      <c r="G2812" s="193"/>
      <c r="AD2812" s="202"/>
      <c r="AE2812" s="203"/>
      <c r="AF2812" s="203"/>
      <c r="AG2812" s="203"/>
      <c r="AH2812" s="203"/>
      <c r="AK2812" s="203"/>
      <c r="AL2812" s="203"/>
      <c r="AM2812" s="204"/>
    </row>
    <row r="2813" spans="2:39">
      <c r="B2813" s="200"/>
      <c r="D2813" s="201"/>
      <c r="E2813" s="201"/>
      <c r="G2813" s="193"/>
      <c r="AD2813" s="202"/>
      <c r="AE2813" s="203"/>
      <c r="AF2813" s="203"/>
      <c r="AG2813" s="203"/>
      <c r="AH2813" s="203"/>
      <c r="AK2813" s="203"/>
      <c r="AL2813" s="203"/>
      <c r="AM2813" s="204"/>
    </row>
    <row r="2814" spans="2:39">
      <c r="B2814" s="200"/>
      <c r="D2814" s="201"/>
      <c r="E2814" s="201"/>
      <c r="G2814" s="193"/>
      <c r="AD2814" s="202"/>
      <c r="AE2814" s="203"/>
      <c r="AF2814" s="203"/>
      <c r="AG2814" s="203"/>
      <c r="AH2814" s="203"/>
      <c r="AK2814" s="203"/>
      <c r="AL2814" s="203"/>
      <c r="AM2814" s="204"/>
    </row>
    <row r="2815" spans="2:39">
      <c r="B2815" s="200"/>
      <c r="D2815" s="201"/>
      <c r="E2815" s="201"/>
      <c r="G2815" s="193"/>
      <c r="AD2815" s="202"/>
      <c r="AE2815" s="203"/>
      <c r="AF2815" s="203"/>
      <c r="AG2815" s="203"/>
      <c r="AH2815" s="203"/>
      <c r="AK2815" s="203"/>
      <c r="AL2815" s="203"/>
      <c r="AM2815" s="204"/>
    </row>
    <row r="2816" spans="2:39">
      <c r="B2816" s="200"/>
      <c r="D2816" s="201"/>
      <c r="E2816" s="201"/>
      <c r="G2816" s="193"/>
      <c r="AD2816" s="202"/>
      <c r="AE2816" s="203"/>
      <c r="AF2816" s="203"/>
      <c r="AG2816" s="203"/>
      <c r="AH2816" s="203"/>
      <c r="AK2816" s="203"/>
      <c r="AL2816" s="203"/>
      <c r="AM2816" s="204"/>
    </row>
    <row r="2817" spans="2:39">
      <c r="B2817" s="200"/>
      <c r="D2817" s="201"/>
      <c r="E2817" s="201"/>
      <c r="G2817" s="193"/>
      <c r="AD2817" s="202"/>
      <c r="AE2817" s="203"/>
      <c r="AF2817" s="203"/>
      <c r="AG2817" s="203"/>
      <c r="AH2817" s="203"/>
      <c r="AK2817" s="203"/>
      <c r="AL2817" s="203"/>
      <c r="AM2817" s="204"/>
    </row>
    <row r="2818" spans="2:39">
      <c r="B2818" s="200"/>
      <c r="D2818" s="201"/>
      <c r="E2818" s="201"/>
      <c r="G2818" s="193"/>
      <c r="AD2818" s="202"/>
      <c r="AE2818" s="203"/>
      <c r="AF2818" s="203"/>
      <c r="AG2818" s="203"/>
      <c r="AH2818" s="203"/>
      <c r="AK2818" s="203"/>
      <c r="AL2818" s="203"/>
      <c r="AM2818" s="204"/>
    </row>
    <row r="2819" spans="2:39">
      <c r="B2819" s="200"/>
      <c r="D2819" s="201"/>
      <c r="E2819" s="201"/>
      <c r="G2819" s="193"/>
      <c r="AD2819" s="202"/>
      <c r="AE2819" s="203"/>
      <c r="AF2819" s="203"/>
      <c r="AG2819" s="203"/>
      <c r="AH2819" s="203"/>
      <c r="AK2819" s="203"/>
      <c r="AL2819" s="203"/>
      <c r="AM2819" s="204"/>
    </row>
    <row r="2820" spans="2:39">
      <c r="B2820" s="200"/>
      <c r="D2820" s="201"/>
      <c r="E2820" s="201"/>
      <c r="G2820" s="193"/>
      <c r="AD2820" s="202"/>
      <c r="AE2820" s="203"/>
      <c r="AF2820" s="203"/>
      <c r="AG2820" s="203"/>
      <c r="AH2820" s="203"/>
      <c r="AK2820" s="203"/>
      <c r="AL2820" s="203"/>
      <c r="AM2820" s="204"/>
    </row>
    <row r="2821" spans="2:39">
      <c r="B2821" s="200"/>
      <c r="D2821" s="201"/>
      <c r="E2821" s="201"/>
      <c r="G2821" s="193"/>
      <c r="AD2821" s="202"/>
      <c r="AE2821" s="203"/>
      <c r="AF2821" s="203"/>
      <c r="AG2821" s="203"/>
      <c r="AH2821" s="203"/>
      <c r="AK2821" s="203"/>
      <c r="AL2821" s="203"/>
      <c r="AM2821" s="204"/>
    </row>
    <row r="2822" spans="2:39">
      <c r="B2822" s="200"/>
      <c r="D2822" s="201"/>
      <c r="E2822" s="201"/>
      <c r="G2822" s="193"/>
      <c r="AD2822" s="202"/>
      <c r="AE2822" s="203"/>
      <c r="AF2822" s="203"/>
      <c r="AG2822" s="203"/>
      <c r="AH2822" s="203"/>
      <c r="AK2822" s="203"/>
      <c r="AL2822" s="203"/>
      <c r="AM2822" s="204"/>
    </row>
    <row r="2823" spans="2:39">
      <c r="B2823" s="200"/>
      <c r="D2823" s="201"/>
      <c r="E2823" s="201"/>
      <c r="G2823" s="193"/>
      <c r="AD2823" s="202"/>
      <c r="AE2823" s="203"/>
      <c r="AF2823" s="203"/>
      <c r="AG2823" s="203"/>
      <c r="AH2823" s="203"/>
      <c r="AK2823" s="203"/>
      <c r="AL2823" s="203"/>
      <c r="AM2823" s="204"/>
    </row>
    <row r="2824" spans="2:39">
      <c r="B2824" s="200"/>
      <c r="D2824" s="201"/>
      <c r="E2824" s="201"/>
      <c r="G2824" s="193"/>
      <c r="AD2824" s="202"/>
      <c r="AE2824" s="203"/>
      <c r="AF2824" s="203"/>
      <c r="AG2824" s="203"/>
      <c r="AH2824" s="203"/>
      <c r="AK2824" s="203"/>
      <c r="AL2824" s="203"/>
      <c r="AM2824" s="204"/>
    </row>
    <row r="2825" spans="2:39">
      <c r="B2825" s="200"/>
      <c r="D2825" s="201"/>
      <c r="E2825" s="201"/>
      <c r="G2825" s="193"/>
      <c r="AD2825" s="202"/>
      <c r="AE2825" s="203"/>
      <c r="AF2825" s="203"/>
      <c r="AG2825" s="203"/>
      <c r="AH2825" s="203"/>
      <c r="AK2825" s="203"/>
      <c r="AL2825" s="203"/>
      <c r="AM2825" s="204"/>
    </row>
    <row r="2826" spans="2:39">
      <c r="B2826" s="200"/>
      <c r="D2826" s="201"/>
      <c r="E2826" s="201"/>
      <c r="G2826" s="193"/>
      <c r="AD2826" s="202"/>
      <c r="AE2826" s="203"/>
      <c r="AF2826" s="203"/>
      <c r="AG2826" s="203"/>
      <c r="AH2826" s="203"/>
      <c r="AK2826" s="203"/>
      <c r="AL2826" s="203"/>
      <c r="AM2826" s="204"/>
    </row>
    <row r="2827" spans="2:39">
      <c r="B2827" s="200"/>
      <c r="D2827" s="201"/>
      <c r="E2827" s="201"/>
      <c r="G2827" s="193"/>
      <c r="AD2827" s="202"/>
      <c r="AE2827" s="203"/>
      <c r="AF2827" s="203"/>
      <c r="AG2827" s="203"/>
      <c r="AH2827" s="203"/>
      <c r="AK2827" s="203"/>
      <c r="AL2827" s="203"/>
      <c r="AM2827" s="204"/>
    </row>
    <row r="2828" spans="2:39">
      <c r="B2828" s="200"/>
      <c r="D2828" s="201"/>
      <c r="E2828" s="201"/>
      <c r="G2828" s="193"/>
      <c r="AD2828" s="202"/>
      <c r="AE2828" s="203"/>
      <c r="AF2828" s="203"/>
      <c r="AG2828" s="203"/>
      <c r="AH2828" s="203"/>
      <c r="AK2828" s="203"/>
      <c r="AL2828" s="203"/>
      <c r="AM2828" s="204"/>
    </row>
    <row r="2829" spans="2:39">
      <c r="B2829" s="200"/>
      <c r="D2829" s="201"/>
      <c r="E2829" s="201"/>
      <c r="G2829" s="193"/>
      <c r="AD2829" s="202"/>
      <c r="AE2829" s="203"/>
      <c r="AF2829" s="203"/>
      <c r="AG2829" s="203"/>
      <c r="AH2829" s="203"/>
      <c r="AK2829" s="203"/>
      <c r="AL2829" s="203"/>
      <c r="AM2829" s="204"/>
    </row>
    <row r="2830" spans="2:39">
      <c r="B2830" s="200"/>
      <c r="D2830" s="201"/>
      <c r="E2830" s="201"/>
      <c r="G2830" s="193"/>
      <c r="AD2830" s="202"/>
      <c r="AE2830" s="203"/>
      <c r="AF2830" s="203"/>
      <c r="AG2830" s="203"/>
      <c r="AH2830" s="203"/>
      <c r="AK2830" s="203"/>
      <c r="AL2830" s="203"/>
      <c r="AM2830" s="204"/>
    </row>
    <row r="2831" spans="2:39">
      <c r="B2831" s="200"/>
      <c r="D2831" s="201"/>
      <c r="E2831" s="201"/>
      <c r="G2831" s="193"/>
      <c r="AD2831" s="202"/>
      <c r="AE2831" s="203"/>
      <c r="AF2831" s="203"/>
      <c r="AG2831" s="203"/>
      <c r="AH2831" s="203"/>
      <c r="AK2831" s="203"/>
      <c r="AL2831" s="203"/>
      <c r="AM2831" s="204"/>
    </row>
    <row r="2832" spans="2:39">
      <c r="B2832" s="200"/>
      <c r="D2832" s="201"/>
      <c r="E2832" s="201"/>
      <c r="G2832" s="193"/>
      <c r="AD2832" s="202"/>
      <c r="AE2832" s="203"/>
      <c r="AF2832" s="203"/>
      <c r="AG2832" s="203"/>
      <c r="AH2832" s="203"/>
      <c r="AK2832" s="203"/>
      <c r="AL2832" s="203"/>
      <c r="AM2832" s="204"/>
    </row>
    <row r="2833" spans="2:39">
      <c r="B2833" s="200"/>
      <c r="D2833" s="201"/>
      <c r="E2833" s="201"/>
      <c r="G2833" s="193"/>
      <c r="AD2833" s="202"/>
      <c r="AE2833" s="203"/>
      <c r="AF2833" s="203"/>
      <c r="AG2833" s="203"/>
      <c r="AH2833" s="203"/>
      <c r="AK2833" s="203"/>
      <c r="AL2833" s="203"/>
      <c r="AM2833" s="204"/>
    </row>
    <row r="2834" spans="2:39">
      <c r="B2834" s="200"/>
      <c r="D2834" s="201"/>
      <c r="E2834" s="201"/>
      <c r="G2834" s="193"/>
      <c r="AD2834" s="202"/>
      <c r="AE2834" s="203"/>
      <c r="AF2834" s="203"/>
      <c r="AG2834" s="203"/>
      <c r="AH2834" s="203"/>
      <c r="AK2834" s="203"/>
      <c r="AL2834" s="203"/>
      <c r="AM2834" s="204"/>
    </row>
    <row r="2835" spans="2:39">
      <c r="B2835" s="200"/>
      <c r="D2835" s="201"/>
      <c r="E2835" s="201"/>
      <c r="G2835" s="193"/>
      <c r="AD2835" s="202"/>
      <c r="AE2835" s="203"/>
      <c r="AF2835" s="203"/>
      <c r="AG2835" s="203"/>
      <c r="AH2835" s="203"/>
      <c r="AK2835" s="203"/>
      <c r="AL2835" s="203"/>
      <c r="AM2835" s="204"/>
    </row>
    <row r="2836" spans="2:39">
      <c r="B2836" s="200"/>
      <c r="D2836" s="201"/>
      <c r="E2836" s="201"/>
      <c r="G2836" s="193"/>
      <c r="AD2836" s="202"/>
      <c r="AE2836" s="203"/>
      <c r="AF2836" s="203"/>
      <c r="AG2836" s="203"/>
      <c r="AH2836" s="203"/>
      <c r="AK2836" s="203"/>
      <c r="AL2836" s="203"/>
      <c r="AM2836" s="204"/>
    </row>
    <row r="2837" spans="2:39">
      <c r="B2837" s="200"/>
      <c r="D2837" s="201"/>
      <c r="E2837" s="201"/>
      <c r="G2837" s="193"/>
      <c r="AD2837" s="202"/>
      <c r="AE2837" s="203"/>
      <c r="AF2837" s="203"/>
      <c r="AG2837" s="203"/>
      <c r="AH2837" s="203"/>
      <c r="AK2837" s="203"/>
      <c r="AL2837" s="203"/>
      <c r="AM2837" s="204"/>
    </row>
    <row r="2838" spans="2:39">
      <c r="B2838" s="200"/>
      <c r="D2838" s="201"/>
      <c r="E2838" s="201"/>
      <c r="G2838" s="193"/>
      <c r="AD2838" s="202"/>
      <c r="AE2838" s="203"/>
      <c r="AF2838" s="203"/>
      <c r="AG2838" s="203"/>
      <c r="AH2838" s="203"/>
      <c r="AK2838" s="203"/>
      <c r="AL2838" s="203"/>
      <c r="AM2838" s="204"/>
    </row>
    <row r="2839" spans="2:39">
      <c r="B2839" s="200"/>
      <c r="D2839" s="201"/>
      <c r="E2839" s="201"/>
      <c r="G2839" s="193"/>
      <c r="AD2839" s="202"/>
      <c r="AE2839" s="203"/>
      <c r="AF2839" s="203"/>
      <c r="AG2839" s="203"/>
      <c r="AH2839" s="203"/>
      <c r="AK2839" s="203"/>
      <c r="AL2839" s="203"/>
      <c r="AM2839" s="204"/>
    </row>
    <row r="2840" spans="2:39">
      <c r="B2840" s="200"/>
      <c r="D2840" s="201"/>
      <c r="E2840" s="201"/>
      <c r="G2840" s="193"/>
      <c r="AD2840" s="202"/>
      <c r="AE2840" s="203"/>
      <c r="AF2840" s="203"/>
      <c r="AG2840" s="203"/>
      <c r="AH2840" s="203"/>
      <c r="AK2840" s="203"/>
      <c r="AL2840" s="203"/>
      <c r="AM2840" s="204"/>
    </row>
    <row r="2841" spans="2:39">
      <c r="B2841" s="200"/>
      <c r="D2841" s="201"/>
      <c r="E2841" s="201"/>
      <c r="G2841" s="193"/>
      <c r="AD2841" s="202"/>
      <c r="AE2841" s="203"/>
      <c r="AF2841" s="203"/>
      <c r="AG2841" s="203"/>
      <c r="AH2841" s="203"/>
      <c r="AK2841" s="203"/>
      <c r="AL2841" s="203"/>
      <c r="AM2841" s="204"/>
    </row>
    <row r="2842" spans="2:39">
      <c r="B2842" s="200"/>
      <c r="D2842" s="201"/>
      <c r="E2842" s="201"/>
      <c r="G2842" s="193"/>
      <c r="AD2842" s="202"/>
      <c r="AE2842" s="203"/>
      <c r="AF2842" s="203"/>
      <c r="AG2842" s="203"/>
      <c r="AH2842" s="203"/>
      <c r="AK2842" s="203"/>
      <c r="AL2842" s="203"/>
      <c r="AM2842" s="204"/>
    </row>
    <row r="2843" spans="2:39">
      <c r="B2843" s="200"/>
      <c r="D2843" s="201"/>
      <c r="E2843" s="201"/>
      <c r="G2843" s="193"/>
      <c r="AD2843" s="202"/>
      <c r="AE2843" s="203"/>
      <c r="AF2843" s="203"/>
      <c r="AG2843" s="203"/>
      <c r="AH2843" s="203"/>
      <c r="AK2843" s="203"/>
      <c r="AL2843" s="203"/>
      <c r="AM2843" s="204"/>
    </row>
    <row r="2844" spans="2:39">
      <c r="B2844" s="200"/>
      <c r="D2844" s="201"/>
      <c r="E2844" s="201"/>
      <c r="G2844" s="193"/>
      <c r="AD2844" s="202"/>
      <c r="AE2844" s="203"/>
      <c r="AF2844" s="203"/>
      <c r="AG2844" s="203"/>
      <c r="AH2844" s="203"/>
      <c r="AK2844" s="203"/>
      <c r="AL2844" s="203"/>
      <c r="AM2844" s="204"/>
    </row>
    <row r="2845" spans="2:39">
      <c r="B2845" s="200"/>
      <c r="D2845" s="201"/>
      <c r="E2845" s="201"/>
      <c r="G2845" s="193"/>
      <c r="AD2845" s="202"/>
      <c r="AE2845" s="203"/>
      <c r="AF2845" s="203"/>
      <c r="AG2845" s="203"/>
      <c r="AH2845" s="203"/>
      <c r="AK2845" s="203"/>
      <c r="AL2845" s="203"/>
      <c r="AM2845" s="204"/>
    </row>
    <row r="2846" spans="2:39">
      <c r="B2846" s="200"/>
      <c r="D2846" s="201"/>
      <c r="E2846" s="201"/>
      <c r="G2846" s="193"/>
      <c r="AD2846" s="202"/>
      <c r="AE2846" s="203"/>
      <c r="AF2846" s="203"/>
      <c r="AG2846" s="203"/>
      <c r="AH2846" s="203"/>
      <c r="AK2846" s="203"/>
      <c r="AL2846" s="203"/>
      <c r="AM2846" s="204"/>
    </row>
    <row r="2847" spans="2:39">
      <c r="B2847" s="200"/>
      <c r="D2847" s="201"/>
      <c r="E2847" s="201"/>
      <c r="G2847" s="193"/>
      <c r="AD2847" s="202"/>
      <c r="AE2847" s="203"/>
      <c r="AF2847" s="203"/>
      <c r="AG2847" s="203"/>
      <c r="AH2847" s="203"/>
      <c r="AK2847" s="203"/>
      <c r="AL2847" s="203"/>
      <c r="AM2847" s="204"/>
    </row>
    <row r="2848" spans="2:39">
      <c r="B2848" s="200"/>
      <c r="D2848" s="201"/>
      <c r="E2848" s="201"/>
      <c r="G2848" s="193"/>
      <c r="AD2848" s="202"/>
      <c r="AE2848" s="203"/>
      <c r="AF2848" s="203"/>
      <c r="AG2848" s="203"/>
      <c r="AH2848" s="203"/>
      <c r="AK2848" s="203"/>
      <c r="AL2848" s="203"/>
      <c r="AM2848" s="204"/>
    </row>
    <row r="2849" spans="2:39">
      <c r="B2849" s="200"/>
      <c r="D2849" s="201"/>
      <c r="E2849" s="201"/>
      <c r="G2849" s="193"/>
      <c r="AD2849" s="202"/>
      <c r="AE2849" s="203"/>
      <c r="AF2849" s="203"/>
      <c r="AG2849" s="203"/>
      <c r="AH2849" s="203"/>
      <c r="AK2849" s="203"/>
      <c r="AL2849" s="203"/>
      <c r="AM2849" s="204"/>
    </row>
    <row r="2850" spans="2:39">
      <c r="B2850" s="200"/>
      <c r="D2850" s="201"/>
      <c r="E2850" s="201"/>
      <c r="G2850" s="193"/>
      <c r="AD2850" s="202"/>
      <c r="AE2850" s="203"/>
      <c r="AF2850" s="203"/>
      <c r="AG2850" s="203"/>
      <c r="AH2850" s="203"/>
      <c r="AK2850" s="203"/>
      <c r="AL2850" s="203"/>
      <c r="AM2850" s="204"/>
    </row>
    <row r="2851" spans="2:39">
      <c r="B2851" s="200"/>
      <c r="D2851" s="201"/>
      <c r="E2851" s="201"/>
      <c r="G2851" s="193"/>
      <c r="AD2851" s="202"/>
      <c r="AE2851" s="203"/>
      <c r="AF2851" s="203"/>
      <c r="AG2851" s="203"/>
      <c r="AH2851" s="203"/>
      <c r="AK2851" s="203"/>
      <c r="AL2851" s="203"/>
      <c r="AM2851" s="204"/>
    </row>
    <row r="2852" spans="2:39">
      <c r="B2852" s="200"/>
      <c r="D2852" s="201"/>
      <c r="E2852" s="201"/>
      <c r="G2852" s="193"/>
      <c r="AD2852" s="202"/>
      <c r="AE2852" s="203"/>
      <c r="AF2852" s="203"/>
      <c r="AG2852" s="203"/>
      <c r="AH2852" s="203"/>
      <c r="AK2852" s="203"/>
      <c r="AL2852" s="203"/>
      <c r="AM2852" s="204"/>
    </row>
    <row r="2853" spans="2:39">
      <c r="B2853" s="200"/>
      <c r="D2853" s="201"/>
      <c r="E2853" s="201"/>
      <c r="G2853" s="193"/>
      <c r="AD2853" s="202"/>
      <c r="AE2853" s="203"/>
      <c r="AF2853" s="203"/>
      <c r="AG2853" s="203"/>
      <c r="AH2853" s="203"/>
      <c r="AK2853" s="203"/>
      <c r="AL2853" s="203"/>
      <c r="AM2853" s="204"/>
    </row>
    <row r="2854" spans="2:39">
      <c r="B2854" s="200"/>
      <c r="D2854" s="201"/>
      <c r="E2854" s="201"/>
      <c r="G2854" s="193"/>
      <c r="AD2854" s="202"/>
      <c r="AE2854" s="203"/>
      <c r="AF2854" s="203"/>
      <c r="AG2854" s="203"/>
      <c r="AH2854" s="203"/>
      <c r="AK2854" s="203"/>
      <c r="AL2854" s="203"/>
      <c r="AM2854" s="204"/>
    </row>
    <row r="2855" spans="2:39">
      <c r="B2855" s="200"/>
      <c r="D2855" s="201"/>
      <c r="E2855" s="201"/>
      <c r="G2855" s="193"/>
      <c r="AD2855" s="202"/>
      <c r="AE2855" s="203"/>
      <c r="AF2855" s="203"/>
      <c r="AG2855" s="203"/>
      <c r="AH2855" s="203"/>
      <c r="AK2855" s="203"/>
      <c r="AL2855" s="203"/>
      <c r="AM2855" s="204"/>
    </row>
    <row r="2856" spans="2:39">
      <c r="B2856" s="200"/>
      <c r="D2856" s="201"/>
      <c r="E2856" s="201"/>
      <c r="G2856" s="193"/>
      <c r="AD2856" s="202"/>
      <c r="AE2856" s="203"/>
      <c r="AF2856" s="203"/>
      <c r="AG2856" s="203"/>
      <c r="AH2856" s="203"/>
      <c r="AK2856" s="203"/>
      <c r="AL2856" s="203"/>
      <c r="AM2856" s="204"/>
    </row>
    <row r="2857" spans="2:39">
      <c r="B2857" s="200"/>
      <c r="D2857" s="201"/>
      <c r="E2857" s="201"/>
      <c r="G2857" s="193"/>
      <c r="AD2857" s="202"/>
      <c r="AE2857" s="203"/>
      <c r="AF2857" s="203"/>
      <c r="AG2857" s="203"/>
      <c r="AH2857" s="203"/>
      <c r="AK2857" s="203"/>
      <c r="AL2857" s="203"/>
      <c r="AM2857" s="204"/>
    </row>
    <row r="2858" spans="2:39">
      <c r="B2858" s="200"/>
      <c r="D2858" s="201"/>
      <c r="E2858" s="201"/>
      <c r="G2858" s="193"/>
      <c r="AD2858" s="202"/>
      <c r="AE2858" s="203"/>
      <c r="AF2858" s="203"/>
      <c r="AG2858" s="203"/>
      <c r="AH2858" s="203"/>
      <c r="AK2858" s="203"/>
      <c r="AL2858" s="203"/>
      <c r="AM2858" s="204"/>
    </row>
    <row r="2859" spans="2:39">
      <c r="B2859" s="200"/>
      <c r="D2859" s="201"/>
      <c r="E2859" s="201"/>
      <c r="G2859" s="193"/>
      <c r="AD2859" s="202"/>
      <c r="AE2859" s="203"/>
      <c r="AF2859" s="203"/>
      <c r="AG2859" s="203"/>
      <c r="AH2859" s="203"/>
      <c r="AK2859" s="203"/>
      <c r="AL2859" s="203"/>
      <c r="AM2859" s="204"/>
    </row>
    <row r="2860" spans="2:39">
      <c r="B2860" s="200"/>
      <c r="D2860" s="201"/>
      <c r="E2860" s="201"/>
      <c r="G2860" s="193"/>
      <c r="AD2860" s="202"/>
      <c r="AE2860" s="203"/>
      <c r="AF2860" s="203"/>
      <c r="AG2860" s="203"/>
      <c r="AH2860" s="203"/>
      <c r="AK2860" s="203"/>
      <c r="AL2860" s="203"/>
      <c r="AM2860" s="204"/>
    </row>
    <row r="2861" spans="2:39">
      <c r="B2861" s="200"/>
      <c r="D2861" s="201"/>
      <c r="E2861" s="201"/>
      <c r="G2861" s="193"/>
      <c r="AD2861" s="202"/>
      <c r="AE2861" s="203"/>
      <c r="AF2861" s="203"/>
      <c r="AG2861" s="203"/>
      <c r="AH2861" s="203"/>
      <c r="AK2861" s="203"/>
      <c r="AL2861" s="203"/>
      <c r="AM2861" s="204"/>
    </row>
    <row r="2862" spans="2:39">
      <c r="B2862" s="200"/>
      <c r="D2862" s="201"/>
      <c r="E2862" s="201"/>
      <c r="G2862" s="193"/>
      <c r="AD2862" s="202"/>
      <c r="AE2862" s="203"/>
      <c r="AF2862" s="203"/>
      <c r="AG2862" s="203"/>
      <c r="AH2862" s="203"/>
      <c r="AK2862" s="203"/>
      <c r="AL2862" s="203"/>
      <c r="AM2862" s="204"/>
    </row>
    <row r="2863" spans="2:39">
      <c r="B2863" s="200"/>
      <c r="D2863" s="201"/>
      <c r="E2863" s="201"/>
      <c r="G2863" s="193"/>
      <c r="AD2863" s="202"/>
      <c r="AE2863" s="203"/>
      <c r="AF2863" s="203"/>
      <c r="AG2863" s="203"/>
      <c r="AH2863" s="203"/>
      <c r="AK2863" s="203"/>
      <c r="AL2863" s="203"/>
      <c r="AM2863" s="204"/>
    </row>
    <row r="2864" spans="2:39">
      <c r="B2864" s="200"/>
      <c r="D2864" s="201"/>
      <c r="E2864" s="201"/>
      <c r="G2864" s="193"/>
      <c r="AD2864" s="202"/>
      <c r="AE2864" s="203"/>
      <c r="AF2864" s="203"/>
      <c r="AG2864" s="203"/>
      <c r="AH2864" s="203"/>
      <c r="AK2864" s="203"/>
      <c r="AL2864" s="203"/>
      <c r="AM2864" s="204"/>
    </row>
    <row r="2865" spans="2:39">
      <c r="B2865" s="200"/>
      <c r="D2865" s="201"/>
      <c r="E2865" s="201"/>
      <c r="G2865" s="193"/>
      <c r="AD2865" s="202"/>
      <c r="AE2865" s="203"/>
      <c r="AF2865" s="203"/>
      <c r="AG2865" s="203"/>
      <c r="AH2865" s="203"/>
      <c r="AK2865" s="203"/>
      <c r="AL2865" s="203"/>
      <c r="AM2865" s="204"/>
    </row>
    <row r="2866" spans="2:39">
      <c r="B2866" s="200"/>
      <c r="D2866" s="201"/>
      <c r="E2866" s="201"/>
      <c r="G2866" s="193"/>
      <c r="AD2866" s="202"/>
      <c r="AE2866" s="203"/>
      <c r="AF2866" s="203"/>
      <c r="AG2866" s="203"/>
      <c r="AH2866" s="203"/>
      <c r="AK2866" s="203"/>
      <c r="AL2866" s="203"/>
      <c r="AM2866" s="204"/>
    </row>
    <row r="2867" spans="2:39">
      <c r="B2867" s="200"/>
      <c r="D2867" s="201"/>
      <c r="E2867" s="201"/>
      <c r="G2867" s="193"/>
      <c r="AD2867" s="202"/>
      <c r="AE2867" s="203"/>
      <c r="AF2867" s="203"/>
      <c r="AG2867" s="203"/>
      <c r="AH2867" s="203"/>
      <c r="AK2867" s="203"/>
      <c r="AL2867" s="203"/>
      <c r="AM2867" s="204"/>
    </row>
    <row r="2868" spans="2:39">
      <c r="B2868" s="200"/>
      <c r="D2868" s="201"/>
      <c r="E2868" s="201"/>
      <c r="G2868" s="193"/>
      <c r="AD2868" s="202"/>
      <c r="AE2868" s="203"/>
      <c r="AF2868" s="203"/>
      <c r="AG2868" s="203"/>
      <c r="AH2868" s="203"/>
      <c r="AK2868" s="203"/>
      <c r="AL2868" s="203"/>
      <c r="AM2868" s="204"/>
    </row>
    <row r="2869" spans="2:39">
      <c r="B2869" s="200"/>
      <c r="D2869" s="201"/>
      <c r="E2869" s="201"/>
      <c r="G2869" s="193"/>
      <c r="AD2869" s="202"/>
      <c r="AE2869" s="203"/>
      <c r="AF2869" s="203"/>
      <c r="AG2869" s="203"/>
      <c r="AH2869" s="203"/>
      <c r="AK2869" s="203"/>
      <c r="AL2869" s="203"/>
      <c r="AM2869" s="204"/>
    </row>
    <row r="2870" spans="2:39">
      <c r="B2870" s="200"/>
      <c r="D2870" s="201"/>
      <c r="E2870" s="201"/>
      <c r="G2870" s="193"/>
      <c r="AD2870" s="202"/>
      <c r="AE2870" s="203"/>
      <c r="AF2870" s="203"/>
      <c r="AG2870" s="203"/>
      <c r="AH2870" s="203"/>
      <c r="AK2870" s="203"/>
      <c r="AL2870" s="203"/>
      <c r="AM2870" s="204"/>
    </row>
    <row r="2871" spans="2:39">
      <c r="B2871" s="200"/>
      <c r="D2871" s="201"/>
      <c r="E2871" s="201"/>
      <c r="G2871" s="193"/>
      <c r="AD2871" s="202"/>
      <c r="AE2871" s="203"/>
      <c r="AF2871" s="203"/>
      <c r="AG2871" s="203"/>
      <c r="AH2871" s="203"/>
      <c r="AK2871" s="203"/>
      <c r="AL2871" s="203"/>
      <c r="AM2871" s="204"/>
    </row>
    <row r="2872" spans="2:39">
      <c r="B2872" s="200"/>
      <c r="D2872" s="201"/>
      <c r="E2872" s="201"/>
      <c r="G2872" s="193"/>
      <c r="AD2872" s="202"/>
      <c r="AE2872" s="203"/>
      <c r="AF2872" s="203"/>
      <c r="AG2872" s="203"/>
      <c r="AH2872" s="203"/>
      <c r="AK2872" s="203"/>
      <c r="AL2872" s="203"/>
      <c r="AM2872" s="204"/>
    </row>
    <row r="2873" spans="2:39">
      <c r="B2873" s="200"/>
      <c r="D2873" s="201"/>
      <c r="E2873" s="201"/>
      <c r="G2873" s="193"/>
      <c r="AD2873" s="202"/>
      <c r="AE2873" s="203"/>
      <c r="AF2873" s="203"/>
      <c r="AG2873" s="203"/>
      <c r="AH2873" s="203"/>
      <c r="AK2873" s="203"/>
      <c r="AL2873" s="203"/>
      <c r="AM2873" s="204"/>
    </row>
    <row r="2874" spans="2:39">
      <c r="B2874" s="200"/>
      <c r="D2874" s="201"/>
      <c r="E2874" s="201"/>
      <c r="G2874" s="193"/>
      <c r="AD2874" s="202"/>
      <c r="AE2874" s="203"/>
      <c r="AF2874" s="203"/>
      <c r="AG2874" s="203"/>
      <c r="AH2874" s="203"/>
      <c r="AK2874" s="203"/>
      <c r="AL2874" s="203"/>
      <c r="AM2874" s="204"/>
    </row>
    <row r="2875" spans="2:39">
      <c r="B2875" s="200"/>
      <c r="D2875" s="201"/>
      <c r="E2875" s="201"/>
      <c r="G2875" s="193"/>
      <c r="AD2875" s="202"/>
      <c r="AE2875" s="203"/>
      <c r="AF2875" s="203"/>
      <c r="AG2875" s="203"/>
      <c r="AH2875" s="203"/>
      <c r="AK2875" s="203"/>
      <c r="AL2875" s="203"/>
      <c r="AM2875" s="204"/>
    </row>
    <row r="2876" spans="2:39">
      <c r="B2876" s="200"/>
      <c r="D2876" s="201"/>
      <c r="E2876" s="201"/>
      <c r="G2876" s="193"/>
      <c r="AD2876" s="202"/>
      <c r="AE2876" s="203"/>
      <c r="AF2876" s="203"/>
      <c r="AG2876" s="203"/>
      <c r="AH2876" s="203"/>
      <c r="AK2876" s="203"/>
      <c r="AL2876" s="203"/>
      <c r="AM2876" s="204"/>
    </row>
    <row r="2877" spans="2:39">
      <c r="B2877" s="200"/>
      <c r="D2877" s="201"/>
      <c r="E2877" s="201"/>
      <c r="G2877" s="193"/>
      <c r="AD2877" s="202"/>
      <c r="AE2877" s="203"/>
      <c r="AF2877" s="203"/>
      <c r="AG2877" s="203"/>
      <c r="AH2877" s="203"/>
      <c r="AK2877" s="203"/>
      <c r="AL2877" s="203"/>
      <c r="AM2877" s="204"/>
    </row>
    <row r="2878" spans="2:39">
      <c r="B2878" s="200"/>
      <c r="D2878" s="201"/>
      <c r="E2878" s="201"/>
      <c r="G2878" s="193"/>
      <c r="AD2878" s="202"/>
      <c r="AE2878" s="203"/>
      <c r="AF2878" s="203"/>
      <c r="AG2878" s="203"/>
      <c r="AH2878" s="203"/>
      <c r="AK2878" s="203"/>
      <c r="AL2878" s="203"/>
      <c r="AM2878" s="204"/>
    </row>
    <row r="2879" spans="2:39">
      <c r="B2879" s="200"/>
      <c r="D2879" s="201"/>
      <c r="E2879" s="201"/>
      <c r="G2879" s="193"/>
      <c r="AD2879" s="202"/>
      <c r="AE2879" s="203"/>
      <c r="AF2879" s="203"/>
      <c r="AG2879" s="203"/>
      <c r="AH2879" s="203"/>
      <c r="AK2879" s="203"/>
      <c r="AL2879" s="203"/>
      <c r="AM2879" s="204"/>
    </row>
    <row r="2880" spans="2:39">
      <c r="B2880" s="200"/>
      <c r="D2880" s="201"/>
      <c r="E2880" s="201"/>
      <c r="G2880" s="193"/>
      <c r="AD2880" s="202"/>
      <c r="AE2880" s="203"/>
      <c r="AF2880" s="203"/>
      <c r="AG2880" s="203"/>
      <c r="AH2880" s="203"/>
      <c r="AK2880" s="203"/>
      <c r="AL2880" s="203"/>
      <c r="AM2880" s="204"/>
    </row>
    <row r="2881" spans="2:39">
      <c r="B2881" s="200"/>
      <c r="D2881" s="201"/>
      <c r="E2881" s="201"/>
      <c r="G2881" s="193"/>
      <c r="AD2881" s="202"/>
      <c r="AE2881" s="203"/>
      <c r="AF2881" s="203"/>
      <c r="AG2881" s="203"/>
      <c r="AH2881" s="203"/>
      <c r="AK2881" s="203"/>
      <c r="AL2881" s="203"/>
      <c r="AM2881" s="204"/>
    </row>
    <row r="2882" spans="2:39">
      <c r="B2882" s="200"/>
      <c r="D2882" s="201"/>
      <c r="E2882" s="201"/>
      <c r="G2882" s="193"/>
      <c r="AD2882" s="202"/>
      <c r="AE2882" s="203"/>
      <c r="AF2882" s="203"/>
      <c r="AG2882" s="203"/>
      <c r="AH2882" s="203"/>
      <c r="AK2882" s="203"/>
      <c r="AL2882" s="203"/>
      <c r="AM2882" s="204"/>
    </row>
    <row r="2883" spans="2:39">
      <c r="B2883" s="200"/>
      <c r="D2883" s="201"/>
      <c r="E2883" s="201"/>
      <c r="G2883" s="193"/>
      <c r="AD2883" s="202"/>
      <c r="AE2883" s="203"/>
      <c r="AF2883" s="203"/>
      <c r="AG2883" s="203"/>
      <c r="AH2883" s="203"/>
      <c r="AK2883" s="203"/>
      <c r="AL2883" s="203"/>
      <c r="AM2883" s="204"/>
    </row>
    <row r="2884" spans="2:39">
      <c r="B2884" s="200"/>
      <c r="D2884" s="201"/>
      <c r="E2884" s="201"/>
      <c r="G2884" s="193"/>
      <c r="AD2884" s="202"/>
      <c r="AE2884" s="203"/>
      <c r="AF2884" s="203"/>
      <c r="AG2884" s="203"/>
      <c r="AH2884" s="203"/>
      <c r="AK2884" s="203"/>
      <c r="AL2884" s="203"/>
      <c r="AM2884" s="204"/>
    </row>
    <row r="2885" spans="2:39">
      <c r="B2885" s="200"/>
      <c r="D2885" s="201"/>
      <c r="E2885" s="201"/>
      <c r="G2885" s="193"/>
      <c r="AD2885" s="202"/>
      <c r="AE2885" s="203"/>
      <c r="AF2885" s="203"/>
      <c r="AG2885" s="203"/>
      <c r="AH2885" s="203"/>
      <c r="AK2885" s="203"/>
      <c r="AL2885" s="203"/>
      <c r="AM2885" s="204"/>
    </row>
    <row r="2886" spans="2:39">
      <c r="B2886" s="200"/>
      <c r="D2886" s="201"/>
      <c r="E2886" s="201"/>
      <c r="G2886" s="193"/>
      <c r="AD2886" s="202"/>
      <c r="AE2886" s="203"/>
      <c r="AF2886" s="203"/>
      <c r="AG2886" s="203"/>
      <c r="AH2886" s="203"/>
      <c r="AK2886" s="203"/>
      <c r="AL2886" s="203"/>
      <c r="AM2886" s="204"/>
    </row>
    <row r="2887" spans="2:39">
      <c r="B2887" s="200"/>
      <c r="D2887" s="201"/>
      <c r="E2887" s="201"/>
      <c r="G2887" s="193"/>
      <c r="AD2887" s="202"/>
      <c r="AE2887" s="203"/>
      <c r="AF2887" s="203"/>
      <c r="AG2887" s="203"/>
      <c r="AH2887" s="203"/>
      <c r="AK2887" s="203"/>
      <c r="AL2887" s="203"/>
      <c r="AM2887" s="204"/>
    </row>
    <row r="2888" spans="2:39">
      <c r="B2888" s="200"/>
      <c r="D2888" s="201"/>
      <c r="E2888" s="201"/>
      <c r="G2888" s="193"/>
      <c r="AD2888" s="202"/>
      <c r="AE2888" s="203"/>
      <c r="AF2888" s="203"/>
      <c r="AG2888" s="203"/>
      <c r="AH2888" s="203"/>
      <c r="AK2888" s="203"/>
      <c r="AL2888" s="203"/>
      <c r="AM2888" s="204"/>
    </row>
    <row r="2889" spans="2:39">
      <c r="B2889" s="200"/>
      <c r="D2889" s="201"/>
      <c r="E2889" s="201"/>
      <c r="G2889" s="193"/>
      <c r="AD2889" s="202"/>
      <c r="AE2889" s="203"/>
      <c r="AF2889" s="203"/>
      <c r="AG2889" s="203"/>
      <c r="AH2889" s="203"/>
      <c r="AK2889" s="203"/>
      <c r="AL2889" s="203"/>
      <c r="AM2889" s="204"/>
    </row>
    <row r="2890" spans="2:39">
      <c r="B2890" s="200"/>
      <c r="D2890" s="201"/>
      <c r="E2890" s="201"/>
      <c r="G2890" s="193"/>
      <c r="AD2890" s="202"/>
      <c r="AE2890" s="203"/>
      <c r="AF2890" s="203"/>
      <c r="AG2890" s="203"/>
      <c r="AH2890" s="203"/>
      <c r="AK2890" s="203"/>
      <c r="AL2890" s="203"/>
      <c r="AM2890" s="204"/>
    </row>
    <row r="2891" spans="2:39">
      <c r="B2891" s="200"/>
      <c r="D2891" s="201"/>
      <c r="E2891" s="201"/>
      <c r="G2891" s="193"/>
      <c r="AD2891" s="202"/>
      <c r="AE2891" s="203"/>
      <c r="AF2891" s="203"/>
      <c r="AG2891" s="203"/>
      <c r="AH2891" s="203"/>
      <c r="AK2891" s="203"/>
      <c r="AL2891" s="203"/>
      <c r="AM2891" s="204"/>
    </row>
    <row r="2892" spans="2:39">
      <c r="B2892" s="200"/>
      <c r="D2892" s="201"/>
      <c r="E2892" s="201"/>
      <c r="G2892" s="193"/>
      <c r="AD2892" s="202"/>
      <c r="AE2892" s="203"/>
      <c r="AF2892" s="203"/>
      <c r="AG2892" s="203"/>
      <c r="AH2892" s="203"/>
      <c r="AK2892" s="203"/>
      <c r="AL2892" s="203"/>
      <c r="AM2892" s="204"/>
    </row>
    <row r="2893" spans="2:39">
      <c r="B2893" s="200"/>
      <c r="D2893" s="201"/>
      <c r="E2893" s="201"/>
      <c r="G2893" s="193"/>
      <c r="AD2893" s="202"/>
      <c r="AE2893" s="203"/>
      <c r="AF2893" s="203"/>
      <c r="AG2893" s="203"/>
      <c r="AH2893" s="203"/>
      <c r="AK2893" s="203"/>
      <c r="AL2893" s="203"/>
      <c r="AM2893" s="204"/>
    </row>
    <row r="2894" spans="2:39">
      <c r="B2894" s="200"/>
      <c r="D2894" s="201"/>
      <c r="E2894" s="201"/>
      <c r="G2894" s="193"/>
      <c r="AD2894" s="202"/>
      <c r="AE2894" s="203"/>
      <c r="AF2894" s="203"/>
      <c r="AG2894" s="203"/>
      <c r="AH2894" s="203"/>
      <c r="AK2894" s="203"/>
      <c r="AL2894" s="203"/>
      <c r="AM2894" s="204"/>
    </row>
    <row r="2895" spans="2:39">
      <c r="B2895" s="200"/>
      <c r="D2895" s="201"/>
      <c r="E2895" s="201"/>
      <c r="G2895" s="193"/>
      <c r="AD2895" s="202"/>
      <c r="AE2895" s="203"/>
      <c r="AF2895" s="203"/>
      <c r="AG2895" s="203"/>
      <c r="AH2895" s="203"/>
      <c r="AK2895" s="203"/>
      <c r="AL2895" s="203"/>
      <c r="AM2895" s="204"/>
    </row>
    <row r="2896" spans="2:39">
      <c r="B2896" s="200"/>
      <c r="D2896" s="201"/>
      <c r="E2896" s="201"/>
      <c r="G2896" s="193"/>
      <c r="AD2896" s="202"/>
      <c r="AE2896" s="203"/>
      <c r="AF2896" s="203"/>
      <c r="AG2896" s="203"/>
      <c r="AH2896" s="203"/>
      <c r="AK2896" s="203"/>
      <c r="AL2896" s="203"/>
      <c r="AM2896" s="204"/>
    </row>
    <row r="2897" spans="2:39">
      <c r="B2897" s="200"/>
      <c r="D2897" s="201"/>
      <c r="E2897" s="201"/>
      <c r="G2897" s="193"/>
      <c r="AD2897" s="202"/>
      <c r="AE2897" s="203"/>
      <c r="AF2897" s="203"/>
      <c r="AG2897" s="203"/>
      <c r="AH2897" s="203"/>
      <c r="AK2897" s="203"/>
      <c r="AL2897" s="203"/>
      <c r="AM2897" s="204"/>
    </row>
    <row r="2898" spans="2:39">
      <c r="B2898" s="200"/>
      <c r="D2898" s="201"/>
      <c r="E2898" s="201"/>
      <c r="G2898" s="193"/>
      <c r="AD2898" s="202"/>
      <c r="AE2898" s="203"/>
      <c r="AF2898" s="203"/>
      <c r="AG2898" s="203"/>
      <c r="AH2898" s="203"/>
      <c r="AK2898" s="203"/>
      <c r="AL2898" s="203"/>
      <c r="AM2898" s="204"/>
    </row>
    <row r="2899" spans="2:39">
      <c r="B2899" s="200"/>
      <c r="D2899" s="201"/>
      <c r="E2899" s="201"/>
      <c r="G2899" s="193"/>
      <c r="AD2899" s="202"/>
      <c r="AE2899" s="203"/>
      <c r="AF2899" s="203"/>
      <c r="AG2899" s="203"/>
      <c r="AH2899" s="203"/>
      <c r="AK2899" s="203"/>
      <c r="AL2899" s="203"/>
      <c r="AM2899" s="204"/>
    </row>
    <row r="2900" spans="2:39">
      <c r="B2900" s="200"/>
      <c r="D2900" s="201"/>
      <c r="E2900" s="201"/>
      <c r="G2900" s="193"/>
      <c r="AD2900" s="202"/>
      <c r="AE2900" s="203"/>
      <c r="AF2900" s="203"/>
      <c r="AG2900" s="203"/>
      <c r="AH2900" s="203"/>
      <c r="AK2900" s="203"/>
      <c r="AL2900" s="203"/>
      <c r="AM2900" s="204"/>
    </row>
    <row r="2901" spans="2:39">
      <c r="B2901" s="200"/>
      <c r="D2901" s="201"/>
      <c r="E2901" s="201"/>
      <c r="G2901" s="193"/>
      <c r="AD2901" s="202"/>
      <c r="AE2901" s="203"/>
      <c r="AF2901" s="203"/>
      <c r="AG2901" s="203"/>
      <c r="AH2901" s="203"/>
      <c r="AK2901" s="203"/>
      <c r="AL2901" s="203"/>
      <c r="AM2901" s="204"/>
    </row>
    <row r="2902" spans="2:39">
      <c r="B2902" s="200"/>
      <c r="D2902" s="201"/>
      <c r="E2902" s="201"/>
      <c r="G2902" s="193"/>
      <c r="AD2902" s="202"/>
      <c r="AE2902" s="203"/>
      <c r="AF2902" s="203"/>
      <c r="AG2902" s="203"/>
      <c r="AH2902" s="203"/>
      <c r="AK2902" s="203"/>
      <c r="AL2902" s="203"/>
      <c r="AM2902" s="204"/>
    </row>
    <row r="2903" spans="2:39">
      <c r="B2903" s="200"/>
      <c r="D2903" s="201"/>
      <c r="E2903" s="201"/>
      <c r="G2903" s="193"/>
      <c r="AD2903" s="202"/>
      <c r="AE2903" s="203"/>
      <c r="AF2903" s="203"/>
      <c r="AG2903" s="203"/>
      <c r="AH2903" s="203"/>
      <c r="AK2903" s="203"/>
      <c r="AL2903" s="203"/>
      <c r="AM2903" s="204"/>
    </row>
    <row r="2904" spans="2:39">
      <c r="B2904" s="200"/>
      <c r="D2904" s="201"/>
      <c r="E2904" s="201"/>
      <c r="G2904" s="193"/>
      <c r="AD2904" s="202"/>
      <c r="AE2904" s="203"/>
      <c r="AF2904" s="203"/>
      <c r="AG2904" s="203"/>
      <c r="AH2904" s="203"/>
      <c r="AK2904" s="203"/>
      <c r="AL2904" s="203"/>
      <c r="AM2904" s="204"/>
    </row>
    <row r="2905" spans="2:39">
      <c r="B2905" s="200"/>
      <c r="D2905" s="201"/>
      <c r="E2905" s="201"/>
      <c r="G2905" s="193"/>
      <c r="AD2905" s="202"/>
      <c r="AE2905" s="203"/>
      <c r="AF2905" s="203"/>
      <c r="AG2905" s="203"/>
      <c r="AH2905" s="203"/>
      <c r="AK2905" s="203"/>
      <c r="AL2905" s="203"/>
      <c r="AM2905" s="204"/>
    </row>
    <row r="2906" spans="2:39">
      <c r="B2906" s="200"/>
      <c r="D2906" s="201"/>
      <c r="E2906" s="201"/>
      <c r="G2906" s="193"/>
      <c r="AD2906" s="202"/>
      <c r="AE2906" s="203"/>
      <c r="AF2906" s="203"/>
      <c r="AG2906" s="203"/>
      <c r="AH2906" s="203"/>
      <c r="AK2906" s="203"/>
      <c r="AL2906" s="203"/>
      <c r="AM2906" s="204"/>
    </row>
    <row r="2907" spans="2:39">
      <c r="B2907" s="200"/>
      <c r="D2907" s="201"/>
      <c r="E2907" s="201"/>
      <c r="G2907" s="193"/>
      <c r="AD2907" s="202"/>
      <c r="AE2907" s="203"/>
      <c r="AF2907" s="203"/>
      <c r="AG2907" s="203"/>
      <c r="AH2907" s="203"/>
      <c r="AK2907" s="203"/>
      <c r="AL2907" s="203"/>
      <c r="AM2907" s="204"/>
    </row>
    <row r="2908" spans="2:39">
      <c r="B2908" s="200"/>
      <c r="D2908" s="201"/>
      <c r="E2908" s="201"/>
      <c r="G2908" s="193"/>
      <c r="AD2908" s="202"/>
      <c r="AE2908" s="203"/>
      <c r="AF2908" s="203"/>
      <c r="AG2908" s="203"/>
      <c r="AH2908" s="203"/>
      <c r="AK2908" s="203"/>
      <c r="AL2908" s="203"/>
      <c r="AM2908" s="204"/>
    </row>
    <row r="2909" spans="2:39">
      <c r="B2909" s="200"/>
      <c r="D2909" s="201"/>
      <c r="E2909" s="201"/>
      <c r="G2909" s="193"/>
      <c r="AD2909" s="202"/>
      <c r="AE2909" s="203"/>
      <c r="AF2909" s="203"/>
      <c r="AG2909" s="203"/>
      <c r="AH2909" s="203"/>
      <c r="AK2909" s="203"/>
      <c r="AL2909" s="203"/>
      <c r="AM2909" s="204"/>
    </row>
    <row r="2910" spans="2:39">
      <c r="B2910" s="200"/>
      <c r="D2910" s="201"/>
      <c r="E2910" s="201"/>
      <c r="G2910" s="193"/>
      <c r="AD2910" s="202"/>
      <c r="AE2910" s="203"/>
      <c r="AF2910" s="203"/>
      <c r="AG2910" s="203"/>
      <c r="AH2910" s="203"/>
      <c r="AK2910" s="203"/>
      <c r="AL2910" s="203"/>
      <c r="AM2910" s="204"/>
    </row>
    <row r="2911" spans="2:39">
      <c r="B2911" s="200"/>
      <c r="D2911" s="201"/>
      <c r="E2911" s="201"/>
      <c r="G2911" s="193"/>
      <c r="AD2911" s="202"/>
      <c r="AE2911" s="203"/>
      <c r="AF2911" s="203"/>
      <c r="AG2911" s="203"/>
      <c r="AH2911" s="203"/>
      <c r="AK2911" s="203"/>
      <c r="AL2911" s="203"/>
      <c r="AM2911" s="204"/>
    </row>
    <row r="2912" spans="2:39">
      <c r="B2912" s="200"/>
      <c r="D2912" s="201"/>
      <c r="E2912" s="201"/>
      <c r="G2912" s="193"/>
      <c r="AD2912" s="202"/>
      <c r="AE2912" s="203"/>
      <c r="AF2912" s="203"/>
      <c r="AG2912" s="203"/>
      <c r="AH2912" s="203"/>
      <c r="AK2912" s="203"/>
      <c r="AL2912" s="203"/>
      <c r="AM2912" s="204"/>
    </row>
    <row r="2913" spans="2:39">
      <c r="B2913" s="200"/>
      <c r="D2913" s="201"/>
      <c r="E2913" s="201"/>
      <c r="G2913" s="193"/>
      <c r="AD2913" s="202"/>
      <c r="AE2913" s="203"/>
      <c r="AF2913" s="203"/>
      <c r="AG2913" s="203"/>
      <c r="AH2913" s="203"/>
      <c r="AK2913" s="203"/>
      <c r="AL2913" s="203"/>
      <c r="AM2913" s="204"/>
    </row>
    <row r="2914" spans="2:39">
      <c r="B2914" s="200"/>
      <c r="D2914" s="201"/>
      <c r="E2914" s="201"/>
      <c r="G2914" s="193"/>
      <c r="AD2914" s="202"/>
      <c r="AE2914" s="203"/>
      <c r="AF2914" s="203"/>
      <c r="AG2914" s="203"/>
      <c r="AH2914" s="203"/>
      <c r="AK2914" s="203"/>
      <c r="AL2914" s="203"/>
      <c r="AM2914" s="204"/>
    </row>
    <row r="2915" spans="2:39">
      <c r="B2915" s="200"/>
      <c r="D2915" s="201"/>
      <c r="E2915" s="201"/>
      <c r="G2915" s="193"/>
      <c r="AD2915" s="202"/>
      <c r="AE2915" s="203"/>
      <c r="AF2915" s="203"/>
      <c r="AG2915" s="203"/>
      <c r="AH2915" s="203"/>
      <c r="AK2915" s="203"/>
      <c r="AL2915" s="203"/>
      <c r="AM2915" s="204"/>
    </row>
    <row r="2916" spans="2:39">
      <c r="B2916" s="200"/>
      <c r="D2916" s="201"/>
      <c r="E2916" s="201"/>
      <c r="G2916" s="193"/>
      <c r="AD2916" s="202"/>
      <c r="AE2916" s="203"/>
      <c r="AF2916" s="203"/>
      <c r="AG2916" s="203"/>
      <c r="AH2916" s="203"/>
      <c r="AK2916" s="203"/>
      <c r="AL2916" s="203"/>
      <c r="AM2916" s="204"/>
    </row>
    <row r="2917" spans="2:39">
      <c r="B2917" s="200"/>
      <c r="D2917" s="201"/>
      <c r="E2917" s="201"/>
      <c r="G2917" s="193"/>
      <c r="AD2917" s="202"/>
      <c r="AE2917" s="203"/>
      <c r="AF2917" s="203"/>
      <c r="AG2917" s="203"/>
      <c r="AH2917" s="203"/>
      <c r="AK2917" s="203"/>
      <c r="AL2917" s="203"/>
      <c r="AM2917" s="204"/>
    </row>
    <row r="2918" spans="2:39">
      <c r="B2918" s="200"/>
      <c r="D2918" s="201"/>
      <c r="E2918" s="201"/>
      <c r="G2918" s="193"/>
      <c r="AD2918" s="202"/>
      <c r="AE2918" s="203"/>
      <c r="AF2918" s="203"/>
      <c r="AG2918" s="203"/>
      <c r="AH2918" s="203"/>
      <c r="AK2918" s="203"/>
      <c r="AL2918" s="203"/>
      <c r="AM2918" s="204"/>
    </row>
    <row r="2919" spans="2:39">
      <c r="B2919" s="200"/>
      <c r="D2919" s="201"/>
      <c r="E2919" s="201"/>
      <c r="G2919" s="193"/>
      <c r="AD2919" s="202"/>
      <c r="AE2919" s="203"/>
      <c r="AF2919" s="203"/>
      <c r="AG2919" s="203"/>
      <c r="AH2919" s="203"/>
      <c r="AK2919" s="203"/>
      <c r="AL2919" s="203"/>
      <c r="AM2919" s="204"/>
    </row>
    <row r="2920" spans="2:39">
      <c r="B2920" s="200"/>
      <c r="D2920" s="201"/>
      <c r="E2920" s="201"/>
      <c r="G2920" s="193"/>
      <c r="AD2920" s="202"/>
      <c r="AE2920" s="203"/>
      <c r="AF2920" s="203"/>
      <c r="AG2920" s="203"/>
      <c r="AH2920" s="203"/>
      <c r="AK2920" s="203"/>
      <c r="AL2920" s="203"/>
      <c r="AM2920" s="204"/>
    </row>
    <row r="2921" spans="2:39">
      <c r="B2921" s="200"/>
      <c r="D2921" s="201"/>
      <c r="E2921" s="201"/>
      <c r="G2921" s="193"/>
      <c r="AD2921" s="202"/>
      <c r="AE2921" s="203"/>
      <c r="AF2921" s="203"/>
      <c r="AG2921" s="203"/>
      <c r="AH2921" s="203"/>
      <c r="AK2921" s="203"/>
      <c r="AL2921" s="203"/>
      <c r="AM2921" s="204"/>
    </row>
    <row r="2922" spans="2:39">
      <c r="B2922" s="200"/>
      <c r="D2922" s="201"/>
      <c r="E2922" s="201"/>
      <c r="G2922" s="193"/>
      <c r="AD2922" s="202"/>
      <c r="AE2922" s="203"/>
      <c r="AF2922" s="203"/>
      <c r="AG2922" s="203"/>
      <c r="AH2922" s="203"/>
      <c r="AK2922" s="203"/>
      <c r="AL2922" s="203"/>
      <c r="AM2922" s="204"/>
    </row>
    <row r="2923" spans="2:39">
      <c r="B2923" s="200"/>
      <c r="D2923" s="201"/>
      <c r="E2923" s="201"/>
      <c r="G2923" s="193"/>
      <c r="AD2923" s="202"/>
      <c r="AE2923" s="203"/>
      <c r="AF2923" s="203"/>
      <c r="AG2923" s="203"/>
      <c r="AH2923" s="203"/>
      <c r="AK2923" s="203"/>
      <c r="AL2923" s="203"/>
      <c r="AM2923" s="204"/>
    </row>
    <row r="2924" spans="2:39">
      <c r="B2924" s="200"/>
      <c r="D2924" s="201"/>
      <c r="E2924" s="201"/>
      <c r="G2924" s="193"/>
      <c r="AD2924" s="202"/>
      <c r="AE2924" s="203"/>
      <c r="AF2924" s="203"/>
      <c r="AG2924" s="203"/>
      <c r="AH2924" s="203"/>
      <c r="AK2924" s="203"/>
      <c r="AL2924" s="203"/>
      <c r="AM2924" s="204"/>
    </row>
    <row r="2925" spans="2:39">
      <c r="B2925" s="200"/>
      <c r="D2925" s="201"/>
      <c r="E2925" s="201"/>
      <c r="G2925" s="193"/>
      <c r="AD2925" s="202"/>
      <c r="AE2925" s="203"/>
      <c r="AF2925" s="203"/>
      <c r="AG2925" s="203"/>
      <c r="AH2925" s="203"/>
      <c r="AK2925" s="203"/>
      <c r="AL2925" s="203"/>
      <c r="AM2925" s="204"/>
    </row>
    <row r="2926" spans="2:39">
      <c r="B2926" s="200"/>
      <c r="D2926" s="201"/>
      <c r="E2926" s="201"/>
      <c r="G2926" s="193"/>
      <c r="AD2926" s="202"/>
      <c r="AE2926" s="203"/>
      <c r="AF2926" s="203"/>
      <c r="AG2926" s="203"/>
      <c r="AH2926" s="203"/>
      <c r="AK2926" s="203"/>
      <c r="AL2926" s="203"/>
      <c r="AM2926" s="204"/>
    </row>
    <row r="2927" spans="2:39">
      <c r="B2927" s="200"/>
      <c r="D2927" s="201"/>
      <c r="E2927" s="201"/>
      <c r="G2927" s="193"/>
      <c r="AD2927" s="202"/>
      <c r="AE2927" s="203"/>
      <c r="AF2927" s="203"/>
      <c r="AG2927" s="203"/>
      <c r="AH2927" s="203"/>
      <c r="AK2927" s="203"/>
      <c r="AL2927" s="203"/>
      <c r="AM2927" s="204"/>
    </row>
    <row r="2928" spans="2:39">
      <c r="B2928" s="200"/>
      <c r="D2928" s="201"/>
      <c r="E2928" s="201"/>
      <c r="G2928" s="193"/>
      <c r="AD2928" s="202"/>
      <c r="AE2928" s="203"/>
      <c r="AF2928" s="203"/>
      <c r="AG2928" s="203"/>
      <c r="AH2928" s="203"/>
      <c r="AK2928" s="203"/>
      <c r="AL2928" s="203"/>
      <c r="AM2928" s="204"/>
    </row>
    <row r="2929" spans="2:39">
      <c r="B2929" s="200"/>
      <c r="D2929" s="201"/>
      <c r="E2929" s="201"/>
      <c r="G2929" s="193"/>
      <c r="AD2929" s="202"/>
      <c r="AE2929" s="203"/>
      <c r="AF2929" s="203"/>
      <c r="AG2929" s="203"/>
      <c r="AH2929" s="203"/>
      <c r="AK2929" s="203"/>
      <c r="AL2929" s="203"/>
      <c r="AM2929" s="204"/>
    </row>
    <row r="2930" spans="2:39">
      <c r="B2930" s="200"/>
      <c r="D2930" s="201"/>
      <c r="E2930" s="201"/>
      <c r="G2930" s="193"/>
      <c r="AD2930" s="202"/>
      <c r="AE2930" s="203"/>
      <c r="AF2930" s="203"/>
      <c r="AG2930" s="203"/>
      <c r="AH2930" s="203"/>
      <c r="AK2930" s="203"/>
      <c r="AL2930" s="203"/>
      <c r="AM2930" s="204"/>
    </row>
    <row r="2931" spans="2:39">
      <c r="B2931" s="200"/>
      <c r="D2931" s="201"/>
      <c r="E2931" s="201"/>
      <c r="G2931" s="193"/>
      <c r="AD2931" s="202"/>
      <c r="AE2931" s="203"/>
      <c r="AF2931" s="203"/>
      <c r="AG2931" s="203"/>
      <c r="AH2931" s="203"/>
      <c r="AK2931" s="203"/>
      <c r="AL2931" s="203"/>
      <c r="AM2931" s="204"/>
    </row>
    <row r="2932" spans="2:39">
      <c r="B2932" s="200"/>
      <c r="D2932" s="201"/>
      <c r="E2932" s="201"/>
      <c r="G2932" s="193"/>
      <c r="AD2932" s="202"/>
      <c r="AE2932" s="203"/>
      <c r="AF2932" s="203"/>
      <c r="AG2932" s="203"/>
      <c r="AH2932" s="203"/>
      <c r="AK2932" s="203"/>
      <c r="AL2932" s="203"/>
      <c r="AM2932" s="204"/>
    </row>
    <row r="2933" spans="2:39">
      <c r="B2933" s="200"/>
      <c r="D2933" s="201"/>
      <c r="E2933" s="201"/>
      <c r="G2933" s="193"/>
      <c r="AD2933" s="202"/>
      <c r="AE2933" s="203"/>
      <c r="AF2933" s="203"/>
      <c r="AG2933" s="203"/>
      <c r="AH2933" s="203"/>
      <c r="AK2933" s="203"/>
      <c r="AL2933" s="203"/>
      <c r="AM2933" s="204"/>
    </row>
    <row r="2934" spans="2:39">
      <c r="B2934" s="200"/>
      <c r="D2934" s="201"/>
      <c r="E2934" s="201"/>
      <c r="G2934" s="193"/>
      <c r="AD2934" s="202"/>
      <c r="AE2934" s="203"/>
      <c r="AF2934" s="203"/>
      <c r="AG2934" s="203"/>
      <c r="AH2934" s="203"/>
      <c r="AK2934" s="203"/>
      <c r="AL2934" s="203"/>
      <c r="AM2934" s="204"/>
    </row>
    <row r="2935" spans="2:39">
      <c r="B2935" s="200"/>
      <c r="D2935" s="201"/>
      <c r="E2935" s="201"/>
      <c r="G2935" s="193"/>
      <c r="AD2935" s="202"/>
      <c r="AE2935" s="203"/>
      <c r="AF2935" s="203"/>
      <c r="AG2935" s="203"/>
      <c r="AH2935" s="203"/>
      <c r="AK2935" s="203"/>
      <c r="AL2935" s="203"/>
      <c r="AM2935" s="204"/>
    </row>
    <row r="2936" spans="2:39">
      <c r="B2936" s="200"/>
      <c r="D2936" s="201"/>
      <c r="E2936" s="201"/>
      <c r="G2936" s="193"/>
      <c r="AD2936" s="202"/>
      <c r="AE2936" s="203"/>
      <c r="AF2936" s="203"/>
      <c r="AG2936" s="203"/>
      <c r="AH2936" s="203"/>
      <c r="AK2936" s="203"/>
      <c r="AL2936" s="203"/>
      <c r="AM2936" s="204"/>
    </row>
    <row r="2937" spans="2:39">
      <c r="B2937" s="200"/>
      <c r="D2937" s="201"/>
      <c r="E2937" s="201"/>
      <c r="G2937" s="193"/>
      <c r="AD2937" s="202"/>
      <c r="AE2937" s="203"/>
      <c r="AF2937" s="203"/>
      <c r="AG2937" s="203"/>
      <c r="AH2937" s="203"/>
      <c r="AK2937" s="203"/>
      <c r="AL2937" s="203"/>
      <c r="AM2937" s="204"/>
    </row>
    <row r="2938" spans="2:39">
      <c r="B2938" s="200"/>
      <c r="D2938" s="201"/>
      <c r="E2938" s="201"/>
      <c r="G2938" s="193"/>
      <c r="AD2938" s="202"/>
      <c r="AE2938" s="203"/>
      <c r="AF2938" s="203"/>
      <c r="AG2938" s="203"/>
      <c r="AH2938" s="203"/>
      <c r="AK2938" s="203"/>
      <c r="AL2938" s="203"/>
      <c r="AM2938" s="204"/>
    </row>
    <row r="2939" spans="2:39">
      <c r="B2939" s="200"/>
      <c r="D2939" s="201"/>
      <c r="E2939" s="201"/>
      <c r="G2939" s="193"/>
      <c r="AD2939" s="202"/>
      <c r="AE2939" s="203"/>
      <c r="AF2939" s="203"/>
      <c r="AG2939" s="203"/>
      <c r="AH2939" s="203"/>
      <c r="AK2939" s="203"/>
      <c r="AL2939" s="203"/>
      <c r="AM2939" s="204"/>
    </row>
    <row r="2940" spans="2:39">
      <c r="B2940" s="200"/>
      <c r="D2940" s="201"/>
      <c r="E2940" s="201"/>
      <c r="G2940" s="193"/>
      <c r="AD2940" s="202"/>
      <c r="AE2940" s="203"/>
      <c r="AF2940" s="203"/>
      <c r="AG2940" s="203"/>
      <c r="AH2940" s="203"/>
      <c r="AK2940" s="203"/>
      <c r="AL2940" s="203"/>
      <c r="AM2940" s="204"/>
    </row>
    <row r="2941" spans="2:39">
      <c r="B2941" s="200"/>
      <c r="D2941" s="201"/>
      <c r="E2941" s="201"/>
      <c r="G2941" s="193"/>
      <c r="AD2941" s="202"/>
      <c r="AE2941" s="203"/>
      <c r="AF2941" s="203"/>
      <c r="AG2941" s="203"/>
      <c r="AH2941" s="203"/>
      <c r="AK2941" s="203"/>
      <c r="AL2941" s="203"/>
      <c r="AM2941" s="204"/>
    </row>
    <row r="2942" spans="2:39">
      <c r="B2942" s="200"/>
      <c r="D2942" s="201"/>
      <c r="E2942" s="201"/>
      <c r="G2942" s="193"/>
      <c r="AD2942" s="202"/>
      <c r="AE2942" s="203"/>
      <c r="AF2942" s="203"/>
      <c r="AG2942" s="203"/>
      <c r="AH2942" s="203"/>
      <c r="AK2942" s="203"/>
      <c r="AL2942" s="203"/>
      <c r="AM2942" s="204"/>
    </row>
    <row r="2943" spans="2:39">
      <c r="B2943" s="200"/>
      <c r="D2943" s="201"/>
      <c r="E2943" s="201"/>
      <c r="G2943" s="193"/>
      <c r="AD2943" s="202"/>
      <c r="AE2943" s="203"/>
      <c r="AF2943" s="203"/>
      <c r="AG2943" s="203"/>
      <c r="AH2943" s="203"/>
      <c r="AK2943" s="203"/>
      <c r="AL2943" s="203"/>
      <c r="AM2943" s="204"/>
    </row>
    <row r="2944" spans="2:39">
      <c r="B2944" s="200"/>
      <c r="D2944" s="201"/>
      <c r="E2944" s="201"/>
      <c r="G2944" s="193"/>
      <c r="AD2944" s="202"/>
      <c r="AE2944" s="203"/>
      <c r="AF2944" s="203"/>
      <c r="AG2944" s="203"/>
      <c r="AH2944" s="203"/>
      <c r="AK2944" s="203"/>
      <c r="AL2944" s="203"/>
      <c r="AM2944" s="204"/>
    </row>
    <row r="2945" spans="2:39">
      <c r="B2945" s="200"/>
      <c r="D2945" s="201"/>
      <c r="E2945" s="201"/>
      <c r="G2945" s="193"/>
      <c r="AD2945" s="202"/>
      <c r="AE2945" s="203"/>
      <c r="AF2945" s="203"/>
      <c r="AG2945" s="203"/>
      <c r="AH2945" s="203"/>
      <c r="AK2945" s="203"/>
      <c r="AL2945" s="203"/>
      <c r="AM2945" s="204"/>
    </row>
    <row r="2946" spans="2:39">
      <c r="B2946" s="200"/>
      <c r="D2946" s="201"/>
      <c r="E2946" s="201"/>
      <c r="G2946" s="193"/>
      <c r="AD2946" s="202"/>
      <c r="AE2946" s="203"/>
      <c r="AF2946" s="203"/>
      <c r="AG2946" s="203"/>
      <c r="AH2946" s="203"/>
      <c r="AK2946" s="203"/>
      <c r="AL2946" s="203"/>
      <c r="AM2946" s="204"/>
    </row>
    <row r="2947" spans="2:39">
      <c r="B2947" s="200"/>
      <c r="D2947" s="201"/>
      <c r="E2947" s="201"/>
      <c r="G2947" s="193"/>
      <c r="AD2947" s="202"/>
      <c r="AE2947" s="203"/>
      <c r="AF2947" s="203"/>
      <c r="AG2947" s="203"/>
      <c r="AH2947" s="203"/>
      <c r="AK2947" s="203"/>
      <c r="AL2947" s="203"/>
      <c r="AM2947" s="204"/>
    </row>
    <row r="2948" spans="2:39">
      <c r="B2948" s="200"/>
      <c r="D2948" s="201"/>
      <c r="E2948" s="201"/>
      <c r="G2948" s="193"/>
      <c r="AD2948" s="202"/>
      <c r="AE2948" s="203"/>
      <c r="AF2948" s="203"/>
      <c r="AG2948" s="203"/>
      <c r="AH2948" s="203"/>
      <c r="AK2948" s="203"/>
      <c r="AL2948" s="203"/>
      <c r="AM2948" s="204"/>
    </row>
    <row r="2949" spans="2:39">
      <c r="B2949" s="200"/>
      <c r="D2949" s="201"/>
      <c r="E2949" s="201"/>
      <c r="G2949" s="193"/>
      <c r="AD2949" s="202"/>
      <c r="AE2949" s="203"/>
      <c r="AF2949" s="203"/>
      <c r="AG2949" s="203"/>
      <c r="AH2949" s="203"/>
      <c r="AK2949" s="203"/>
      <c r="AL2949" s="203"/>
      <c r="AM2949" s="204"/>
    </row>
    <row r="2950" spans="2:39">
      <c r="B2950" s="200"/>
      <c r="D2950" s="201"/>
      <c r="E2950" s="201"/>
      <c r="G2950" s="193"/>
      <c r="AD2950" s="202"/>
      <c r="AE2950" s="203"/>
      <c r="AF2950" s="203"/>
      <c r="AG2950" s="203"/>
      <c r="AH2950" s="203"/>
      <c r="AK2950" s="203"/>
      <c r="AL2950" s="203"/>
      <c r="AM2950" s="204"/>
    </row>
    <row r="2951" spans="2:39">
      <c r="B2951" s="200"/>
      <c r="D2951" s="201"/>
      <c r="E2951" s="201"/>
      <c r="G2951" s="193"/>
      <c r="AD2951" s="202"/>
      <c r="AE2951" s="203"/>
      <c r="AF2951" s="203"/>
      <c r="AG2951" s="203"/>
      <c r="AH2951" s="203"/>
      <c r="AK2951" s="203"/>
      <c r="AL2951" s="203"/>
      <c r="AM2951" s="204"/>
    </row>
    <row r="2952" spans="2:39">
      <c r="B2952" s="200"/>
      <c r="D2952" s="201"/>
      <c r="E2952" s="201"/>
      <c r="G2952" s="193"/>
      <c r="AD2952" s="202"/>
      <c r="AE2952" s="203"/>
      <c r="AF2952" s="203"/>
      <c r="AG2952" s="203"/>
      <c r="AH2952" s="203"/>
      <c r="AK2952" s="203"/>
      <c r="AL2952" s="203"/>
      <c r="AM2952" s="204"/>
    </row>
    <row r="2953" spans="2:39">
      <c r="B2953" s="200"/>
      <c r="D2953" s="201"/>
      <c r="E2953" s="201"/>
      <c r="G2953" s="193"/>
      <c r="AD2953" s="202"/>
      <c r="AE2953" s="203"/>
      <c r="AF2953" s="203"/>
      <c r="AG2953" s="203"/>
      <c r="AH2953" s="203"/>
      <c r="AK2953" s="203"/>
      <c r="AL2953" s="203"/>
      <c r="AM2953" s="204"/>
    </row>
    <row r="2954" spans="2:39">
      <c r="B2954" s="200"/>
      <c r="D2954" s="201"/>
      <c r="E2954" s="201"/>
      <c r="G2954" s="193"/>
      <c r="AD2954" s="202"/>
      <c r="AE2954" s="203"/>
      <c r="AF2954" s="203"/>
      <c r="AG2954" s="203"/>
      <c r="AH2954" s="203"/>
      <c r="AK2954" s="203"/>
      <c r="AL2954" s="203"/>
      <c r="AM2954" s="204"/>
    </row>
    <row r="2955" spans="2:39">
      <c r="B2955" s="200"/>
      <c r="D2955" s="201"/>
      <c r="E2955" s="201"/>
      <c r="G2955" s="193"/>
      <c r="AD2955" s="202"/>
      <c r="AE2955" s="203"/>
      <c r="AF2955" s="203"/>
      <c r="AG2955" s="203"/>
      <c r="AH2955" s="203"/>
      <c r="AK2955" s="203"/>
      <c r="AL2955" s="203"/>
      <c r="AM2955" s="204"/>
    </row>
    <row r="2956" spans="2:39">
      <c r="B2956" s="200"/>
      <c r="D2956" s="201"/>
      <c r="E2956" s="201"/>
      <c r="G2956" s="193"/>
      <c r="AD2956" s="202"/>
      <c r="AE2956" s="203"/>
      <c r="AF2956" s="203"/>
      <c r="AG2956" s="203"/>
      <c r="AH2956" s="203"/>
      <c r="AK2956" s="203"/>
      <c r="AL2956" s="203"/>
      <c r="AM2956" s="204"/>
    </row>
    <row r="2957" spans="2:39">
      <c r="B2957" s="200"/>
      <c r="D2957" s="201"/>
      <c r="E2957" s="201"/>
      <c r="G2957" s="193"/>
      <c r="AD2957" s="202"/>
      <c r="AE2957" s="203"/>
      <c r="AF2957" s="203"/>
      <c r="AG2957" s="203"/>
      <c r="AH2957" s="203"/>
      <c r="AK2957" s="203"/>
      <c r="AL2957" s="203"/>
      <c r="AM2957" s="204"/>
    </row>
    <row r="2958" spans="2:39">
      <c r="B2958" s="200"/>
      <c r="D2958" s="201"/>
      <c r="E2958" s="201"/>
      <c r="G2958" s="193"/>
      <c r="AD2958" s="202"/>
      <c r="AE2958" s="203"/>
      <c r="AF2958" s="203"/>
      <c r="AG2958" s="203"/>
      <c r="AH2958" s="203"/>
      <c r="AK2958" s="203"/>
      <c r="AL2958" s="203"/>
      <c r="AM2958" s="204"/>
    </row>
    <row r="2959" spans="2:39">
      <c r="B2959" s="200"/>
      <c r="D2959" s="201"/>
      <c r="E2959" s="201"/>
      <c r="G2959" s="193"/>
      <c r="AD2959" s="202"/>
      <c r="AE2959" s="203"/>
      <c r="AF2959" s="203"/>
      <c r="AG2959" s="203"/>
      <c r="AH2959" s="203"/>
      <c r="AK2959" s="203"/>
      <c r="AL2959" s="203"/>
      <c r="AM2959" s="204"/>
    </row>
    <row r="2960" spans="2:39">
      <c r="B2960" s="200"/>
      <c r="D2960" s="201"/>
      <c r="E2960" s="201"/>
      <c r="G2960" s="193"/>
      <c r="AD2960" s="202"/>
      <c r="AE2960" s="203"/>
      <c r="AF2960" s="203"/>
      <c r="AG2960" s="203"/>
      <c r="AH2960" s="203"/>
      <c r="AK2960" s="203"/>
      <c r="AL2960" s="203"/>
      <c r="AM2960" s="204"/>
    </row>
    <row r="2961" spans="2:39">
      <c r="B2961" s="200"/>
      <c r="D2961" s="201"/>
      <c r="E2961" s="201"/>
      <c r="G2961" s="193"/>
      <c r="AD2961" s="202"/>
      <c r="AE2961" s="203"/>
      <c r="AF2961" s="203"/>
      <c r="AG2961" s="203"/>
      <c r="AH2961" s="203"/>
      <c r="AK2961" s="203"/>
      <c r="AL2961" s="203"/>
      <c r="AM2961" s="204"/>
    </row>
    <row r="2962" spans="2:39">
      <c r="B2962" s="200"/>
      <c r="D2962" s="201"/>
      <c r="E2962" s="201"/>
      <c r="G2962" s="193"/>
      <c r="AD2962" s="202"/>
      <c r="AE2962" s="203"/>
      <c r="AF2962" s="203"/>
      <c r="AG2962" s="203"/>
      <c r="AH2962" s="203"/>
      <c r="AK2962" s="203"/>
      <c r="AL2962" s="203"/>
      <c r="AM2962" s="204"/>
    </row>
    <row r="2963" spans="2:39">
      <c r="B2963" s="200"/>
      <c r="D2963" s="201"/>
      <c r="E2963" s="201"/>
      <c r="G2963" s="193"/>
      <c r="AD2963" s="202"/>
      <c r="AE2963" s="203"/>
      <c r="AF2963" s="203"/>
      <c r="AG2963" s="203"/>
      <c r="AH2963" s="203"/>
      <c r="AK2963" s="203"/>
      <c r="AL2963" s="203"/>
      <c r="AM2963" s="204"/>
    </row>
    <row r="2964" spans="2:39">
      <c r="B2964" s="200"/>
      <c r="D2964" s="201"/>
      <c r="E2964" s="201"/>
      <c r="G2964" s="193"/>
      <c r="AD2964" s="202"/>
      <c r="AE2964" s="203"/>
      <c r="AF2964" s="203"/>
      <c r="AG2964" s="203"/>
      <c r="AH2964" s="203"/>
      <c r="AK2964" s="203"/>
      <c r="AL2964" s="203"/>
      <c r="AM2964" s="204"/>
    </row>
    <row r="2965" spans="2:39">
      <c r="B2965" s="200"/>
      <c r="D2965" s="201"/>
      <c r="E2965" s="201"/>
      <c r="G2965" s="193"/>
      <c r="AD2965" s="202"/>
      <c r="AE2965" s="203"/>
      <c r="AF2965" s="203"/>
      <c r="AG2965" s="203"/>
      <c r="AH2965" s="203"/>
      <c r="AK2965" s="203"/>
      <c r="AL2965" s="203"/>
      <c r="AM2965" s="204"/>
    </row>
    <row r="2966" spans="2:39">
      <c r="B2966" s="200"/>
      <c r="D2966" s="201"/>
      <c r="E2966" s="201"/>
      <c r="G2966" s="193"/>
      <c r="AD2966" s="202"/>
      <c r="AE2966" s="203"/>
      <c r="AF2966" s="203"/>
      <c r="AG2966" s="203"/>
      <c r="AH2966" s="203"/>
      <c r="AK2966" s="203"/>
      <c r="AL2966" s="203"/>
      <c r="AM2966" s="204"/>
    </row>
    <row r="2967" spans="2:39">
      <c r="B2967" s="200"/>
      <c r="D2967" s="201"/>
      <c r="E2967" s="201"/>
      <c r="G2967" s="193"/>
      <c r="AD2967" s="202"/>
      <c r="AE2967" s="203"/>
      <c r="AF2967" s="203"/>
      <c r="AG2967" s="203"/>
      <c r="AH2967" s="203"/>
      <c r="AK2967" s="203"/>
      <c r="AL2967" s="203"/>
      <c r="AM2967" s="204"/>
    </row>
    <row r="2968" spans="2:39">
      <c r="B2968" s="200"/>
      <c r="D2968" s="201"/>
      <c r="E2968" s="201"/>
      <c r="G2968" s="193"/>
      <c r="AD2968" s="202"/>
      <c r="AE2968" s="203"/>
      <c r="AF2968" s="203"/>
      <c r="AG2968" s="203"/>
      <c r="AH2968" s="203"/>
      <c r="AK2968" s="203"/>
      <c r="AL2968" s="203"/>
      <c r="AM2968" s="204"/>
    </row>
    <row r="2969" spans="2:39">
      <c r="B2969" s="200"/>
      <c r="D2969" s="201"/>
      <c r="E2969" s="201"/>
      <c r="G2969" s="193"/>
      <c r="AD2969" s="202"/>
      <c r="AE2969" s="203"/>
      <c r="AF2969" s="203"/>
      <c r="AG2969" s="203"/>
      <c r="AH2969" s="203"/>
      <c r="AK2969" s="203"/>
      <c r="AL2969" s="203"/>
      <c r="AM2969" s="204"/>
    </row>
    <row r="2970" spans="2:39">
      <c r="B2970" s="200"/>
      <c r="D2970" s="201"/>
      <c r="E2970" s="201"/>
      <c r="G2970" s="193"/>
      <c r="AD2970" s="202"/>
      <c r="AE2970" s="203"/>
      <c r="AF2970" s="203"/>
      <c r="AG2970" s="203"/>
      <c r="AH2970" s="203"/>
      <c r="AK2970" s="203"/>
      <c r="AL2970" s="203"/>
      <c r="AM2970" s="204"/>
    </row>
    <row r="2971" spans="2:39">
      <c r="B2971" s="200"/>
      <c r="D2971" s="201"/>
      <c r="E2971" s="201"/>
      <c r="G2971" s="193"/>
      <c r="AD2971" s="202"/>
      <c r="AE2971" s="203"/>
      <c r="AF2971" s="203"/>
      <c r="AG2971" s="203"/>
      <c r="AH2971" s="203"/>
      <c r="AK2971" s="203"/>
      <c r="AL2971" s="203"/>
      <c r="AM2971" s="204"/>
    </row>
    <row r="2972" spans="2:39">
      <c r="B2972" s="200"/>
      <c r="D2972" s="201"/>
      <c r="E2972" s="201"/>
      <c r="G2972" s="193"/>
      <c r="AD2972" s="202"/>
      <c r="AE2972" s="203"/>
      <c r="AF2972" s="203"/>
      <c r="AG2972" s="203"/>
      <c r="AH2972" s="203"/>
      <c r="AK2972" s="203"/>
      <c r="AL2972" s="203"/>
      <c r="AM2972" s="204"/>
    </row>
    <row r="2973" spans="2:39">
      <c r="B2973" s="200"/>
      <c r="D2973" s="201"/>
      <c r="E2973" s="201"/>
      <c r="G2973" s="193"/>
      <c r="AD2973" s="202"/>
      <c r="AE2973" s="203"/>
      <c r="AF2973" s="203"/>
      <c r="AG2973" s="203"/>
      <c r="AH2973" s="203"/>
      <c r="AK2973" s="203"/>
      <c r="AL2973" s="203"/>
      <c r="AM2973" s="204"/>
    </row>
    <row r="2974" spans="2:39">
      <c r="B2974" s="200"/>
      <c r="D2974" s="201"/>
      <c r="E2974" s="201"/>
      <c r="G2974" s="193"/>
      <c r="AD2974" s="202"/>
      <c r="AE2974" s="203"/>
      <c r="AF2974" s="203"/>
      <c r="AG2974" s="203"/>
      <c r="AH2974" s="203"/>
      <c r="AK2974" s="203"/>
      <c r="AL2974" s="203"/>
      <c r="AM2974" s="204"/>
    </row>
    <row r="2975" spans="2:39">
      <c r="B2975" s="200"/>
      <c r="D2975" s="201"/>
      <c r="E2975" s="201"/>
      <c r="G2975" s="193"/>
      <c r="AD2975" s="202"/>
      <c r="AE2975" s="203"/>
      <c r="AF2975" s="203"/>
      <c r="AG2975" s="203"/>
      <c r="AH2975" s="203"/>
      <c r="AK2975" s="203"/>
      <c r="AL2975" s="203"/>
      <c r="AM2975" s="204"/>
    </row>
    <row r="2976" spans="2:39">
      <c r="B2976" s="200"/>
      <c r="D2976" s="201"/>
      <c r="E2976" s="201"/>
      <c r="G2976" s="193"/>
      <c r="AD2976" s="202"/>
      <c r="AE2976" s="203"/>
      <c r="AF2976" s="203"/>
      <c r="AG2976" s="203"/>
      <c r="AH2976" s="203"/>
      <c r="AK2976" s="203"/>
      <c r="AL2976" s="203"/>
      <c r="AM2976" s="204"/>
    </row>
    <row r="2977" spans="2:39">
      <c r="B2977" s="200"/>
      <c r="D2977" s="201"/>
      <c r="E2977" s="201"/>
      <c r="G2977" s="193"/>
      <c r="AD2977" s="202"/>
      <c r="AE2977" s="203"/>
      <c r="AF2977" s="203"/>
      <c r="AG2977" s="203"/>
      <c r="AH2977" s="203"/>
      <c r="AK2977" s="203"/>
      <c r="AL2977" s="203"/>
      <c r="AM2977" s="204"/>
    </row>
    <row r="2978" spans="2:39">
      <c r="B2978" s="200"/>
      <c r="D2978" s="201"/>
      <c r="E2978" s="201"/>
      <c r="G2978" s="193"/>
      <c r="AD2978" s="202"/>
      <c r="AE2978" s="203"/>
      <c r="AF2978" s="203"/>
      <c r="AG2978" s="203"/>
      <c r="AH2978" s="203"/>
      <c r="AK2978" s="203"/>
      <c r="AL2978" s="203"/>
      <c r="AM2978" s="204"/>
    </row>
    <row r="2979" spans="2:39">
      <c r="B2979" s="200"/>
      <c r="D2979" s="201"/>
      <c r="E2979" s="201"/>
      <c r="G2979" s="193"/>
      <c r="AD2979" s="202"/>
      <c r="AE2979" s="203"/>
      <c r="AF2979" s="203"/>
      <c r="AG2979" s="203"/>
      <c r="AH2979" s="203"/>
      <c r="AK2979" s="203"/>
      <c r="AL2979" s="203"/>
      <c r="AM2979" s="204"/>
    </row>
    <row r="2980" spans="2:39">
      <c r="B2980" s="200"/>
      <c r="D2980" s="201"/>
      <c r="E2980" s="201"/>
      <c r="G2980" s="193"/>
      <c r="AD2980" s="202"/>
      <c r="AE2980" s="203"/>
      <c r="AF2980" s="203"/>
      <c r="AG2980" s="203"/>
      <c r="AH2980" s="203"/>
      <c r="AK2980" s="203"/>
      <c r="AL2980" s="203"/>
      <c r="AM2980" s="204"/>
    </row>
    <row r="2981" spans="2:39">
      <c r="B2981" s="200"/>
      <c r="D2981" s="201"/>
      <c r="E2981" s="201"/>
      <c r="G2981" s="193"/>
      <c r="AD2981" s="202"/>
      <c r="AE2981" s="203"/>
      <c r="AF2981" s="203"/>
      <c r="AG2981" s="203"/>
      <c r="AH2981" s="203"/>
      <c r="AK2981" s="203"/>
      <c r="AL2981" s="203"/>
      <c r="AM2981" s="204"/>
    </row>
    <row r="2982" spans="2:39">
      <c r="B2982" s="200"/>
      <c r="D2982" s="201"/>
      <c r="E2982" s="201"/>
      <c r="G2982" s="193"/>
      <c r="AD2982" s="202"/>
      <c r="AE2982" s="203"/>
      <c r="AF2982" s="203"/>
      <c r="AG2982" s="203"/>
      <c r="AH2982" s="203"/>
      <c r="AK2982" s="203"/>
      <c r="AL2982" s="203"/>
      <c r="AM2982" s="204"/>
    </row>
    <row r="2983" spans="2:39">
      <c r="B2983" s="200"/>
      <c r="D2983" s="201"/>
      <c r="E2983" s="201"/>
      <c r="G2983" s="193"/>
      <c r="AD2983" s="202"/>
      <c r="AE2983" s="203"/>
      <c r="AF2983" s="203"/>
      <c r="AG2983" s="203"/>
      <c r="AH2983" s="203"/>
      <c r="AK2983" s="203"/>
      <c r="AL2983" s="203"/>
      <c r="AM2983" s="204"/>
    </row>
    <row r="2984" spans="2:39">
      <c r="B2984" s="200"/>
      <c r="D2984" s="201"/>
      <c r="E2984" s="201"/>
      <c r="G2984" s="193"/>
      <c r="AD2984" s="202"/>
      <c r="AE2984" s="203"/>
      <c r="AF2984" s="203"/>
      <c r="AG2984" s="203"/>
      <c r="AH2984" s="203"/>
      <c r="AK2984" s="203"/>
      <c r="AL2984" s="203"/>
      <c r="AM2984" s="204"/>
    </row>
    <row r="2985" spans="2:39">
      <c r="B2985" s="200"/>
      <c r="D2985" s="201"/>
      <c r="E2985" s="201"/>
      <c r="G2985" s="193"/>
      <c r="AD2985" s="202"/>
      <c r="AE2985" s="203"/>
      <c r="AF2985" s="203"/>
      <c r="AG2985" s="203"/>
      <c r="AH2985" s="203"/>
      <c r="AK2985" s="203"/>
      <c r="AL2985" s="203"/>
      <c r="AM2985" s="204"/>
    </row>
    <row r="2986" spans="2:39">
      <c r="B2986" s="200"/>
      <c r="D2986" s="201"/>
      <c r="E2986" s="201"/>
      <c r="G2986" s="193"/>
      <c r="AD2986" s="202"/>
      <c r="AE2986" s="203"/>
      <c r="AF2986" s="203"/>
      <c r="AG2986" s="203"/>
      <c r="AH2986" s="203"/>
      <c r="AK2986" s="203"/>
      <c r="AL2986" s="203"/>
      <c r="AM2986" s="204"/>
    </row>
    <row r="2987" spans="2:39">
      <c r="B2987" s="200"/>
      <c r="D2987" s="201"/>
      <c r="E2987" s="201"/>
      <c r="G2987" s="193"/>
      <c r="AD2987" s="202"/>
      <c r="AE2987" s="203"/>
      <c r="AF2987" s="203"/>
      <c r="AG2987" s="203"/>
      <c r="AH2987" s="203"/>
      <c r="AK2987" s="203"/>
      <c r="AL2987" s="203"/>
      <c r="AM2987" s="204"/>
    </row>
    <row r="2988" spans="2:39">
      <c r="B2988" s="200"/>
      <c r="D2988" s="201"/>
      <c r="E2988" s="201"/>
      <c r="G2988" s="193"/>
      <c r="AD2988" s="202"/>
      <c r="AE2988" s="203"/>
      <c r="AF2988" s="203"/>
      <c r="AG2988" s="203"/>
      <c r="AH2988" s="203"/>
      <c r="AK2988" s="203"/>
      <c r="AL2988" s="203"/>
      <c r="AM2988" s="204"/>
    </row>
    <row r="2989" spans="2:39">
      <c r="B2989" s="200"/>
      <c r="D2989" s="201"/>
      <c r="E2989" s="201"/>
      <c r="G2989" s="193"/>
      <c r="AD2989" s="202"/>
      <c r="AE2989" s="203"/>
      <c r="AF2989" s="203"/>
      <c r="AG2989" s="203"/>
      <c r="AH2989" s="203"/>
      <c r="AK2989" s="203"/>
      <c r="AL2989" s="203"/>
      <c r="AM2989" s="204"/>
    </row>
    <row r="2990" spans="2:39">
      <c r="B2990" s="200"/>
      <c r="D2990" s="201"/>
      <c r="E2990" s="201"/>
      <c r="G2990" s="193"/>
      <c r="AD2990" s="202"/>
      <c r="AE2990" s="203"/>
      <c r="AF2990" s="203"/>
      <c r="AG2990" s="203"/>
      <c r="AH2990" s="203"/>
      <c r="AK2990" s="203"/>
      <c r="AL2990" s="203"/>
      <c r="AM2990" s="204"/>
    </row>
    <row r="2991" spans="2:39">
      <c r="B2991" s="200"/>
      <c r="D2991" s="201"/>
      <c r="E2991" s="201"/>
      <c r="G2991" s="193"/>
      <c r="AD2991" s="202"/>
      <c r="AE2991" s="203"/>
      <c r="AF2991" s="203"/>
      <c r="AG2991" s="203"/>
      <c r="AH2991" s="203"/>
      <c r="AK2991" s="203"/>
      <c r="AL2991" s="203"/>
      <c r="AM2991" s="204"/>
    </row>
    <row r="2992" spans="2:39">
      <c r="B2992" s="200"/>
      <c r="D2992" s="201"/>
      <c r="E2992" s="201"/>
      <c r="G2992" s="193"/>
      <c r="AD2992" s="202"/>
      <c r="AE2992" s="203"/>
      <c r="AF2992" s="203"/>
      <c r="AG2992" s="203"/>
      <c r="AH2992" s="203"/>
      <c r="AK2992" s="203"/>
      <c r="AL2992" s="203"/>
      <c r="AM2992" s="204"/>
    </row>
    <row r="2993" spans="2:39">
      <c r="B2993" s="200"/>
      <c r="D2993" s="201"/>
      <c r="E2993" s="201"/>
      <c r="G2993" s="193"/>
      <c r="AD2993" s="202"/>
      <c r="AE2993" s="203"/>
      <c r="AF2993" s="203"/>
      <c r="AG2993" s="203"/>
      <c r="AH2993" s="203"/>
      <c r="AK2993" s="203"/>
      <c r="AL2993" s="203"/>
      <c r="AM2993" s="204"/>
    </row>
    <row r="2994" spans="2:39">
      <c r="B2994" s="200"/>
      <c r="D2994" s="201"/>
      <c r="E2994" s="201"/>
      <c r="G2994" s="193"/>
      <c r="AD2994" s="202"/>
      <c r="AE2994" s="203"/>
      <c r="AF2994" s="203"/>
      <c r="AG2994" s="203"/>
      <c r="AH2994" s="203"/>
      <c r="AK2994" s="203"/>
      <c r="AL2994" s="203"/>
      <c r="AM2994" s="204"/>
    </row>
    <row r="2995" spans="2:39">
      <c r="B2995" s="200"/>
      <c r="D2995" s="201"/>
      <c r="E2995" s="201"/>
      <c r="G2995" s="193"/>
      <c r="AD2995" s="202"/>
      <c r="AE2995" s="203"/>
      <c r="AF2995" s="203"/>
      <c r="AG2995" s="203"/>
      <c r="AH2995" s="203"/>
      <c r="AK2995" s="203"/>
      <c r="AL2995" s="203"/>
      <c r="AM2995" s="204"/>
    </row>
    <row r="2996" spans="2:39">
      <c r="B2996" s="200"/>
      <c r="D2996" s="201"/>
      <c r="E2996" s="201"/>
      <c r="G2996" s="193"/>
      <c r="AD2996" s="202"/>
      <c r="AE2996" s="203"/>
      <c r="AF2996" s="203"/>
      <c r="AG2996" s="203"/>
      <c r="AH2996" s="203"/>
      <c r="AK2996" s="203"/>
      <c r="AL2996" s="203"/>
      <c r="AM2996" s="204"/>
    </row>
    <row r="2997" spans="2:39">
      <c r="B2997" s="200"/>
      <c r="D2997" s="201"/>
      <c r="E2997" s="201"/>
      <c r="G2997" s="193"/>
      <c r="AD2997" s="202"/>
      <c r="AE2997" s="203"/>
      <c r="AF2997" s="203"/>
      <c r="AG2997" s="203"/>
      <c r="AH2997" s="203"/>
      <c r="AK2997" s="203"/>
      <c r="AL2997" s="203"/>
      <c r="AM2997" s="204"/>
    </row>
    <row r="2998" spans="2:39">
      <c r="B2998" s="200"/>
      <c r="D2998" s="201"/>
      <c r="E2998" s="201"/>
      <c r="G2998" s="193"/>
      <c r="AD2998" s="202"/>
      <c r="AE2998" s="203"/>
      <c r="AF2998" s="203"/>
      <c r="AG2998" s="203"/>
      <c r="AH2998" s="203"/>
      <c r="AK2998" s="203"/>
      <c r="AL2998" s="203"/>
      <c r="AM2998" s="204"/>
    </row>
    <row r="2999" spans="2:39">
      <c r="B2999" s="200"/>
      <c r="D2999" s="201"/>
      <c r="E2999" s="201"/>
      <c r="G2999" s="193"/>
      <c r="AD2999" s="202"/>
      <c r="AE2999" s="203"/>
      <c r="AF2999" s="203"/>
      <c r="AG2999" s="203"/>
      <c r="AH2999" s="203"/>
      <c r="AK2999" s="203"/>
      <c r="AL2999" s="203"/>
      <c r="AM2999" s="204"/>
    </row>
    <row r="3000" spans="2:39">
      <c r="B3000" s="200"/>
      <c r="D3000" s="201"/>
      <c r="E3000" s="201"/>
      <c r="G3000" s="193"/>
      <c r="AD3000" s="202"/>
      <c r="AE3000" s="203"/>
      <c r="AF3000" s="203"/>
      <c r="AG3000" s="203"/>
      <c r="AH3000" s="203"/>
      <c r="AK3000" s="203"/>
      <c r="AL3000" s="203"/>
      <c r="AM3000" s="204"/>
    </row>
    <row r="3001" spans="2:39">
      <c r="B3001" s="200"/>
      <c r="D3001" s="201"/>
      <c r="E3001" s="201"/>
      <c r="G3001" s="193"/>
      <c r="AD3001" s="202"/>
      <c r="AE3001" s="203"/>
      <c r="AF3001" s="203"/>
      <c r="AG3001" s="203"/>
      <c r="AH3001" s="203"/>
      <c r="AK3001" s="203"/>
      <c r="AL3001" s="203"/>
      <c r="AM3001" s="204"/>
    </row>
    <row r="3002" spans="2:39">
      <c r="B3002" s="200"/>
      <c r="D3002" s="201"/>
      <c r="E3002" s="201"/>
      <c r="G3002" s="193"/>
      <c r="AD3002" s="202"/>
      <c r="AE3002" s="203"/>
      <c r="AF3002" s="203"/>
      <c r="AG3002" s="203"/>
      <c r="AH3002" s="203"/>
      <c r="AK3002" s="203"/>
      <c r="AL3002" s="203"/>
      <c r="AM3002" s="204"/>
    </row>
    <row r="3003" spans="2:39">
      <c r="B3003" s="200"/>
      <c r="D3003" s="201"/>
      <c r="E3003" s="201"/>
      <c r="G3003" s="193"/>
      <c r="AD3003" s="202"/>
      <c r="AE3003" s="203"/>
      <c r="AF3003" s="203"/>
      <c r="AG3003" s="203"/>
      <c r="AH3003" s="203"/>
      <c r="AK3003" s="203"/>
      <c r="AL3003" s="203"/>
      <c r="AM3003" s="204"/>
    </row>
    <row r="3004" spans="2:39">
      <c r="B3004" s="200"/>
      <c r="D3004" s="201"/>
      <c r="E3004" s="201"/>
      <c r="G3004" s="193"/>
      <c r="AD3004" s="202"/>
      <c r="AE3004" s="203"/>
      <c r="AF3004" s="203"/>
      <c r="AG3004" s="203"/>
      <c r="AH3004" s="203"/>
      <c r="AK3004" s="203"/>
      <c r="AL3004" s="203"/>
      <c r="AM3004" s="204"/>
    </row>
    <row r="3005" spans="2:39">
      <c r="B3005" s="200"/>
      <c r="D3005" s="201"/>
      <c r="E3005" s="201"/>
      <c r="G3005" s="193"/>
      <c r="AD3005" s="202"/>
      <c r="AE3005" s="203"/>
      <c r="AF3005" s="203"/>
      <c r="AG3005" s="203"/>
      <c r="AH3005" s="203"/>
      <c r="AK3005" s="203"/>
      <c r="AL3005" s="203"/>
      <c r="AM3005" s="204"/>
    </row>
    <row r="3006" spans="2:39">
      <c r="B3006" s="200"/>
      <c r="D3006" s="201"/>
      <c r="E3006" s="201"/>
      <c r="G3006" s="193"/>
      <c r="AD3006" s="202"/>
      <c r="AE3006" s="203"/>
      <c r="AF3006" s="203"/>
      <c r="AG3006" s="203"/>
      <c r="AH3006" s="203"/>
      <c r="AK3006" s="203"/>
      <c r="AL3006" s="203"/>
      <c r="AM3006" s="204"/>
    </row>
    <row r="3007" spans="2:39">
      <c r="B3007" s="200"/>
      <c r="D3007" s="201"/>
      <c r="E3007" s="201"/>
      <c r="G3007" s="193"/>
      <c r="AD3007" s="202"/>
      <c r="AE3007" s="203"/>
      <c r="AF3007" s="203"/>
      <c r="AG3007" s="203"/>
      <c r="AH3007" s="203"/>
      <c r="AK3007" s="203"/>
      <c r="AL3007" s="203"/>
      <c r="AM3007" s="204"/>
    </row>
    <row r="3008" spans="2:39">
      <c r="B3008" s="200"/>
      <c r="D3008" s="201"/>
      <c r="E3008" s="201"/>
      <c r="G3008" s="193"/>
      <c r="AD3008" s="202"/>
      <c r="AE3008" s="203"/>
      <c r="AF3008" s="203"/>
      <c r="AG3008" s="203"/>
      <c r="AH3008" s="203"/>
      <c r="AK3008" s="203"/>
      <c r="AL3008" s="203"/>
      <c r="AM3008" s="204"/>
    </row>
    <row r="3009" spans="2:39">
      <c r="B3009" s="200"/>
      <c r="D3009" s="201"/>
      <c r="E3009" s="201"/>
      <c r="G3009" s="193"/>
      <c r="AD3009" s="202"/>
      <c r="AE3009" s="203"/>
      <c r="AF3009" s="203"/>
      <c r="AG3009" s="203"/>
      <c r="AH3009" s="203"/>
      <c r="AK3009" s="203"/>
      <c r="AL3009" s="203"/>
      <c r="AM3009" s="204"/>
    </row>
    <row r="3010" spans="2:39">
      <c r="B3010" s="200"/>
      <c r="D3010" s="201"/>
      <c r="E3010" s="201"/>
      <c r="G3010" s="193"/>
      <c r="AD3010" s="202"/>
      <c r="AE3010" s="203"/>
      <c r="AF3010" s="203"/>
      <c r="AG3010" s="203"/>
      <c r="AH3010" s="203"/>
      <c r="AK3010" s="203"/>
      <c r="AL3010" s="203"/>
      <c r="AM3010" s="204"/>
    </row>
    <row r="3011" spans="2:39">
      <c r="B3011" s="200"/>
      <c r="D3011" s="201"/>
      <c r="E3011" s="201"/>
      <c r="G3011" s="193"/>
      <c r="AD3011" s="202"/>
      <c r="AE3011" s="203"/>
      <c r="AF3011" s="203"/>
      <c r="AG3011" s="203"/>
      <c r="AH3011" s="203"/>
      <c r="AK3011" s="203"/>
      <c r="AL3011" s="203"/>
      <c r="AM3011" s="204"/>
    </row>
    <row r="3012" spans="2:39">
      <c r="B3012" s="200"/>
      <c r="D3012" s="201"/>
      <c r="E3012" s="201"/>
      <c r="G3012" s="193"/>
      <c r="AD3012" s="202"/>
      <c r="AE3012" s="203"/>
      <c r="AF3012" s="203"/>
      <c r="AG3012" s="203"/>
      <c r="AH3012" s="203"/>
      <c r="AK3012" s="203"/>
      <c r="AL3012" s="203"/>
      <c r="AM3012" s="204"/>
    </row>
    <row r="3013" spans="2:39">
      <c r="B3013" s="200"/>
      <c r="D3013" s="201"/>
      <c r="E3013" s="201"/>
      <c r="G3013" s="193"/>
      <c r="AD3013" s="202"/>
      <c r="AE3013" s="203"/>
      <c r="AF3013" s="203"/>
      <c r="AG3013" s="203"/>
      <c r="AH3013" s="203"/>
      <c r="AK3013" s="203"/>
      <c r="AL3013" s="203"/>
      <c r="AM3013" s="204"/>
    </row>
    <row r="3014" spans="2:39">
      <c r="B3014" s="200"/>
      <c r="D3014" s="201"/>
      <c r="E3014" s="201"/>
      <c r="G3014" s="193"/>
      <c r="AD3014" s="202"/>
      <c r="AE3014" s="203"/>
      <c r="AF3014" s="203"/>
      <c r="AG3014" s="203"/>
      <c r="AH3014" s="203"/>
      <c r="AK3014" s="203"/>
      <c r="AL3014" s="203"/>
      <c r="AM3014" s="204"/>
    </row>
    <row r="3015" spans="2:39">
      <c r="B3015" s="200"/>
      <c r="D3015" s="201"/>
      <c r="E3015" s="201"/>
      <c r="G3015" s="193"/>
      <c r="AD3015" s="202"/>
      <c r="AE3015" s="203"/>
      <c r="AF3015" s="203"/>
      <c r="AG3015" s="203"/>
      <c r="AH3015" s="203"/>
      <c r="AK3015" s="203"/>
      <c r="AL3015" s="203"/>
      <c r="AM3015" s="204"/>
    </row>
    <row r="3016" spans="2:39">
      <c r="B3016" s="200"/>
      <c r="D3016" s="201"/>
      <c r="E3016" s="201"/>
      <c r="G3016" s="193"/>
      <c r="AD3016" s="202"/>
      <c r="AE3016" s="203"/>
      <c r="AF3016" s="203"/>
      <c r="AG3016" s="203"/>
      <c r="AH3016" s="203"/>
      <c r="AK3016" s="203"/>
      <c r="AL3016" s="203"/>
      <c r="AM3016" s="204"/>
    </row>
    <row r="3017" spans="2:39">
      <c r="B3017" s="200"/>
      <c r="D3017" s="201"/>
      <c r="E3017" s="201"/>
      <c r="G3017" s="193"/>
      <c r="AD3017" s="202"/>
      <c r="AE3017" s="203"/>
      <c r="AF3017" s="203"/>
      <c r="AG3017" s="203"/>
      <c r="AH3017" s="203"/>
      <c r="AK3017" s="203"/>
      <c r="AL3017" s="203"/>
      <c r="AM3017" s="204"/>
    </row>
    <row r="3018" spans="2:39">
      <c r="B3018" s="200"/>
      <c r="D3018" s="201"/>
      <c r="E3018" s="201"/>
      <c r="G3018" s="193"/>
      <c r="AD3018" s="202"/>
      <c r="AE3018" s="203"/>
      <c r="AF3018" s="203"/>
      <c r="AG3018" s="203"/>
      <c r="AH3018" s="203"/>
      <c r="AK3018" s="203"/>
      <c r="AL3018" s="203"/>
      <c r="AM3018" s="204"/>
    </row>
    <row r="3019" spans="2:39">
      <c r="B3019" s="200"/>
      <c r="D3019" s="201"/>
      <c r="E3019" s="201"/>
      <c r="G3019" s="193"/>
      <c r="AD3019" s="202"/>
      <c r="AE3019" s="203"/>
      <c r="AF3019" s="203"/>
      <c r="AG3019" s="203"/>
      <c r="AH3019" s="203"/>
      <c r="AK3019" s="203"/>
      <c r="AL3019" s="203"/>
      <c r="AM3019" s="204"/>
    </row>
    <row r="3020" spans="2:39">
      <c r="B3020" s="200"/>
      <c r="D3020" s="201"/>
      <c r="E3020" s="201"/>
      <c r="G3020" s="193"/>
      <c r="AD3020" s="202"/>
      <c r="AE3020" s="203"/>
      <c r="AF3020" s="203"/>
      <c r="AG3020" s="203"/>
      <c r="AH3020" s="203"/>
      <c r="AK3020" s="203"/>
      <c r="AL3020" s="203"/>
      <c r="AM3020" s="204"/>
    </row>
    <row r="3021" spans="2:39">
      <c r="B3021" s="200"/>
      <c r="D3021" s="201"/>
      <c r="E3021" s="201"/>
      <c r="G3021" s="193"/>
      <c r="AD3021" s="202"/>
      <c r="AE3021" s="203"/>
      <c r="AF3021" s="203"/>
      <c r="AG3021" s="203"/>
      <c r="AH3021" s="203"/>
      <c r="AK3021" s="203"/>
      <c r="AL3021" s="203"/>
      <c r="AM3021" s="204"/>
    </row>
    <row r="3022" spans="2:39">
      <c r="B3022" s="200"/>
      <c r="D3022" s="201"/>
      <c r="E3022" s="201"/>
      <c r="G3022" s="193"/>
      <c r="AD3022" s="202"/>
      <c r="AE3022" s="203"/>
      <c r="AF3022" s="203"/>
      <c r="AG3022" s="203"/>
      <c r="AH3022" s="203"/>
      <c r="AK3022" s="203"/>
      <c r="AL3022" s="203"/>
      <c r="AM3022" s="204"/>
    </row>
    <row r="3023" spans="2:39">
      <c r="B3023" s="200"/>
      <c r="D3023" s="201"/>
      <c r="E3023" s="201"/>
      <c r="G3023" s="193"/>
      <c r="AD3023" s="202"/>
      <c r="AE3023" s="203"/>
      <c r="AF3023" s="203"/>
      <c r="AG3023" s="203"/>
      <c r="AH3023" s="203"/>
      <c r="AK3023" s="203"/>
      <c r="AL3023" s="203"/>
      <c r="AM3023" s="204"/>
    </row>
    <row r="3024" spans="2:39">
      <c r="B3024" s="200"/>
      <c r="D3024" s="201"/>
      <c r="E3024" s="201"/>
      <c r="G3024" s="193"/>
      <c r="AD3024" s="202"/>
      <c r="AE3024" s="203"/>
      <c r="AF3024" s="203"/>
      <c r="AG3024" s="203"/>
      <c r="AH3024" s="203"/>
      <c r="AK3024" s="203"/>
      <c r="AL3024" s="203"/>
      <c r="AM3024" s="204"/>
    </row>
    <row r="3025" spans="2:39">
      <c r="B3025" s="200"/>
      <c r="D3025" s="201"/>
      <c r="E3025" s="201"/>
      <c r="G3025" s="193"/>
      <c r="AD3025" s="202"/>
      <c r="AE3025" s="203"/>
      <c r="AF3025" s="203"/>
      <c r="AG3025" s="203"/>
      <c r="AH3025" s="203"/>
      <c r="AK3025" s="203"/>
      <c r="AL3025" s="203"/>
      <c r="AM3025" s="204"/>
    </row>
    <row r="3026" spans="2:39">
      <c r="B3026" s="200"/>
      <c r="D3026" s="201"/>
      <c r="E3026" s="201"/>
      <c r="G3026" s="193"/>
      <c r="AD3026" s="202"/>
      <c r="AE3026" s="203"/>
      <c r="AF3026" s="203"/>
      <c r="AG3026" s="203"/>
      <c r="AH3026" s="203"/>
      <c r="AK3026" s="203"/>
      <c r="AL3026" s="203"/>
      <c r="AM3026" s="204"/>
    </row>
    <row r="3027" spans="2:39">
      <c r="B3027" s="200"/>
      <c r="D3027" s="201"/>
      <c r="E3027" s="201"/>
      <c r="G3027" s="193"/>
      <c r="AD3027" s="202"/>
      <c r="AE3027" s="203"/>
      <c r="AF3027" s="203"/>
      <c r="AG3027" s="203"/>
      <c r="AH3027" s="203"/>
      <c r="AK3027" s="203"/>
      <c r="AL3027" s="203"/>
      <c r="AM3027" s="204"/>
    </row>
    <row r="3028" spans="2:39">
      <c r="B3028" s="200"/>
      <c r="D3028" s="201"/>
      <c r="E3028" s="201"/>
      <c r="G3028" s="193"/>
      <c r="AD3028" s="202"/>
      <c r="AE3028" s="203"/>
      <c r="AF3028" s="203"/>
      <c r="AG3028" s="203"/>
      <c r="AH3028" s="203"/>
      <c r="AK3028" s="203"/>
      <c r="AL3028" s="203"/>
      <c r="AM3028" s="204"/>
    </row>
    <row r="3029" spans="2:39">
      <c r="B3029" s="200"/>
      <c r="D3029" s="201"/>
      <c r="E3029" s="201"/>
      <c r="G3029" s="193"/>
      <c r="AD3029" s="202"/>
      <c r="AE3029" s="203"/>
      <c r="AF3029" s="203"/>
      <c r="AG3029" s="203"/>
      <c r="AH3029" s="203"/>
      <c r="AK3029" s="203"/>
      <c r="AL3029" s="203"/>
      <c r="AM3029" s="204"/>
    </row>
    <row r="3030" spans="2:39">
      <c r="B3030" s="200"/>
      <c r="D3030" s="201"/>
      <c r="E3030" s="201"/>
      <c r="G3030" s="193"/>
      <c r="AD3030" s="202"/>
      <c r="AE3030" s="203"/>
      <c r="AF3030" s="203"/>
      <c r="AG3030" s="203"/>
      <c r="AH3030" s="203"/>
      <c r="AK3030" s="203"/>
      <c r="AL3030" s="203"/>
      <c r="AM3030" s="204"/>
    </row>
    <row r="3031" spans="2:39">
      <c r="B3031" s="200"/>
      <c r="D3031" s="201"/>
      <c r="E3031" s="201"/>
      <c r="G3031" s="193"/>
      <c r="AD3031" s="202"/>
      <c r="AE3031" s="203"/>
      <c r="AF3031" s="203"/>
      <c r="AG3031" s="203"/>
      <c r="AH3031" s="203"/>
      <c r="AK3031" s="203"/>
      <c r="AL3031" s="203"/>
      <c r="AM3031" s="204"/>
    </row>
    <row r="3032" spans="2:39">
      <c r="B3032" s="200"/>
      <c r="D3032" s="201"/>
      <c r="E3032" s="201"/>
      <c r="G3032" s="193"/>
      <c r="AD3032" s="202"/>
      <c r="AE3032" s="203"/>
      <c r="AF3032" s="203"/>
      <c r="AG3032" s="203"/>
      <c r="AH3032" s="203"/>
      <c r="AK3032" s="203"/>
      <c r="AL3032" s="203"/>
      <c r="AM3032" s="204"/>
    </row>
    <row r="3033" spans="2:39">
      <c r="B3033" s="200"/>
      <c r="D3033" s="201"/>
      <c r="E3033" s="201"/>
      <c r="G3033" s="193"/>
      <c r="AD3033" s="202"/>
      <c r="AE3033" s="203"/>
      <c r="AF3033" s="203"/>
      <c r="AG3033" s="203"/>
      <c r="AH3033" s="203"/>
      <c r="AK3033" s="203"/>
      <c r="AL3033" s="203"/>
      <c r="AM3033" s="204"/>
    </row>
    <row r="3034" spans="2:39">
      <c r="B3034" s="200"/>
      <c r="D3034" s="201"/>
      <c r="E3034" s="201"/>
      <c r="G3034" s="193"/>
      <c r="AD3034" s="202"/>
      <c r="AE3034" s="203"/>
      <c r="AF3034" s="203"/>
      <c r="AG3034" s="203"/>
      <c r="AH3034" s="203"/>
      <c r="AK3034" s="203"/>
      <c r="AL3034" s="203"/>
      <c r="AM3034" s="204"/>
    </row>
    <row r="3035" spans="2:39">
      <c r="B3035" s="200"/>
      <c r="D3035" s="201"/>
      <c r="E3035" s="201"/>
      <c r="G3035" s="193"/>
      <c r="AD3035" s="202"/>
      <c r="AE3035" s="203"/>
      <c r="AF3035" s="203"/>
      <c r="AG3035" s="203"/>
      <c r="AH3035" s="203"/>
      <c r="AK3035" s="203"/>
      <c r="AL3035" s="203"/>
      <c r="AM3035" s="204"/>
    </row>
    <row r="3036" spans="2:39">
      <c r="B3036" s="200"/>
      <c r="D3036" s="201"/>
      <c r="E3036" s="201"/>
      <c r="G3036" s="193"/>
      <c r="AD3036" s="202"/>
      <c r="AE3036" s="203"/>
      <c r="AF3036" s="203"/>
      <c r="AG3036" s="203"/>
      <c r="AH3036" s="203"/>
      <c r="AK3036" s="203"/>
      <c r="AL3036" s="203"/>
      <c r="AM3036" s="204"/>
    </row>
    <row r="3037" spans="2:39">
      <c r="B3037" s="200"/>
      <c r="D3037" s="201"/>
      <c r="E3037" s="201"/>
      <c r="G3037" s="193"/>
      <c r="AD3037" s="202"/>
      <c r="AE3037" s="203"/>
      <c r="AF3037" s="203"/>
      <c r="AG3037" s="203"/>
      <c r="AH3037" s="203"/>
      <c r="AK3037" s="203"/>
      <c r="AL3037" s="203"/>
      <c r="AM3037" s="204"/>
    </row>
    <row r="3038" spans="2:39">
      <c r="B3038" s="200"/>
      <c r="D3038" s="201"/>
      <c r="E3038" s="201"/>
      <c r="G3038" s="193"/>
      <c r="AD3038" s="202"/>
      <c r="AE3038" s="203"/>
      <c r="AF3038" s="203"/>
      <c r="AG3038" s="203"/>
      <c r="AH3038" s="203"/>
      <c r="AK3038" s="203"/>
      <c r="AL3038" s="203"/>
      <c r="AM3038" s="204"/>
    </row>
    <row r="3039" spans="2:39">
      <c r="B3039" s="200"/>
      <c r="D3039" s="201"/>
      <c r="E3039" s="201"/>
      <c r="G3039" s="193"/>
      <c r="AD3039" s="202"/>
      <c r="AE3039" s="203"/>
      <c r="AF3039" s="203"/>
      <c r="AG3039" s="203"/>
      <c r="AH3039" s="203"/>
      <c r="AK3039" s="203"/>
      <c r="AL3039" s="203"/>
      <c r="AM3039" s="204"/>
    </row>
    <row r="3040" spans="2:39">
      <c r="B3040" s="200"/>
      <c r="D3040" s="201"/>
      <c r="E3040" s="201"/>
      <c r="G3040" s="193"/>
      <c r="AD3040" s="202"/>
      <c r="AE3040" s="203"/>
      <c r="AF3040" s="203"/>
      <c r="AG3040" s="203"/>
      <c r="AH3040" s="203"/>
      <c r="AK3040" s="203"/>
      <c r="AL3040" s="203"/>
      <c r="AM3040" s="204"/>
    </row>
    <row r="3041" spans="2:39">
      <c r="B3041" s="200"/>
      <c r="D3041" s="201"/>
      <c r="E3041" s="201"/>
      <c r="G3041" s="193"/>
      <c r="AD3041" s="202"/>
      <c r="AE3041" s="203"/>
      <c r="AF3041" s="203"/>
      <c r="AG3041" s="203"/>
      <c r="AH3041" s="203"/>
      <c r="AK3041" s="203"/>
      <c r="AL3041" s="203"/>
      <c r="AM3041" s="204"/>
    </row>
    <row r="3042" spans="2:39">
      <c r="B3042" s="200"/>
      <c r="D3042" s="201"/>
      <c r="E3042" s="201"/>
      <c r="G3042" s="193"/>
      <c r="AD3042" s="202"/>
      <c r="AE3042" s="203"/>
      <c r="AF3042" s="203"/>
      <c r="AG3042" s="203"/>
      <c r="AH3042" s="203"/>
      <c r="AK3042" s="203"/>
      <c r="AL3042" s="203"/>
      <c r="AM3042" s="204"/>
    </row>
    <row r="3043" spans="2:39">
      <c r="B3043" s="200"/>
      <c r="D3043" s="201"/>
      <c r="E3043" s="201"/>
      <c r="G3043" s="193"/>
      <c r="AD3043" s="202"/>
      <c r="AE3043" s="203"/>
      <c r="AF3043" s="203"/>
      <c r="AG3043" s="203"/>
      <c r="AH3043" s="203"/>
      <c r="AK3043" s="203"/>
      <c r="AL3043" s="203"/>
      <c r="AM3043" s="204"/>
    </row>
    <row r="3044" spans="2:39">
      <c r="B3044" s="200"/>
      <c r="D3044" s="201"/>
      <c r="E3044" s="201"/>
      <c r="G3044" s="193"/>
      <c r="AD3044" s="202"/>
      <c r="AE3044" s="203"/>
      <c r="AF3044" s="203"/>
      <c r="AG3044" s="203"/>
      <c r="AH3044" s="203"/>
      <c r="AK3044" s="203"/>
      <c r="AL3044" s="203"/>
      <c r="AM3044" s="204"/>
    </row>
    <row r="3045" spans="2:39">
      <c r="B3045" s="200"/>
      <c r="D3045" s="201"/>
      <c r="E3045" s="201"/>
      <c r="G3045" s="193"/>
      <c r="AD3045" s="202"/>
      <c r="AE3045" s="203"/>
      <c r="AF3045" s="203"/>
      <c r="AG3045" s="203"/>
      <c r="AH3045" s="203"/>
      <c r="AK3045" s="203"/>
      <c r="AL3045" s="203"/>
      <c r="AM3045" s="204"/>
    </row>
    <row r="3046" spans="2:39">
      <c r="B3046" s="200"/>
      <c r="D3046" s="201"/>
      <c r="E3046" s="201"/>
      <c r="G3046" s="193"/>
      <c r="AD3046" s="202"/>
      <c r="AE3046" s="203"/>
      <c r="AF3046" s="203"/>
      <c r="AG3046" s="203"/>
      <c r="AH3046" s="203"/>
      <c r="AK3046" s="203"/>
      <c r="AL3046" s="203"/>
      <c r="AM3046" s="204"/>
    </row>
    <row r="3047" spans="2:39">
      <c r="B3047" s="200"/>
      <c r="D3047" s="201"/>
      <c r="E3047" s="201"/>
      <c r="G3047" s="193"/>
      <c r="AD3047" s="202"/>
      <c r="AE3047" s="203"/>
      <c r="AF3047" s="203"/>
      <c r="AG3047" s="203"/>
      <c r="AH3047" s="203"/>
      <c r="AK3047" s="203"/>
      <c r="AL3047" s="203"/>
      <c r="AM3047" s="204"/>
    </row>
    <row r="3048" spans="2:39">
      <c r="B3048" s="200"/>
      <c r="D3048" s="201"/>
      <c r="E3048" s="201"/>
      <c r="G3048" s="193"/>
      <c r="AD3048" s="202"/>
      <c r="AE3048" s="203"/>
      <c r="AF3048" s="203"/>
      <c r="AG3048" s="203"/>
      <c r="AH3048" s="203"/>
      <c r="AK3048" s="203"/>
      <c r="AL3048" s="203"/>
      <c r="AM3048" s="204"/>
    </row>
    <row r="3049" spans="2:39">
      <c r="B3049" s="200"/>
      <c r="D3049" s="201"/>
      <c r="E3049" s="201"/>
      <c r="G3049" s="193"/>
      <c r="AD3049" s="202"/>
      <c r="AE3049" s="203"/>
      <c r="AF3049" s="203"/>
      <c r="AG3049" s="203"/>
      <c r="AH3049" s="203"/>
      <c r="AK3049" s="203"/>
      <c r="AL3049" s="203"/>
      <c r="AM3049" s="204"/>
    </row>
    <row r="3050" spans="2:39">
      <c r="B3050" s="200"/>
      <c r="D3050" s="201"/>
      <c r="E3050" s="201"/>
      <c r="G3050" s="193"/>
      <c r="AD3050" s="202"/>
      <c r="AE3050" s="203"/>
      <c r="AF3050" s="203"/>
      <c r="AG3050" s="203"/>
      <c r="AH3050" s="203"/>
      <c r="AK3050" s="203"/>
      <c r="AL3050" s="203"/>
      <c r="AM3050" s="204"/>
    </row>
    <row r="3051" spans="2:39">
      <c r="B3051" s="200"/>
      <c r="D3051" s="201"/>
      <c r="E3051" s="201"/>
      <c r="G3051" s="193"/>
      <c r="AD3051" s="202"/>
      <c r="AE3051" s="203"/>
      <c r="AF3051" s="203"/>
      <c r="AG3051" s="203"/>
      <c r="AH3051" s="203"/>
      <c r="AK3051" s="203"/>
      <c r="AL3051" s="203"/>
      <c r="AM3051" s="204"/>
    </row>
    <row r="3052" spans="2:39">
      <c r="B3052" s="200"/>
      <c r="D3052" s="201"/>
      <c r="E3052" s="201"/>
      <c r="G3052" s="193"/>
      <c r="AD3052" s="202"/>
      <c r="AE3052" s="203"/>
      <c r="AF3052" s="203"/>
      <c r="AG3052" s="203"/>
      <c r="AH3052" s="203"/>
      <c r="AK3052" s="203"/>
      <c r="AL3052" s="203"/>
      <c r="AM3052" s="204"/>
    </row>
    <row r="3053" spans="2:39">
      <c r="B3053" s="200"/>
      <c r="D3053" s="201"/>
      <c r="E3053" s="201"/>
      <c r="G3053" s="193"/>
      <c r="AD3053" s="202"/>
      <c r="AE3053" s="203"/>
      <c r="AF3053" s="203"/>
      <c r="AG3053" s="203"/>
      <c r="AH3053" s="203"/>
      <c r="AK3053" s="203"/>
      <c r="AL3053" s="203"/>
      <c r="AM3053" s="204"/>
    </row>
    <row r="3054" spans="2:39">
      <c r="B3054" s="200"/>
      <c r="D3054" s="201"/>
      <c r="E3054" s="201"/>
      <c r="G3054" s="193"/>
      <c r="AD3054" s="202"/>
      <c r="AE3054" s="203"/>
      <c r="AF3054" s="203"/>
      <c r="AG3054" s="203"/>
      <c r="AH3054" s="203"/>
      <c r="AK3054" s="203"/>
      <c r="AL3054" s="203"/>
      <c r="AM3054" s="204"/>
    </row>
    <row r="3055" spans="2:39">
      <c r="B3055" s="200"/>
      <c r="D3055" s="201"/>
      <c r="E3055" s="201"/>
      <c r="G3055" s="193"/>
      <c r="AD3055" s="202"/>
      <c r="AE3055" s="203"/>
      <c r="AF3055" s="203"/>
      <c r="AG3055" s="203"/>
      <c r="AH3055" s="203"/>
      <c r="AK3055" s="203"/>
      <c r="AL3055" s="203"/>
      <c r="AM3055" s="204"/>
    </row>
    <row r="3056" spans="2:39">
      <c r="B3056" s="200"/>
      <c r="D3056" s="201"/>
      <c r="E3056" s="201"/>
      <c r="G3056" s="193"/>
      <c r="AD3056" s="202"/>
      <c r="AE3056" s="203"/>
      <c r="AF3056" s="203"/>
      <c r="AG3056" s="203"/>
      <c r="AH3056" s="203"/>
      <c r="AK3056" s="203"/>
      <c r="AL3056" s="203"/>
      <c r="AM3056" s="204"/>
    </row>
    <row r="3057" spans="2:39">
      <c r="B3057" s="200"/>
      <c r="D3057" s="201"/>
      <c r="E3057" s="201"/>
      <c r="G3057" s="193"/>
      <c r="AD3057" s="202"/>
      <c r="AE3057" s="203"/>
      <c r="AF3057" s="203"/>
      <c r="AG3057" s="203"/>
      <c r="AH3057" s="203"/>
      <c r="AK3057" s="203"/>
      <c r="AL3057" s="203"/>
      <c r="AM3057" s="204"/>
    </row>
    <row r="3058" spans="2:39">
      <c r="B3058" s="200"/>
      <c r="D3058" s="201"/>
      <c r="E3058" s="201"/>
      <c r="G3058" s="193"/>
      <c r="AD3058" s="202"/>
      <c r="AE3058" s="203"/>
      <c r="AF3058" s="203"/>
      <c r="AG3058" s="203"/>
      <c r="AH3058" s="203"/>
      <c r="AK3058" s="203"/>
      <c r="AL3058" s="203"/>
      <c r="AM3058" s="204"/>
    </row>
    <row r="3059" spans="2:39">
      <c r="B3059" s="200"/>
      <c r="D3059" s="201"/>
      <c r="E3059" s="201"/>
      <c r="G3059" s="193"/>
      <c r="AD3059" s="202"/>
      <c r="AE3059" s="203"/>
      <c r="AF3059" s="203"/>
      <c r="AG3059" s="203"/>
      <c r="AH3059" s="203"/>
      <c r="AK3059" s="203"/>
      <c r="AL3059" s="203"/>
      <c r="AM3059" s="204"/>
    </row>
    <row r="3060" spans="2:39">
      <c r="B3060" s="200"/>
      <c r="D3060" s="201"/>
      <c r="E3060" s="201"/>
      <c r="G3060" s="193"/>
      <c r="AD3060" s="202"/>
      <c r="AE3060" s="203"/>
      <c r="AF3060" s="203"/>
      <c r="AG3060" s="203"/>
      <c r="AH3060" s="203"/>
      <c r="AK3060" s="203"/>
      <c r="AL3060" s="203"/>
      <c r="AM3060" s="204"/>
    </row>
    <row r="3061" spans="2:39">
      <c r="B3061" s="200"/>
      <c r="D3061" s="201"/>
      <c r="E3061" s="201"/>
      <c r="G3061" s="193"/>
      <c r="AD3061" s="202"/>
      <c r="AE3061" s="203"/>
      <c r="AF3061" s="203"/>
      <c r="AG3061" s="203"/>
      <c r="AH3061" s="203"/>
      <c r="AK3061" s="203"/>
      <c r="AL3061" s="203"/>
      <c r="AM3061" s="204"/>
    </row>
    <row r="3062" spans="2:39">
      <c r="B3062" s="200"/>
      <c r="D3062" s="201"/>
      <c r="E3062" s="201"/>
      <c r="G3062" s="193"/>
      <c r="AD3062" s="202"/>
      <c r="AE3062" s="203"/>
      <c r="AF3062" s="203"/>
      <c r="AG3062" s="203"/>
      <c r="AH3062" s="203"/>
      <c r="AK3062" s="203"/>
      <c r="AL3062" s="203"/>
      <c r="AM3062" s="204"/>
    </row>
    <row r="3063" spans="2:39">
      <c r="B3063" s="200"/>
      <c r="D3063" s="201"/>
      <c r="E3063" s="201"/>
      <c r="G3063" s="193"/>
      <c r="AD3063" s="202"/>
      <c r="AE3063" s="203"/>
      <c r="AF3063" s="203"/>
      <c r="AG3063" s="203"/>
      <c r="AH3063" s="203"/>
      <c r="AK3063" s="203"/>
      <c r="AL3063" s="203"/>
      <c r="AM3063" s="204"/>
    </row>
    <row r="3064" spans="2:39">
      <c r="B3064" s="200"/>
      <c r="D3064" s="201"/>
      <c r="E3064" s="201"/>
      <c r="G3064" s="193"/>
      <c r="AD3064" s="202"/>
      <c r="AE3064" s="203"/>
      <c r="AF3064" s="203"/>
      <c r="AG3064" s="203"/>
      <c r="AH3064" s="203"/>
      <c r="AK3064" s="203"/>
      <c r="AL3064" s="203"/>
      <c r="AM3064" s="204"/>
    </row>
    <row r="3065" spans="2:39">
      <c r="B3065" s="200"/>
      <c r="D3065" s="201"/>
      <c r="E3065" s="201"/>
      <c r="G3065" s="193"/>
      <c r="AD3065" s="202"/>
      <c r="AE3065" s="203"/>
      <c r="AF3065" s="203"/>
      <c r="AG3065" s="203"/>
      <c r="AH3065" s="203"/>
      <c r="AK3065" s="203"/>
      <c r="AL3065" s="203"/>
      <c r="AM3065" s="204"/>
    </row>
    <row r="3066" spans="2:39">
      <c r="B3066" s="200"/>
      <c r="D3066" s="201"/>
      <c r="E3066" s="201"/>
      <c r="G3066" s="193"/>
      <c r="AD3066" s="202"/>
      <c r="AE3066" s="203"/>
      <c r="AF3066" s="203"/>
      <c r="AG3066" s="203"/>
      <c r="AH3066" s="203"/>
      <c r="AK3066" s="203"/>
      <c r="AL3066" s="203"/>
      <c r="AM3066" s="204"/>
    </row>
    <row r="3067" spans="2:39">
      <c r="B3067" s="200"/>
      <c r="D3067" s="201"/>
      <c r="E3067" s="201"/>
      <c r="G3067" s="193"/>
      <c r="AD3067" s="202"/>
      <c r="AE3067" s="203"/>
      <c r="AF3067" s="203"/>
      <c r="AG3067" s="203"/>
      <c r="AH3067" s="203"/>
      <c r="AK3067" s="203"/>
      <c r="AL3067" s="203"/>
      <c r="AM3067" s="204"/>
    </row>
    <row r="3068" spans="2:39">
      <c r="B3068" s="200"/>
      <c r="D3068" s="201"/>
      <c r="E3068" s="201"/>
      <c r="G3068" s="193"/>
      <c r="AD3068" s="202"/>
      <c r="AE3068" s="203"/>
      <c r="AF3068" s="203"/>
      <c r="AG3068" s="203"/>
      <c r="AH3068" s="203"/>
      <c r="AK3068" s="203"/>
      <c r="AL3068" s="203"/>
      <c r="AM3068" s="204"/>
    </row>
    <row r="3069" spans="2:39">
      <c r="B3069" s="200"/>
      <c r="D3069" s="201"/>
      <c r="E3069" s="201"/>
      <c r="G3069" s="193"/>
      <c r="AD3069" s="202"/>
      <c r="AE3069" s="203"/>
      <c r="AF3069" s="203"/>
      <c r="AG3069" s="203"/>
      <c r="AH3069" s="203"/>
      <c r="AK3069" s="203"/>
      <c r="AL3069" s="203"/>
      <c r="AM3069" s="204"/>
    </row>
    <row r="3070" spans="2:39">
      <c r="B3070" s="200"/>
      <c r="D3070" s="201"/>
      <c r="E3070" s="201"/>
      <c r="G3070" s="193"/>
      <c r="AD3070" s="202"/>
      <c r="AE3070" s="203"/>
      <c r="AF3070" s="203"/>
      <c r="AG3070" s="203"/>
      <c r="AH3070" s="203"/>
      <c r="AK3070" s="203"/>
      <c r="AL3070" s="203"/>
      <c r="AM3070" s="204"/>
    </row>
    <row r="3071" spans="2:39">
      <c r="B3071" s="200"/>
      <c r="D3071" s="201"/>
      <c r="E3071" s="201"/>
      <c r="G3071" s="193"/>
      <c r="AD3071" s="202"/>
      <c r="AE3071" s="203"/>
      <c r="AF3071" s="203"/>
      <c r="AG3071" s="203"/>
      <c r="AH3071" s="203"/>
      <c r="AK3071" s="203"/>
      <c r="AL3071" s="203"/>
      <c r="AM3071" s="204"/>
    </row>
    <row r="3072" spans="2:39">
      <c r="B3072" s="200"/>
      <c r="D3072" s="201"/>
      <c r="E3072" s="201"/>
      <c r="G3072" s="193"/>
      <c r="AD3072" s="202"/>
      <c r="AE3072" s="203"/>
      <c r="AF3072" s="203"/>
      <c r="AG3072" s="203"/>
      <c r="AH3072" s="203"/>
      <c r="AK3072" s="203"/>
      <c r="AL3072" s="203"/>
      <c r="AM3072" s="204"/>
    </row>
    <row r="3073" spans="2:39">
      <c r="B3073" s="200"/>
      <c r="D3073" s="201"/>
      <c r="E3073" s="201"/>
      <c r="G3073" s="193"/>
      <c r="AD3073" s="202"/>
      <c r="AE3073" s="203"/>
      <c r="AF3073" s="203"/>
      <c r="AG3073" s="203"/>
      <c r="AH3073" s="203"/>
      <c r="AK3073" s="203"/>
      <c r="AL3073" s="203"/>
      <c r="AM3073" s="204"/>
    </row>
    <row r="3074" spans="2:39">
      <c r="B3074" s="200"/>
      <c r="D3074" s="201"/>
      <c r="E3074" s="201"/>
      <c r="G3074" s="193"/>
      <c r="AD3074" s="202"/>
      <c r="AE3074" s="203"/>
      <c r="AF3074" s="203"/>
      <c r="AG3074" s="203"/>
      <c r="AH3074" s="203"/>
      <c r="AK3074" s="203"/>
      <c r="AL3074" s="203"/>
      <c r="AM3074" s="204"/>
    </row>
    <row r="3075" spans="2:39">
      <c r="B3075" s="200"/>
      <c r="D3075" s="201"/>
      <c r="E3075" s="201"/>
      <c r="G3075" s="193"/>
      <c r="AD3075" s="202"/>
      <c r="AE3075" s="203"/>
      <c r="AF3075" s="203"/>
      <c r="AG3075" s="203"/>
      <c r="AH3075" s="203"/>
      <c r="AK3075" s="203"/>
      <c r="AL3075" s="203"/>
      <c r="AM3075" s="204"/>
    </row>
    <row r="3076" spans="2:39">
      <c r="B3076" s="200"/>
      <c r="D3076" s="201"/>
      <c r="E3076" s="201"/>
      <c r="G3076" s="193"/>
      <c r="AD3076" s="202"/>
      <c r="AE3076" s="203"/>
      <c r="AF3076" s="203"/>
      <c r="AG3076" s="203"/>
      <c r="AH3076" s="203"/>
      <c r="AK3076" s="203"/>
      <c r="AL3076" s="203"/>
      <c r="AM3076" s="204"/>
    </row>
    <row r="3077" spans="2:39">
      <c r="B3077" s="200"/>
      <c r="D3077" s="201"/>
      <c r="E3077" s="201"/>
      <c r="G3077" s="193"/>
      <c r="AD3077" s="202"/>
      <c r="AE3077" s="203"/>
      <c r="AF3077" s="203"/>
      <c r="AG3077" s="203"/>
      <c r="AH3077" s="203"/>
      <c r="AK3077" s="203"/>
      <c r="AL3077" s="203"/>
      <c r="AM3077" s="204"/>
    </row>
    <row r="3078" spans="2:39">
      <c r="B3078" s="200"/>
      <c r="D3078" s="201"/>
      <c r="E3078" s="201"/>
      <c r="G3078" s="193"/>
      <c r="AD3078" s="202"/>
      <c r="AE3078" s="203"/>
      <c r="AF3078" s="203"/>
      <c r="AG3078" s="203"/>
      <c r="AH3078" s="203"/>
      <c r="AK3078" s="203"/>
      <c r="AL3078" s="203"/>
      <c r="AM3078" s="204"/>
    </row>
    <row r="3079" spans="2:39">
      <c r="B3079" s="200"/>
      <c r="G3079" s="193"/>
      <c r="AM3079" s="204"/>
    </row>
    <row r="3080" spans="2:39">
      <c r="B3080" s="200"/>
      <c r="G3080" s="193"/>
      <c r="AM3080" s="204"/>
    </row>
    <row r="3081" spans="2:39">
      <c r="B3081" s="200"/>
      <c r="G3081" s="193"/>
      <c r="AM3081" s="204"/>
    </row>
    <row r="3082" spans="2:39">
      <c r="B3082" s="200"/>
      <c r="G3082" s="193"/>
      <c r="AM3082" s="204"/>
    </row>
    <row r="3083" spans="2:39">
      <c r="B3083" s="200"/>
      <c r="G3083" s="193"/>
      <c r="AM3083" s="204"/>
    </row>
    <row r="3084" spans="2:39">
      <c r="B3084" s="200"/>
      <c r="G3084" s="193"/>
      <c r="AM3084" s="204"/>
    </row>
    <row r="3085" spans="2:39">
      <c r="B3085" s="200"/>
      <c r="G3085" s="193"/>
      <c r="AM3085" s="204"/>
    </row>
    <row r="3086" spans="2:39">
      <c r="B3086" s="200"/>
      <c r="G3086" s="193"/>
      <c r="AM3086" s="204"/>
    </row>
    <row r="3087" spans="2:39">
      <c r="B3087" s="200"/>
      <c r="G3087" s="193"/>
      <c r="AM3087" s="204"/>
    </row>
    <row r="3088" spans="2:39">
      <c r="B3088" s="200"/>
      <c r="G3088" s="193"/>
      <c r="AM3088" s="204"/>
    </row>
    <row r="3089" spans="2:39">
      <c r="B3089" s="200"/>
      <c r="G3089" s="193"/>
      <c r="AM3089" s="204"/>
    </row>
    <row r="3090" spans="2:39">
      <c r="B3090" s="200"/>
      <c r="G3090" s="193"/>
      <c r="AM3090" s="204"/>
    </row>
    <row r="3091" spans="2:39">
      <c r="AM3091" s="204"/>
    </row>
    <row r="3092" spans="2:39">
      <c r="AM3092" s="204"/>
    </row>
    <row r="3093" spans="2:39">
      <c r="AM3093" s="204"/>
    </row>
    <row r="3094" spans="2:39">
      <c r="AM3094" s="204"/>
    </row>
    <row r="3095" spans="2:39">
      <c r="AM3095" s="204"/>
    </row>
    <row r="3096" spans="2:39">
      <c r="AM3096" s="204"/>
    </row>
    <row r="3097" spans="2:39">
      <c r="AM3097" s="204"/>
    </row>
    <row r="3098" spans="2:39">
      <c r="AM3098" s="204"/>
    </row>
    <row r="3099" spans="2:39">
      <c r="AM3099" s="204"/>
    </row>
    <row r="3100" spans="2:39">
      <c r="AM3100" s="204"/>
    </row>
    <row r="3101" spans="2:39">
      <c r="AM3101" s="204"/>
    </row>
    <row r="3102" spans="2:39">
      <c r="AM3102" s="204"/>
    </row>
    <row r="3103" spans="2:39">
      <c r="AM3103" s="204"/>
    </row>
    <row r="3104" spans="2:39">
      <c r="AM3104" s="204"/>
    </row>
    <row r="3105" spans="1:50">
      <c r="A3105" s="217"/>
      <c r="B3105" s="293"/>
      <c r="F3105" s="198"/>
      <c r="H3105" s="198"/>
      <c r="I3105" s="198"/>
      <c r="J3105" s="198"/>
      <c r="K3105" s="198"/>
      <c r="L3105" s="198"/>
      <c r="M3105" s="198"/>
      <c r="N3105" s="198"/>
      <c r="O3105" s="198"/>
      <c r="P3105" s="198"/>
      <c r="Q3105" s="198"/>
      <c r="R3105" s="198"/>
      <c r="S3105" s="198"/>
      <c r="T3105" s="198"/>
      <c r="U3105" s="198"/>
      <c r="V3105" s="198"/>
      <c r="W3105" s="198"/>
      <c r="X3105" s="198"/>
      <c r="Y3105" s="198"/>
      <c r="Z3105" s="198"/>
      <c r="AA3105" s="198"/>
      <c r="AB3105" s="198"/>
      <c r="AC3105" s="198"/>
      <c r="AD3105" s="198"/>
      <c r="AE3105" s="198"/>
      <c r="AF3105" s="198"/>
      <c r="AG3105" s="198"/>
      <c r="AH3105" s="198"/>
      <c r="AI3105" s="198"/>
      <c r="AJ3105" s="198"/>
      <c r="AK3105" s="198"/>
      <c r="AL3105" s="198"/>
      <c r="AM3105" s="204"/>
      <c r="AN3105" s="198"/>
      <c r="AO3105" s="198"/>
      <c r="AP3105" s="198"/>
      <c r="AQ3105" s="198"/>
      <c r="AR3105" s="198"/>
      <c r="AS3105" s="198"/>
      <c r="AT3105" s="198"/>
      <c r="AU3105" s="198"/>
      <c r="AV3105" s="198"/>
      <c r="AW3105" s="198"/>
      <c r="AX3105" s="198"/>
    </row>
    <row r="3106" spans="1:50">
      <c r="A3106" s="217"/>
      <c r="B3106" s="293"/>
      <c r="F3106" s="198"/>
      <c r="H3106" s="198"/>
      <c r="I3106" s="198"/>
      <c r="J3106" s="198"/>
      <c r="K3106" s="198"/>
      <c r="L3106" s="198"/>
      <c r="M3106" s="198"/>
      <c r="N3106" s="198"/>
      <c r="O3106" s="198"/>
      <c r="P3106" s="198"/>
      <c r="Q3106" s="198"/>
      <c r="R3106" s="198"/>
      <c r="S3106" s="198"/>
      <c r="T3106" s="198"/>
      <c r="U3106" s="198"/>
      <c r="V3106" s="198"/>
      <c r="W3106" s="198"/>
      <c r="X3106" s="198"/>
      <c r="Y3106" s="198"/>
      <c r="Z3106" s="198"/>
      <c r="AA3106" s="198"/>
      <c r="AB3106" s="198"/>
      <c r="AC3106" s="198"/>
      <c r="AD3106" s="198"/>
      <c r="AE3106" s="198"/>
      <c r="AF3106" s="198"/>
      <c r="AG3106" s="198"/>
      <c r="AH3106" s="198"/>
      <c r="AI3106" s="198"/>
      <c r="AJ3106" s="198"/>
      <c r="AK3106" s="198"/>
      <c r="AL3106" s="198"/>
      <c r="AM3106" s="204"/>
      <c r="AN3106" s="198"/>
      <c r="AO3106" s="198"/>
      <c r="AP3106" s="198"/>
      <c r="AQ3106" s="198"/>
      <c r="AR3106" s="198"/>
      <c r="AS3106" s="198"/>
      <c r="AT3106" s="198"/>
      <c r="AU3106" s="198"/>
      <c r="AV3106" s="198"/>
      <c r="AW3106" s="198"/>
      <c r="AX3106" s="198"/>
    </row>
    <row r="3107" spans="1:50">
      <c r="A3107" s="217"/>
      <c r="B3107" s="293"/>
      <c r="F3107" s="198"/>
      <c r="H3107" s="198"/>
      <c r="I3107" s="198"/>
      <c r="J3107" s="198"/>
      <c r="K3107" s="198"/>
      <c r="L3107" s="198"/>
      <c r="M3107" s="198"/>
      <c r="N3107" s="198"/>
      <c r="O3107" s="198"/>
      <c r="P3107" s="198"/>
      <c r="Q3107" s="198"/>
      <c r="R3107" s="198"/>
      <c r="S3107" s="198"/>
      <c r="T3107" s="198"/>
      <c r="U3107" s="198"/>
      <c r="V3107" s="198"/>
      <c r="W3107" s="198"/>
      <c r="X3107" s="198"/>
      <c r="Y3107" s="198"/>
      <c r="Z3107" s="198"/>
      <c r="AA3107" s="198"/>
      <c r="AB3107" s="198"/>
      <c r="AC3107" s="198"/>
      <c r="AD3107" s="198"/>
      <c r="AE3107" s="198"/>
      <c r="AF3107" s="198"/>
      <c r="AG3107" s="198"/>
      <c r="AH3107" s="198"/>
      <c r="AI3107" s="198"/>
      <c r="AJ3107" s="198"/>
      <c r="AK3107" s="198"/>
      <c r="AL3107" s="198"/>
      <c r="AM3107" s="204"/>
      <c r="AN3107" s="198"/>
      <c r="AO3107" s="198"/>
      <c r="AP3107" s="198"/>
      <c r="AQ3107" s="198"/>
      <c r="AR3107" s="198"/>
      <c r="AS3107" s="198"/>
      <c r="AT3107" s="198"/>
      <c r="AU3107" s="198"/>
      <c r="AV3107" s="198"/>
      <c r="AW3107" s="198"/>
      <c r="AX3107" s="198"/>
    </row>
    <row r="3108" spans="1:50">
      <c r="A3108" s="217"/>
      <c r="B3108" s="293"/>
      <c r="F3108" s="198"/>
      <c r="H3108" s="198"/>
      <c r="I3108" s="198"/>
      <c r="J3108" s="198"/>
      <c r="K3108" s="198"/>
      <c r="L3108" s="198"/>
      <c r="M3108" s="198"/>
      <c r="N3108" s="198"/>
      <c r="O3108" s="198"/>
      <c r="P3108" s="198"/>
      <c r="Q3108" s="198"/>
      <c r="R3108" s="198"/>
      <c r="S3108" s="198"/>
      <c r="T3108" s="198"/>
      <c r="U3108" s="198"/>
      <c r="V3108" s="198"/>
      <c r="W3108" s="198"/>
      <c r="X3108" s="198"/>
      <c r="Y3108" s="198"/>
      <c r="Z3108" s="198"/>
      <c r="AA3108" s="198"/>
      <c r="AB3108" s="198"/>
      <c r="AC3108" s="198"/>
      <c r="AD3108" s="198"/>
      <c r="AE3108" s="198"/>
      <c r="AF3108" s="198"/>
      <c r="AG3108" s="198"/>
      <c r="AH3108" s="198"/>
      <c r="AI3108" s="198"/>
      <c r="AJ3108" s="198"/>
      <c r="AK3108" s="198"/>
      <c r="AL3108" s="198"/>
      <c r="AM3108" s="204"/>
      <c r="AN3108" s="198"/>
      <c r="AO3108" s="198"/>
      <c r="AP3108" s="198"/>
      <c r="AQ3108" s="198"/>
      <c r="AR3108" s="198"/>
      <c r="AS3108" s="198"/>
      <c r="AT3108" s="198"/>
      <c r="AU3108" s="198"/>
      <c r="AV3108" s="198"/>
      <c r="AW3108" s="198"/>
      <c r="AX3108" s="198"/>
    </row>
    <row r="3109" spans="1:50">
      <c r="A3109" s="217"/>
      <c r="B3109" s="293"/>
      <c r="F3109" s="198"/>
      <c r="H3109" s="198"/>
      <c r="I3109" s="198"/>
      <c r="J3109" s="198"/>
      <c r="K3109" s="198"/>
      <c r="L3109" s="198"/>
      <c r="M3109" s="198"/>
      <c r="N3109" s="198"/>
      <c r="O3109" s="198"/>
      <c r="P3109" s="198"/>
      <c r="Q3109" s="198"/>
      <c r="R3109" s="198"/>
      <c r="S3109" s="198"/>
      <c r="T3109" s="198"/>
      <c r="U3109" s="198"/>
      <c r="V3109" s="198"/>
      <c r="W3109" s="198"/>
      <c r="X3109" s="198"/>
      <c r="Y3109" s="198"/>
      <c r="Z3109" s="198"/>
      <c r="AA3109" s="198"/>
      <c r="AB3109" s="198"/>
      <c r="AC3109" s="198"/>
      <c r="AD3109" s="198"/>
      <c r="AE3109" s="198"/>
      <c r="AF3109" s="198"/>
      <c r="AG3109" s="198"/>
      <c r="AH3109" s="198"/>
      <c r="AI3109" s="198"/>
      <c r="AJ3109" s="198"/>
      <c r="AK3109" s="198"/>
      <c r="AL3109" s="198"/>
      <c r="AM3109" s="204"/>
      <c r="AN3109" s="198"/>
      <c r="AO3109" s="198"/>
      <c r="AP3109" s="198"/>
      <c r="AQ3109" s="198"/>
      <c r="AR3109" s="198"/>
      <c r="AS3109" s="198"/>
      <c r="AT3109" s="198"/>
      <c r="AU3109" s="198"/>
      <c r="AV3109" s="198"/>
      <c r="AW3109" s="198"/>
      <c r="AX3109" s="198"/>
    </row>
    <row r="3110" spans="1:50">
      <c r="A3110" s="217"/>
      <c r="B3110" s="293"/>
      <c r="F3110" s="198"/>
      <c r="H3110" s="198"/>
      <c r="I3110" s="198"/>
      <c r="J3110" s="198"/>
      <c r="K3110" s="198"/>
      <c r="L3110" s="198"/>
      <c r="M3110" s="198"/>
      <c r="N3110" s="198"/>
      <c r="O3110" s="198"/>
      <c r="P3110" s="198"/>
      <c r="Q3110" s="198"/>
      <c r="R3110" s="198"/>
      <c r="S3110" s="198"/>
      <c r="T3110" s="198"/>
      <c r="U3110" s="198"/>
      <c r="V3110" s="198"/>
      <c r="W3110" s="198"/>
      <c r="X3110" s="198"/>
      <c r="Y3110" s="198"/>
      <c r="Z3110" s="198"/>
      <c r="AA3110" s="198"/>
      <c r="AB3110" s="198"/>
      <c r="AC3110" s="198"/>
      <c r="AD3110" s="198"/>
      <c r="AE3110" s="198"/>
      <c r="AF3110" s="198"/>
      <c r="AG3110" s="198"/>
      <c r="AH3110" s="198"/>
      <c r="AI3110" s="198"/>
      <c r="AJ3110" s="198"/>
      <c r="AK3110" s="198"/>
      <c r="AL3110" s="198"/>
      <c r="AM3110" s="204"/>
      <c r="AN3110" s="198"/>
      <c r="AO3110" s="198"/>
      <c r="AP3110" s="198"/>
      <c r="AQ3110" s="198"/>
      <c r="AR3110" s="198"/>
      <c r="AS3110" s="198"/>
      <c r="AT3110" s="198"/>
      <c r="AU3110" s="198"/>
      <c r="AV3110" s="198"/>
      <c r="AW3110" s="198"/>
      <c r="AX3110" s="198"/>
    </row>
    <row r="3111" spans="1:50">
      <c r="A3111" s="217"/>
      <c r="B3111" s="293"/>
      <c r="F3111" s="198"/>
      <c r="H3111" s="198"/>
      <c r="I3111" s="198"/>
      <c r="J3111" s="198"/>
      <c r="K3111" s="198"/>
      <c r="L3111" s="198"/>
      <c r="M3111" s="198"/>
      <c r="N3111" s="198"/>
      <c r="O3111" s="198"/>
      <c r="P3111" s="198"/>
      <c r="Q3111" s="198"/>
      <c r="R3111" s="198"/>
      <c r="S3111" s="198"/>
      <c r="T3111" s="198"/>
      <c r="U3111" s="198"/>
      <c r="V3111" s="198"/>
      <c r="W3111" s="198"/>
      <c r="X3111" s="198"/>
      <c r="Y3111" s="198"/>
      <c r="Z3111" s="198"/>
      <c r="AA3111" s="198"/>
      <c r="AB3111" s="198"/>
      <c r="AC3111" s="198"/>
      <c r="AD3111" s="198"/>
      <c r="AE3111" s="198"/>
      <c r="AF3111" s="198"/>
      <c r="AG3111" s="198"/>
      <c r="AH3111" s="198"/>
      <c r="AI3111" s="198"/>
      <c r="AJ3111" s="198"/>
      <c r="AK3111" s="198"/>
      <c r="AL3111" s="198"/>
      <c r="AM3111" s="204"/>
      <c r="AN3111" s="198"/>
      <c r="AO3111" s="198"/>
      <c r="AP3111" s="198"/>
      <c r="AQ3111" s="198"/>
      <c r="AR3111" s="198"/>
      <c r="AS3111" s="198"/>
      <c r="AT3111" s="198"/>
      <c r="AU3111" s="198"/>
      <c r="AV3111" s="198"/>
      <c r="AW3111" s="198"/>
      <c r="AX3111" s="198"/>
    </row>
    <row r="3112" spans="1:50">
      <c r="A3112" s="217"/>
      <c r="B3112" s="293"/>
      <c r="F3112" s="198"/>
      <c r="H3112" s="198"/>
      <c r="I3112" s="198"/>
      <c r="J3112" s="198"/>
      <c r="K3112" s="198"/>
      <c r="L3112" s="198"/>
      <c r="M3112" s="198"/>
      <c r="N3112" s="198"/>
      <c r="O3112" s="198"/>
      <c r="P3112" s="198"/>
      <c r="Q3112" s="198"/>
      <c r="R3112" s="198"/>
      <c r="S3112" s="198"/>
      <c r="T3112" s="198"/>
      <c r="U3112" s="198"/>
      <c r="V3112" s="198"/>
      <c r="W3112" s="198"/>
      <c r="X3112" s="198"/>
      <c r="Y3112" s="198"/>
      <c r="Z3112" s="198"/>
      <c r="AA3112" s="198"/>
      <c r="AB3112" s="198"/>
      <c r="AC3112" s="198"/>
      <c r="AD3112" s="198"/>
      <c r="AE3112" s="198"/>
      <c r="AF3112" s="198"/>
      <c r="AG3112" s="198"/>
      <c r="AH3112" s="198"/>
      <c r="AI3112" s="198"/>
      <c r="AJ3112" s="198"/>
      <c r="AK3112" s="198"/>
      <c r="AL3112" s="198"/>
      <c r="AM3112" s="204"/>
      <c r="AN3112" s="198"/>
      <c r="AO3112" s="198"/>
      <c r="AP3112" s="198"/>
      <c r="AQ3112" s="198"/>
      <c r="AR3112" s="198"/>
      <c r="AS3112" s="198"/>
      <c r="AT3112" s="198"/>
      <c r="AU3112" s="198"/>
      <c r="AV3112" s="198"/>
      <c r="AW3112" s="198"/>
      <c r="AX3112" s="198"/>
    </row>
    <row r="3113" spans="1:50">
      <c r="A3113" s="217"/>
      <c r="B3113" s="293"/>
      <c r="F3113" s="198"/>
      <c r="H3113" s="198"/>
      <c r="I3113" s="198"/>
      <c r="J3113" s="198"/>
      <c r="K3113" s="198"/>
      <c r="L3113" s="198"/>
      <c r="M3113" s="198"/>
      <c r="N3113" s="198"/>
      <c r="O3113" s="198"/>
      <c r="P3113" s="198"/>
      <c r="Q3113" s="198"/>
      <c r="R3113" s="198"/>
      <c r="S3113" s="198"/>
      <c r="T3113" s="198"/>
      <c r="U3113" s="198"/>
      <c r="V3113" s="198"/>
      <c r="W3113" s="198"/>
      <c r="X3113" s="198"/>
      <c r="Y3113" s="198"/>
      <c r="Z3113" s="198"/>
      <c r="AA3113" s="198"/>
      <c r="AB3113" s="198"/>
      <c r="AC3113" s="198"/>
      <c r="AD3113" s="198"/>
      <c r="AE3113" s="198"/>
      <c r="AF3113" s="198"/>
      <c r="AG3113" s="198"/>
      <c r="AH3113" s="198"/>
      <c r="AI3113" s="198"/>
      <c r="AJ3113" s="198"/>
      <c r="AK3113" s="198"/>
      <c r="AL3113" s="198"/>
      <c r="AM3113" s="204"/>
      <c r="AN3113" s="198"/>
      <c r="AO3113" s="198"/>
      <c r="AP3113" s="198"/>
      <c r="AQ3113" s="198"/>
      <c r="AR3113" s="198"/>
      <c r="AS3113" s="198"/>
      <c r="AT3113" s="198"/>
      <c r="AU3113" s="198"/>
      <c r="AV3113" s="198"/>
      <c r="AW3113" s="198"/>
      <c r="AX3113" s="198"/>
    </row>
    <row r="3114" spans="1:50">
      <c r="A3114" s="217"/>
      <c r="B3114" s="293"/>
      <c r="F3114" s="198"/>
      <c r="H3114" s="198"/>
      <c r="I3114" s="198"/>
      <c r="J3114" s="198"/>
      <c r="K3114" s="198"/>
      <c r="L3114" s="198"/>
      <c r="M3114" s="198"/>
      <c r="N3114" s="198"/>
      <c r="O3114" s="198"/>
      <c r="P3114" s="198"/>
      <c r="Q3114" s="198"/>
      <c r="R3114" s="198"/>
      <c r="S3114" s="198"/>
      <c r="T3114" s="198"/>
      <c r="U3114" s="198"/>
      <c r="V3114" s="198"/>
      <c r="W3114" s="198"/>
      <c r="X3114" s="198"/>
      <c r="Y3114" s="198"/>
      <c r="Z3114" s="198"/>
      <c r="AA3114" s="198"/>
      <c r="AB3114" s="198"/>
      <c r="AC3114" s="198"/>
      <c r="AD3114" s="198"/>
      <c r="AE3114" s="198"/>
      <c r="AF3114" s="198"/>
      <c r="AG3114" s="198"/>
      <c r="AH3114" s="198"/>
      <c r="AI3114" s="198"/>
      <c r="AJ3114" s="198"/>
      <c r="AK3114" s="198"/>
      <c r="AL3114" s="198"/>
      <c r="AM3114" s="204"/>
      <c r="AN3114" s="198"/>
      <c r="AO3114" s="198"/>
      <c r="AP3114" s="198"/>
      <c r="AQ3114" s="198"/>
      <c r="AR3114" s="198"/>
      <c r="AS3114" s="198"/>
      <c r="AT3114" s="198"/>
      <c r="AU3114" s="198"/>
      <c r="AV3114" s="198"/>
      <c r="AW3114" s="198"/>
      <c r="AX3114" s="198"/>
    </row>
    <row r="3115" spans="1:50">
      <c r="A3115" s="217"/>
      <c r="B3115" s="293"/>
      <c r="F3115" s="198"/>
      <c r="H3115" s="198"/>
      <c r="I3115" s="198"/>
      <c r="J3115" s="198"/>
      <c r="K3115" s="198"/>
      <c r="L3115" s="198"/>
      <c r="M3115" s="198"/>
      <c r="N3115" s="198"/>
      <c r="O3115" s="198"/>
      <c r="P3115" s="198"/>
      <c r="Q3115" s="198"/>
      <c r="R3115" s="198"/>
      <c r="S3115" s="198"/>
      <c r="T3115" s="198"/>
      <c r="U3115" s="198"/>
      <c r="V3115" s="198"/>
      <c r="W3115" s="198"/>
      <c r="X3115" s="198"/>
      <c r="Y3115" s="198"/>
      <c r="Z3115" s="198"/>
      <c r="AA3115" s="198"/>
      <c r="AB3115" s="198"/>
      <c r="AC3115" s="198"/>
      <c r="AD3115" s="198"/>
      <c r="AE3115" s="198"/>
      <c r="AF3115" s="198"/>
      <c r="AG3115" s="198"/>
      <c r="AH3115" s="198"/>
      <c r="AI3115" s="198"/>
      <c r="AJ3115" s="198"/>
      <c r="AK3115" s="198"/>
      <c r="AL3115" s="198"/>
      <c r="AM3115" s="204"/>
      <c r="AN3115" s="198"/>
      <c r="AO3115" s="198"/>
      <c r="AP3115" s="198"/>
      <c r="AQ3115" s="198"/>
      <c r="AR3115" s="198"/>
      <c r="AS3115" s="198"/>
      <c r="AT3115" s="198"/>
      <c r="AU3115" s="198"/>
      <c r="AV3115" s="198"/>
      <c r="AW3115" s="198"/>
      <c r="AX3115" s="198"/>
    </row>
    <row r="3116" spans="1:50">
      <c r="A3116" s="217"/>
      <c r="B3116" s="293"/>
      <c r="F3116" s="198"/>
      <c r="H3116" s="198"/>
      <c r="I3116" s="198"/>
      <c r="J3116" s="198"/>
      <c r="K3116" s="198"/>
      <c r="L3116" s="198"/>
      <c r="M3116" s="198"/>
      <c r="N3116" s="198"/>
      <c r="O3116" s="198"/>
      <c r="P3116" s="198"/>
      <c r="Q3116" s="198"/>
      <c r="R3116" s="198"/>
      <c r="S3116" s="198"/>
      <c r="T3116" s="198"/>
      <c r="U3116" s="198"/>
      <c r="V3116" s="198"/>
      <c r="W3116" s="198"/>
      <c r="X3116" s="198"/>
      <c r="Y3116" s="198"/>
      <c r="Z3116" s="198"/>
      <c r="AA3116" s="198"/>
      <c r="AB3116" s="198"/>
      <c r="AC3116" s="198"/>
      <c r="AD3116" s="198"/>
      <c r="AE3116" s="198"/>
      <c r="AF3116" s="198"/>
      <c r="AG3116" s="198"/>
      <c r="AH3116" s="198"/>
      <c r="AI3116" s="198"/>
      <c r="AJ3116" s="198"/>
      <c r="AK3116" s="198"/>
      <c r="AL3116" s="198"/>
      <c r="AM3116" s="204"/>
      <c r="AN3116" s="198"/>
      <c r="AO3116" s="198"/>
      <c r="AP3116" s="198"/>
      <c r="AQ3116" s="198"/>
      <c r="AR3116" s="198"/>
      <c r="AS3116" s="198"/>
      <c r="AT3116" s="198"/>
      <c r="AU3116" s="198"/>
      <c r="AV3116" s="198"/>
      <c r="AW3116" s="198"/>
      <c r="AX3116" s="198"/>
    </row>
    <row r="3117" spans="1:50">
      <c r="A3117" s="217"/>
      <c r="B3117" s="293"/>
      <c r="F3117" s="198"/>
      <c r="H3117" s="198"/>
      <c r="I3117" s="198"/>
      <c r="J3117" s="198"/>
      <c r="K3117" s="198"/>
      <c r="L3117" s="198"/>
      <c r="M3117" s="198"/>
      <c r="N3117" s="198"/>
      <c r="O3117" s="198"/>
      <c r="P3117" s="198"/>
      <c r="Q3117" s="198"/>
      <c r="R3117" s="198"/>
      <c r="S3117" s="198"/>
      <c r="T3117" s="198"/>
      <c r="U3117" s="198"/>
      <c r="V3117" s="198"/>
      <c r="W3117" s="198"/>
      <c r="X3117" s="198"/>
      <c r="Y3117" s="198"/>
      <c r="Z3117" s="198"/>
      <c r="AA3117" s="198"/>
      <c r="AB3117" s="198"/>
      <c r="AC3117" s="198"/>
      <c r="AD3117" s="198"/>
      <c r="AE3117" s="198"/>
      <c r="AF3117" s="198"/>
      <c r="AG3117" s="198"/>
      <c r="AH3117" s="198"/>
      <c r="AI3117" s="198"/>
      <c r="AJ3117" s="198"/>
      <c r="AK3117" s="198"/>
      <c r="AL3117" s="198"/>
      <c r="AM3117" s="204"/>
      <c r="AN3117" s="198"/>
      <c r="AO3117" s="198"/>
      <c r="AP3117" s="198"/>
      <c r="AQ3117" s="198"/>
      <c r="AR3117" s="198"/>
      <c r="AS3117" s="198"/>
      <c r="AT3117" s="198"/>
      <c r="AU3117" s="198"/>
      <c r="AV3117" s="198"/>
      <c r="AW3117" s="198"/>
      <c r="AX3117" s="198"/>
    </row>
    <row r="3118" spans="1:50">
      <c r="A3118" s="217"/>
      <c r="B3118" s="293"/>
      <c r="F3118" s="198"/>
      <c r="H3118" s="198"/>
      <c r="I3118" s="198"/>
      <c r="J3118" s="198"/>
      <c r="K3118" s="198"/>
      <c r="L3118" s="198"/>
      <c r="M3118" s="198"/>
      <c r="N3118" s="198"/>
      <c r="O3118" s="198"/>
      <c r="P3118" s="198"/>
      <c r="Q3118" s="198"/>
      <c r="R3118" s="198"/>
      <c r="S3118" s="198"/>
      <c r="T3118" s="198"/>
      <c r="U3118" s="198"/>
      <c r="V3118" s="198"/>
      <c r="W3118" s="198"/>
      <c r="X3118" s="198"/>
      <c r="Y3118" s="198"/>
      <c r="Z3118" s="198"/>
      <c r="AA3118" s="198"/>
      <c r="AB3118" s="198"/>
      <c r="AC3118" s="198"/>
      <c r="AD3118" s="198"/>
      <c r="AE3118" s="198"/>
      <c r="AF3118" s="198"/>
      <c r="AG3118" s="198"/>
      <c r="AH3118" s="198"/>
      <c r="AI3118" s="198"/>
      <c r="AJ3118" s="198"/>
      <c r="AK3118" s="198"/>
      <c r="AL3118" s="198"/>
      <c r="AM3118" s="204"/>
      <c r="AN3118" s="198"/>
      <c r="AO3118" s="198"/>
      <c r="AP3118" s="198"/>
      <c r="AQ3118" s="198"/>
      <c r="AR3118" s="198"/>
      <c r="AS3118" s="198"/>
      <c r="AT3118" s="198"/>
      <c r="AU3118" s="198"/>
      <c r="AV3118" s="198"/>
      <c r="AW3118" s="198"/>
      <c r="AX3118" s="198"/>
    </row>
    <row r="3119" spans="1:50">
      <c r="A3119" s="217"/>
      <c r="B3119" s="293"/>
      <c r="F3119" s="198"/>
      <c r="H3119" s="198"/>
      <c r="I3119" s="198"/>
      <c r="J3119" s="198"/>
      <c r="K3119" s="198"/>
      <c r="L3119" s="198"/>
      <c r="M3119" s="198"/>
      <c r="N3119" s="198"/>
      <c r="O3119" s="198"/>
      <c r="P3119" s="198"/>
      <c r="Q3119" s="198"/>
      <c r="R3119" s="198"/>
      <c r="S3119" s="198"/>
      <c r="T3119" s="198"/>
      <c r="U3119" s="198"/>
      <c r="V3119" s="198"/>
      <c r="W3119" s="198"/>
      <c r="X3119" s="198"/>
      <c r="Y3119" s="198"/>
      <c r="Z3119" s="198"/>
      <c r="AA3119" s="198"/>
      <c r="AB3119" s="198"/>
      <c r="AC3119" s="198"/>
      <c r="AD3119" s="198"/>
      <c r="AE3119" s="198"/>
      <c r="AF3119" s="198"/>
      <c r="AG3119" s="198"/>
      <c r="AH3119" s="198"/>
      <c r="AI3119" s="198"/>
      <c r="AJ3119" s="198"/>
      <c r="AK3119" s="198"/>
      <c r="AL3119" s="198"/>
      <c r="AM3119" s="204"/>
      <c r="AN3119" s="198"/>
      <c r="AO3119" s="198"/>
      <c r="AP3119" s="198"/>
      <c r="AQ3119" s="198"/>
      <c r="AR3119" s="198"/>
      <c r="AS3119" s="198"/>
      <c r="AT3119" s="198"/>
      <c r="AU3119" s="198"/>
      <c r="AV3119" s="198"/>
      <c r="AW3119" s="198"/>
      <c r="AX3119" s="198"/>
    </row>
    <row r="3120" spans="1:50">
      <c r="A3120" s="217"/>
      <c r="B3120" s="293"/>
      <c r="F3120" s="198"/>
      <c r="H3120" s="198"/>
      <c r="I3120" s="198"/>
      <c r="J3120" s="198"/>
      <c r="K3120" s="198"/>
      <c r="L3120" s="198"/>
      <c r="M3120" s="198"/>
      <c r="N3120" s="198"/>
      <c r="O3120" s="198"/>
      <c r="P3120" s="198"/>
      <c r="Q3120" s="198"/>
      <c r="R3120" s="198"/>
      <c r="S3120" s="198"/>
      <c r="T3120" s="198"/>
      <c r="U3120" s="198"/>
      <c r="V3120" s="198"/>
      <c r="W3120" s="198"/>
      <c r="X3120" s="198"/>
      <c r="Y3120" s="198"/>
      <c r="Z3120" s="198"/>
      <c r="AA3120" s="198"/>
      <c r="AB3120" s="198"/>
      <c r="AC3120" s="198"/>
      <c r="AD3120" s="198"/>
      <c r="AE3120" s="198"/>
      <c r="AF3120" s="198"/>
      <c r="AG3120" s="198"/>
      <c r="AH3120" s="198"/>
      <c r="AI3120" s="198"/>
      <c r="AJ3120" s="198"/>
      <c r="AK3120" s="198"/>
      <c r="AL3120" s="198"/>
      <c r="AM3120" s="204"/>
      <c r="AN3120" s="198"/>
      <c r="AO3120" s="198"/>
      <c r="AP3120" s="198"/>
      <c r="AQ3120" s="198"/>
      <c r="AR3120" s="198"/>
      <c r="AS3120" s="198"/>
      <c r="AT3120" s="198"/>
      <c r="AU3120" s="198"/>
      <c r="AV3120" s="198"/>
      <c r="AW3120" s="198"/>
      <c r="AX3120" s="198"/>
    </row>
    <row r="3121" spans="1:50">
      <c r="A3121" s="217"/>
      <c r="B3121" s="293"/>
      <c r="F3121" s="198"/>
      <c r="H3121" s="198"/>
      <c r="I3121" s="198"/>
      <c r="J3121" s="198"/>
      <c r="K3121" s="198"/>
      <c r="L3121" s="198"/>
      <c r="M3121" s="198"/>
      <c r="N3121" s="198"/>
      <c r="O3121" s="198"/>
      <c r="P3121" s="198"/>
      <c r="Q3121" s="198"/>
      <c r="R3121" s="198"/>
      <c r="S3121" s="198"/>
      <c r="T3121" s="198"/>
      <c r="U3121" s="198"/>
      <c r="V3121" s="198"/>
      <c r="W3121" s="198"/>
      <c r="X3121" s="198"/>
      <c r="Y3121" s="198"/>
      <c r="Z3121" s="198"/>
      <c r="AA3121" s="198"/>
      <c r="AB3121" s="198"/>
      <c r="AC3121" s="198"/>
      <c r="AD3121" s="198"/>
      <c r="AE3121" s="198"/>
      <c r="AF3121" s="198"/>
      <c r="AG3121" s="198"/>
      <c r="AH3121" s="198"/>
      <c r="AI3121" s="198"/>
      <c r="AJ3121" s="198"/>
      <c r="AK3121" s="198"/>
      <c r="AL3121" s="198"/>
      <c r="AM3121" s="204"/>
      <c r="AN3121" s="198"/>
      <c r="AO3121" s="198"/>
      <c r="AP3121" s="198"/>
      <c r="AQ3121" s="198"/>
      <c r="AR3121" s="198"/>
      <c r="AS3121" s="198"/>
      <c r="AT3121" s="198"/>
      <c r="AU3121" s="198"/>
      <c r="AV3121" s="198"/>
      <c r="AW3121" s="198"/>
      <c r="AX3121" s="198"/>
    </row>
    <row r="3122" spans="1:50">
      <c r="A3122" s="217"/>
      <c r="B3122" s="293"/>
      <c r="F3122" s="198"/>
      <c r="H3122" s="198"/>
      <c r="I3122" s="198"/>
      <c r="J3122" s="198"/>
      <c r="K3122" s="198"/>
      <c r="L3122" s="198"/>
      <c r="M3122" s="198"/>
      <c r="N3122" s="198"/>
      <c r="O3122" s="198"/>
      <c r="P3122" s="198"/>
      <c r="Q3122" s="198"/>
      <c r="R3122" s="198"/>
      <c r="S3122" s="198"/>
      <c r="T3122" s="198"/>
      <c r="U3122" s="198"/>
      <c r="V3122" s="198"/>
      <c r="W3122" s="198"/>
      <c r="X3122" s="198"/>
      <c r="Y3122" s="198"/>
      <c r="Z3122" s="198"/>
      <c r="AA3122" s="198"/>
      <c r="AB3122" s="198"/>
      <c r="AC3122" s="198"/>
      <c r="AD3122" s="198"/>
      <c r="AE3122" s="198"/>
      <c r="AF3122" s="198"/>
      <c r="AG3122" s="198"/>
      <c r="AH3122" s="198"/>
      <c r="AI3122" s="198"/>
      <c r="AJ3122" s="198"/>
      <c r="AK3122" s="198"/>
      <c r="AL3122" s="198"/>
      <c r="AM3122" s="204"/>
      <c r="AN3122" s="198"/>
      <c r="AO3122" s="198"/>
      <c r="AP3122" s="198"/>
      <c r="AQ3122" s="198"/>
      <c r="AR3122" s="198"/>
      <c r="AS3122" s="198"/>
      <c r="AT3122" s="198"/>
      <c r="AU3122" s="198"/>
      <c r="AV3122" s="198"/>
      <c r="AW3122" s="198"/>
      <c r="AX3122" s="198"/>
    </row>
    <row r="3123" spans="1:50">
      <c r="A3123" s="217"/>
      <c r="B3123" s="293"/>
      <c r="F3123" s="198"/>
      <c r="H3123" s="198"/>
      <c r="I3123" s="198"/>
      <c r="J3123" s="198"/>
      <c r="K3123" s="198"/>
      <c r="L3123" s="198"/>
      <c r="M3123" s="198"/>
      <c r="N3123" s="198"/>
      <c r="O3123" s="198"/>
      <c r="P3123" s="198"/>
      <c r="Q3123" s="198"/>
      <c r="R3123" s="198"/>
      <c r="S3123" s="198"/>
      <c r="T3123" s="198"/>
      <c r="U3123" s="198"/>
      <c r="V3123" s="198"/>
      <c r="W3123" s="198"/>
      <c r="X3123" s="198"/>
      <c r="Y3123" s="198"/>
      <c r="Z3123" s="198"/>
      <c r="AA3123" s="198"/>
      <c r="AB3123" s="198"/>
      <c r="AC3123" s="198"/>
      <c r="AD3123" s="198"/>
      <c r="AE3123" s="198"/>
      <c r="AF3123" s="198"/>
      <c r="AG3123" s="198"/>
      <c r="AH3123" s="198"/>
      <c r="AI3123" s="198"/>
      <c r="AJ3123" s="198"/>
      <c r="AK3123" s="198"/>
      <c r="AL3123" s="198"/>
      <c r="AM3123" s="204"/>
      <c r="AN3123" s="198"/>
      <c r="AO3123" s="198"/>
      <c r="AP3123" s="198"/>
      <c r="AQ3123" s="198"/>
      <c r="AR3123" s="198"/>
      <c r="AS3123" s="198"/>
      <c r="AT3123" s="198"/>
      <c r="AU3123" s="198"/>
      <c r="AV3123" s="198"/>
      <c r="AW3123" s="198"/>
      <c r="AX3123" s="198"/>
    </row>
    <row r="3124" spans="1:50">
      <c r="A3124" s="217"/>
      <c r="B3124" s="293"/>
      <c r="F3124" s="198"/>
      <c r="H3124" s="198"/>
      <c r="I3124" s="198"/>
      <c r="J3124" s="198"/>
      <c r="K3124" s="198"/>
      <c r="L3124" s="198"/>
      <c r="M3124" s="198"/>
      <c r="N3124" s="198"/>
      <c r="O3124" s="198"/>
      <c r="P3124" s="198"/>
      <c r="Q3124" s="198"/>
      <c r="R3124" s="198"/>
      <c r="S3124" s="198"/>
      <c r="T3124" s="198"/>
      <c r="U3124" s="198"/>
      <c r="V3124" s="198"/>
      <c r="W3124" s="198"/>
      <c r="X3124" s="198"/>
      <c r="Y3124" s="198"/>
      <c r="Z3124" s="198"/>
      <c r="AA3124" s="198"/>
      <c r="AB3124" s="198"/>
      <c r="AC3124" s="198"/>
      <c r="AD3124" s="198"/>
      <c r="AE3124" s="198"/>
      <c r="AF3124" s="198"/>
      <c r="AG3124" s="198"/>
      <c r="AH3124" s="198"/>
      <c r="AI3124" s="198"/>
      <c r="AJ3124" s="198"/>
      <c r="AK3124" s="198"/>
      <c r="AL3124" s="198"/>
      <c r="AM3124" s="204"/>
      <c r="AN3124" s="198"/>
      <c r="AO3124" s="198"/>
      <c r="AP3124" s="198"/>
      <c r="AQ3124" s="198"/>
      <c r="AR3124" s="198"/>
      <c r="AS3124" s="198"/>
      <c r="AT3124" s="198"/>
      <c r="AU3124" s="198"/>
      <c r="AV3124" s="198"/>
      <c r="AW3124" s="198"/>
      <c r="AX3124" s="198"/>
    </row>
    <row r="3125" spans="1:50">
      <c r="A3125" s="217"/>
      <c r="B3125" s="293"/>
      <c r="F3125" s="198"/>
      <c r="H3125" s="198"/>
      <c r="I3125" s="198"/>
      <c r="J3125" s="198"/>
      <c r="K3125" s="198"/>
      <c r="L3125" s="198"/>
      <c r="M3125" s="198"/>
      <c r="N3125" s="198"/>
      <c r="O3125" s="198"/>
      <c r="P3125" s="198"/>
      <c r="Q3125" s="198"/>
      <c r="R3125" s="198"/>
      <c r="S3125" s="198"/>
      <c r="T3125" s="198"/>
      <c r="U3125" s="198"/>
      <c r="V3125" s="198"/>
      <c r="W3125" s="198"/>
      <c r="X3125" s="198"/>
      <c r="Y3125" s="198"/>
      <c r="Z3125" s="198"/>
      <c r="AA3125" s="198"/>
      <c r="AB3125" s="198"/>
      <c r="AC3125" s="198"/>
      <c r="AD3125" s="198"/>
      <c r="AE3125" s="198"/>
      <c r="AF3125" s="198"/>
      <c r="AG3125" s="198"/>
      <c r="AH3125" s="198"/>
      <c r="AI3125" s="198"/>
      <c r="AJ3125" s="198"/>
      <c r="AK3125" s="198"/>
      <c r="AL3125" s="198"/>
      <c r="AM3125" s="204"/>
      <c r="AN3125" s="198"/>
      <c r="AO3125" s="198"/>
      <c r="AP3125" s="198"/>
      <c r="AQ3125" s="198"/>
      <c r="AR3125" s="198"/>
      <c r="AS3125" s="198"/>
      <c r="AT3125" s="198"/>
      <c r="AU3125" s="198"/>
      <c r="AV3125" s="198"/>
      <c r="AW3125" s="198"/>
      <c r="AX3125" s="198"/>
    </row>
    <row r="3126" spans="1:50">
      <c r="A3126" s="217"/>
      <c r="B3126" s="293"/>
      <c r="F3126" s="198"/>
      <c r="H3126" s="198"/>
      <c r="I3126" s="198"/>
      <c r="J3126" s="198"/>
      <c r="K3126" s="198"/>
      <c r="L3126" s="198"/>
      <c r="M3126" s="198"/>
      <c r="N3126" s="198"/>
      <c r="O3126" s="198"/>
      <c r="P3126" s="198"/>
      <c r="Q3126" s="198"/>
      <c r="R3126" s="198"/>
      <c r="S3126" s="198"/>
      <c r="T3126" s="198"/>
      <c r="U3126" s="198"/>
      <c r="V3126" s="198"/>
      <c r="W3126" s="198"/>
      <c r="X3126" s="198"/>
      <c r="Y3126" s="198"/>
      <c r="Z3126" s="198"/>
      <c r="AA3126" s="198"/>
      <c r="AB3126" s="198"/>
      <c r="AC3126" s="198"/>
      <c r="AD3126" s="198"/>
      <c r="AE3126" s="198"/>
      <c r="AF3126" s="198"/>
      <c r="AG3126" s="198"/>
      <c r="AH3126" s="198"/>
      <c r="AI3126" s="198"/>
      <c r="AJ3126" s="198"/>
      <c r="AK3126" s="198"/>
      <c r="AL3126" s="198"/>
      <c r="AM3126" s="204"/>
      <c r="AN3126" s="198"/>
      <c r="AO3126" s="198"/>
      <c r="AP3126" s="198"/>
      <c r="AQ3126" s="198"/>
      <c r="AR3126" s="198"/>
      <c r="AS3126" s="198"/>
      <c r="AT3126" s="198"/>
      <c r="AU3126" s="198"/>
      <c r="AV3126" s="198"/>
      <c r="AW3126" s="198"/>
      <c r="AX3126" s="198"/>
    </row>
    <row r="3127" spans="1:50">
      <c r="A3127" s="217"/>
      <c r="B3127" s="293"/>
      <c r="F3127" s="198"/>
      <c r="H3127" s="198"/>
      <c r="I3127" s="198"/>
      <c r="J3127" s="198"/>
      <c r="K3127" s="198"/>
      <c r="L3127" s="198"/>
      <c r="M3127" s="198"/>
      <c r="N3127" s="198"/>
      <c r="O3127" s="198"/>
      <c r="P3127" s="198"/>
      <c r="Q3127" s="198"/>
      <c r="R3127" s="198"/>
      <c r="S3127" s="198"/>
      <c r="T3127" s="198"/>
      <c r="U3127" s="198"/>
      <c r="V3127" s="198"/>
      <c r="W3127" s="198"/>
      <c r="X3127" s="198"/>
      <c r="Y3127" s="198"/>
      <c r="Z3127" s="198"/>
      <c r="AA3127" s="198"/>
      <c r="AB3127" s="198"/>
      <c r="AC3127" s="198"/>
      <c r="AD3127" s="198"/>
      <c r="AE3127" s="198"/>
      <c r="AF3127" s="198"/>
      <c r="AG3127" s="198"/>
      <c r="AH3127" s="198"/>
      <c r="AI3127" s="198"/>
      <c r="AJ3127" s="198"/>
      <c r="AK3127" s="198"/>
      <c r="AL3127" s="198"/>
      <c r="AM3127" s="204"/>
      <c r="AN3127" s="198"/>
      <c r="AO3127" s="198"/>
      <c r="AP3127" s="198"/>
      <c r="AQ3127" s="198"/>
      <c r="AR3127" s="198"/>
      <c r="AS3127" s="198"/>
      <c r="AT3127" s="198"/>
      <c r="AU3127" s="198"/>
      <c r="AV3127" s="198"/>
      <c r="AW3127" s="198"/>
      <c r="AX3127" s="198"/>
    </row>
    <row r="3128" spans="1:50">
      <c r="A3128" s="217"/>
      <c r="B3128" s="293"/>
      <c r="F3128" s="198"/>
      <c r="H3128" s="198"/>
      <c r="I3128" s="198"/>
      <c r="J3128" s="198"/>
      <c r="K3128" s="198"/>
      <c r="L3128" s="198"/>
      <c r="M3128" s="198"/>
      <c r="N3128" s="198"/>
      <c r="O3128" s="198"/>
      <c r="P3128" s="198"/>
      <c r="Q3128" s="198"/>
      <c r="R3128" s="198"/>
      <c r="S3128" s="198"/>
      <c r="T3128" s="198"/>
      <c r="U3128" s="198"/>
      <c r="V3128" s="198"/>
      <c r="W3128" s="198"/>
      <c r="X3128" s="198"/>
      <c r="Y3128" s="198"/>
      <c r="Z3128" s="198"/>
      <c r="AA3128" s="198"/>
      <c r="AB3128" s="198"/>
      <c r="AC3128" s="198"/>
      <c r="AD3128" s="198"/>
      <c r="AE3128" s="198"/>
      <c r="AF3128" s="198"/>
      <c r="AG3128" s="198"/>
      <c r="AH3128" s="198"/>
      <c r="AI3128" s="198"/>
      <c r="AJ3128" s="198"/>
      <c r="AK3128" s="198"/>
      <c r="AL3128" s="198"/>
      <c r="AM3128" s="204"/>
      <c r="AN3128" s="198"/>
      <c r="AO3128" s="198"/>
      <c r="AP3128" s="198"/>
      <c r="AQ3128" s="198"/>
      <c r="AR3128" s="198"/>
      <c r="AS3128" s="198"/>
      <c r="AT3128" s="198"/>
      <c r="AU3128" s="198"/>
      <c r="AV3128" s="198"/>
      <c r="AW3128" s="198"/>
      <c r="AX3128" s="198"/>
    </row>
    <row r="3129" spans="1:50">
      <c r="A3129" s="217"/>
      <c r="B3129" s="293"/>
      <c r="F3129" s="198"/>
      <c r="H3129" s="198"/>
      <c r="I3129" s="198"/>
      <c r="J3129" s="198"/>
      <c r="K3129" s="198"/>
      <c r="L3129" s="198"/>
      <c r="M3129" s="198"/>
      <c r="N3129" s="198"/>
      <c r="O3129" s="198"/>
      <c r="P3129" s="198"/>
      <c r="Q3129" s="198"/>
      <c r="R3129" s="198"/>
      <c r="S3129" s="198"/>
      <c r="T3129" s="198"/>
      <c r="U3129" s="198"/>
      <c r="V3129" s="198"/>
      <c r="W3129" s="198"/>
      <c r="X3129" s="198"/>
      <c r="Y3129" s="198"/>
      <c r="Z3129" s="198"/>
      <c r="AA3129" s="198"/>
      <c r="AB3129" s="198"/>
      <c r="AC3129" s="198"/>
      <c r="AD3129" s="198"/>
      <c r="AE3129" s="198"/>
      <c r="AF3129" s="198"/>
      <c r="AG3129" s="198"/>
      <c r="AH3129" s="198"/>
      <c r="AI3129" s="198"/>
      <c r="AJ3129" s="198"/>
      <c r="AK3129" s="198"/>
      <c r="AL3129" s="198"/>
      <c r="AM3129" s="204"/>
      <c r="AN3129" s="198"/>
      <c r="AO3129" s="198"/>
      <c r="AP3129" s="198"/>
      <c r="AQ3129" s="198"/>
      <c r="AR3129" s="198"/>
      <c r="AS3129" s="198"/>
      <c r="AT3129" s="198"/>
      <c r="AU3129" s="198"/>
      <c r="AV3129" s="198"/>
      <c r="AW3129" s="198"/>
      <c r="AX3129" s="198"/>
    </row>
    <row r="3130" spans="1:50">
      <c r="A3130" s="217"/>
      <c r="B3130" s="293"/>
      <c r="F3130" s="198"/>
      <c r="H3130" s="198"/>
      <c r="I3130" s="198"/>
      <c r="J3130" s="198"/>
      <c r="K3130" s="198"/>
      <c r="L3130" s="198"/>
      <c r="M3130" s="198"/>
      <c r="N3130" s="198"/>
      <c r="O3130" s="198"/>
      <c r="P3130" s="198"/>
      <c r="Q3130" s="198"/>
      <c r="R3130" s="198"/>
      <c r="S3130" s="198"/>
      <c r="T3130" s="198"/>
      <c r="U3130" s="198"/>
      <c r="V3130" s="198"/>
      <c r="W3130" s="198"/>
      <c r="X3130" s="198"/>
      <c r="Y3130" s="198"/>
      <c r="Z3130" s="198"/>
      <c r="AA3130" s="198"/>
      <c r="AB3130" s="198"/>
      <c r="AC3130" s="198"/>
      <c r="AD3130" s="198"/>
      <c r="AE3130" s="198"/>
      <c r="AF3130" s="198"/>
      <c r="AG3130" s="198"/>
      <c r="AH3130" s="198"/>
      <c r="AI3130" s="198"/>
      <c r="AJ3130" s="198"/>
      <c r="AK3130" s="198"/>
      <c r="AL3130" s="198"/>
      <c r="AM3130" s="204"/>
      <c r="AN3130" s="198"/>
      <c r="AO3130" s="198"/>
      <c r="AP3130" s="198"/>
      <c r="AQ3130" s="198"/>
      <c r="AR3130" s="198"/>
      <c r="AS3130" s="198"/>
      <c r="AT3130" s="198"/>
      <c r="AU3130" s="198"/>
      <c r="AV3130" s="198"/>
      <c r="AW3130" s="198"/>
      <c r="AX3130" s="198"/>
    </row>
    <row r="3131" spans="1:50">
      <c r="A3131" s="217"/>
      <c r="B3131" s="293"/>
      <c r="F3131" s="198"/>
      <c r="H3131" s="198"/>
      <c r="I3131" s="198"/>
      <c r="J3131" s="198"/>
      <c r="K3131" s="198"/>
      <c r="L3131" s="198"/>
      <c r="M3131" s="198"/>
      <c r="N3131" s="198"/>
      <c r="O3131" s="198"/>
      <c r="P3131" s="198"/>
      <c r="Q3131" s="198"/>
      <c r="R3131" s="198"/>
      <c r="S3131" s="198"/>
      <c r="T3131" s="198"/>
      <c r="U3131" s="198"/>
      <c r="V3131" s="198"/>
      <c r="W3131" s="198"/>
      <c r="X3131" s="198"/>
      <c r="Y3131" s="198"/>
      <c r="Z3131" s="198"/>
      <c r="AA3131" s="198"/>
      <c r="AB3131" s="198"/>
      <c r="AC3131" s="198"/>
      <c r="AD3131" s="198"/>
      <c r="AE3131" s="198"/>
      <c r="AF3131" s="198"/>
      <c r="AG3131" s="198"/>
      <c r="AH3131" s="198"/>
      <c r="AI3131" s="198"/>
      <c r="AJ3131" s="198"/>
      <c r="AK3131" s="198"/>
      <c r="AL3131" s="198"/>
      <c r="AM3131" s="204"/>
      <c r="AN3131" s="198"/>
      <c r="AO3131" s="198"/>
      <c r="AP3131" s="198"/>
      <c r="AQ3131" s="198"/>
      <c r="AR3131" s="198"/>
      <c r="AS3131" s="198"/>
      <c r="AT3131" s="198"/>
      <c r="AU3131" s="198"/>
      <c r="AV3131" s="198"/>
      <c r="AW3131" s="198"/>
      <c r="AX3131" s="198"/>
    </row>
    <row r="3132" spans="1:50">
      <c r="A3132" s="217"/>
      <c r="B3132" s="293"/>
      <c r="F3132" s="198"/>
      <c r="H3132" s="198"/>
      <c r="I3132" s="198"/>
      <c r="J3132" s="198"/>
      <c r="K3132" s="198"/>
      <c r="L3132" s="198"/>
      <c r="M3132" s="198"/>
      <c r="N3132" s="198"/>
      <c r="O3132" s="198"/>
      <c r="P3132" s="198"/>
      <c r="Q3132" s="198"/>
      <c r="R3132" s="198"/>
      <c r="S3132" s="198"/>
      <c r="T3132" s="198"/>
      <c r="U3132" s="198"/>
      <c r="V3132" s="198"/>
      <c r="W3132" s="198"/>
      <c r="X3132" s="198"/>
      <c r="Y3132" s="198"/>
      <c r="Z3132" s="198"/>
      <c r="AA3132" s="198"/>
      <c r="AB3132" s="198"/>
      <c r="AC3132" s="198"/>
      <c r="AD3132" s="198"/>
      <c r="AE3132" s="198"/>
      <c r="AF3132" s="198"/>
      <c r="AG3132" s="198"/>
      <c r="AH3132" s="198"/>
      <c r="AI3132" s="198"/>
      <c r="AJ3132" s="198"/>
      <c r="AK3132" s="198"/>
      <c r="AL3132" s="198"/>
      <c r="AM3132" s="204"/>
      <c r="AN3132" s="198"/>
      <c r="AO3132" s="198"/>
      <c r="AP3132" s="198"/>
      <c r="AQ3132" s="198"/>
      <c r="AR3132" s="198"/>
      <c r="AS3132" s="198"/>
      <c r="AT3132" s="198"/>
      <c r="AU3132" s="198"/>
      <c r="AV3132" s="198"/>
      <c r="AW3132" s="198"/>
      <c r="AX3132" s="198"/>
    </row>
    <row r="3133" spans="1:50">
      <c r="A3133" s="217"/>
      <c r="B3133" s="293"/>
      <c r="F3133" s="198"/>
      <c r="H3133" s="198"/>
      <c r="I3133" s="198"/>
      <c r="J3133" s="198"/>
      <c r="K3133" s="198"/>
      <c r="L3133" s="198"/>
      <c r="M3133" s="198"/>
      <c r="N3133" s="198"/>
      <c r="O3133" s="198"/>
      <c r="P3133" s="198"/>
      <c r="Q3133" s="198"/>
      <c r="R3133" s="198"/>
      <c r="S3133" s="198"/>
      <c r="T3133" s="198"/>
      <c r="U3133" s="198"/>
      <c r="V3133" s="198"/>
      <c r="W3133" s="198"/>
      <c r="X3133" s="198"/>
      <c r="Y3133" s="198"/>
      <c r="Z3133" s="198"/>
      <c r="AA3133" s="198"/>
      <c r="AB3133" s="198"/>
      <c r="AC3133" s="198"/>
      <c r="AD3133" s="198"/>
      <c r="AE3133" s="198"/>
      <c r="AF3133" s="198"/>
      <c r="AG3133" s="198"/>
      <c r="AH3133" s="198"/>
      <c r="AI3133" s="198"/>
      <c r="AJ3133" s="198"/>
      <c r="AK3133" s="198"/>
      <c r="AL3133" s="198"/>
      <c r="AM3133" s="204"/>
      <c r="AN3133" s="198"/>
      <c r="AO3133" s="198"/>
      <c r="AP3133" s="198"/>
      <c r="AQ3133" s="198"/>
      <c r="AR3133" s="198"/>
      <c r="AS3133" s="198"/>
      <c r="AT3133" s="198"/>
      <c r="AU3133" s="198"/>
      <c r="AV3133" s="198"/>
      <c r="AW3133" s="198"/>
      <c r="AX3133" s="198"/>
    </row>
    <row r="3134" spans="1:50">
      <c r="A3134" s="217"/>
      <c r="B3134" s="293"/>
      <c r="F3134" s="198"/>
      <c r="H3134" s="198"/>
      <c r="I3134" s="198"/>
      <c r="J3134" s="198"/>
      <c r="K3134" s="198"/>
      <c r="L3134" s="198"/>
      <c r="M3134" s="198"/>
      <c r="N3134" s="198"/>
      <c r="O3134" s="198"/>
      <c r="P3134" s="198"/>
      <c r="Q3134" s="198"/>
      <c r="R3134" s="198"/>
      <c r="S3134" s="198"/>
      <c r="T3134" s="198"/>
      <c r="U3134" s="198"/>
      <c r="V3134" s="198"/>
      <c r="W3134" s="198"/>
      <c r="X3134" s="198"/>
      <c r="Y3134" s="198"/>
      <c r="Z3134" s="198"/>
      <c r="AA3134" s="198"/>
      <c r="AB3134" s="198"/>
      <c r="AC3134" s="198"/>
      <c r="AD3134" s="198"/>
      <c r="AE3134" s="198"/>
      <c r="AF3134" s="198"/>
      <c r="AG3134" s="198"/>
      <c r="AH3134" s="198"/>
      <c r="AI3134" s="198"/>
      <c r="AJ3134" s="198"/>
      <c r="AK3134" s="198"/>
      <c r="AL3134" s="198"/>
      <c r="AM3134" s="204"/>
      <c r="AN3134" s="198"/>
      <c r="AO3134" s="198"/>
      <c r="AP3134" s="198"/>
      <c r="AQ3134" s="198"/>
      <c r="AR3134" s="198"/>
      <c r="AS3134" s="198"/>
      <c r="AT3134" s="198"/>
      <c r="AU3134" s="198"/>
      <c r="AV3134" s="198"/>
      <c r="AW3134" s="198"/>
      <c r="AX3134" s="198"/>
    </row>
    <row r="3135" spans="1:50">
      <c r="A3135" s="217"/>
      <c r="B3135" s="293"/>
      <c r="F3135" s="198"/>
      <c r="H3135" s="198"/>
      <c r="I3135" s="198"/>
      <c r="J3135" s="198"/>
      <c r="K3135" s="198"/>
      <c r="L3135" s="198"/>
      <c r="M3135" s="198"/>
      <c r="N3135" s="198"/>
      <c r="O3135" s="198"/>
      <c r="P3135" s="198"/>
      <c r="Q3135" s="198"/>
      <c r="R3135" s="198"/>
      <c r="S3135" s="198"/>
      <c r="T3135" s="198"/>
      <c r="U3135" s="198"/>
      <c r="V3135" s="198"/>
      <c r="W3135" s="198"/>
      <c r="X3135" s="198"/>
      <c r="Y3135" s="198"/>
      <c r="Z3135" s="198"/>
      <c r="AA3135" s="198"/>
      <c r="AB3135" s="198"/>
      <c r="AC3135" s="198"/>
      <c r="AD3135" s="198"/>
      <c r="AE3135" s="198"/>
      <c r="AF3135" s="198"/>
      <c r="AG3135" s="198"/>
      <c r="AH3135" s="198"/>
      <c r="AI3135" s="198"/>
      <c r="AJ3135" s="198"/>
      <c r="AK3135" s="198"/>
      <c r="AL3135" s="198"/>
      <c r="AM3135" s="204"/>
      <c r="AN3135" s="198"/>
      <c r="AO3135" s="198"/>
      <c r="AP3135" s="198"/>
      <c r="AQ3135" s="198"/>
      <c r="AR3135" s="198"/>
      <c r="AS3135" s="198"/>
      <c r="AT3135" s="198"/>
      <c r="AU3135" s="198"/>
      <c r="AV3135" s="198"/>
      <c r="AW3135" s="198"/>
      <c r="AX3135" s="198"/>
    </row>
    <row r="3136" spans="1:50">
      <c r="A3136" s="217"/>
      <c r="B3136" s="293"/>
      <c r="F3136" s="198"/>
      <c r="H3136" s="198"/>
      <c r="I3136" s="198"/>
      <c r="J3136" s="198"/>
      <c r="K3136" s="198"/>
      <c r="L3136" s="198"/>
      <c r="M3136" s="198"/>
      <c r="N3136" s="198"/>
      <c r="O3136" s="198"/>
      <c r="P3136" s="198"/>
      <c r="Q3136" s="198"/>
      <c r="R3136" s="198"/>
      <c r="S3136" s="198"/>
      <c r="T3136" s="198"/>
      <c r="U3136" s="198"/>
      <c r="V3136" s="198"/>
      <c r="W3136" s="198"/>
      <c r="X3136" s="198"/>
      <c r="Y3136" s="198"/>
      <c r="Z3136" s="198"/>
      <c r="AA3136" s="198"/>
      <c r="AB3136" s="198"/>
      <c r="AC3136" s="198"/>
      <c r="AD3136" s="198"/>
      <c r="AE3136" s="198"/>
      <c r="AF3136" s="198"/>
      <c r="AG3136" s="198"/>
      <c r="AH3136" s="198"/>
      <c r="AI3136" s="198"/>
      <c r="AJ3136" s="198"/>
      <c r="AK3136" s="198"/>
      <c r="AL3136" s="198"/>
      <c r="AM3136" s="204"/>
      <c r="AN3136" s="198"/>
      <c r="AO3136" s="198"/>
      <c r="AP3136" s="198"/>
      <c r="AQ3136" s="198"/>
      <c r="AR3136" s="198"/>
      <c r="AS3136" s="198"/>
      <c r="AT3136" s="198"/>
      <c r="AU3136" s="198"/>
      <c r="AV3136" s="198"/>
      <c r="AW3136" s="198"/>
      <c r="AX3136" s="198"/>
    </row>
    <row r="3137" spans="1:50">
      <c r="A3137" s="217"/>
      <c r="B3137" s="293"/>
      <c r="F3137" s="198"/>
      <c r="H3137" s="198"/>
      <c r="I3137" s="198"/>
      <c r="J3137" s="198"/>
      <c r="K3137" s="198"/>
      <c r="L3137" s="198"/>
      <c r="M3137" s="198"/>
      <c r="N3137" s="198"/>
      <c r="O3137" s="198"/>
      <c r="P3137" s="198"/>
      <c r="Q3137" s="198"/>
      <c r="R3137" s="198"/>
      <c r="S3137" s="198"/>
      <c r="T3137" s="198"/>
      <c r="U3137" s="198"/>
      <c r="V3137" s="198"/>
      <c r="W3137" s="198"/>
      <c r="X3137" s="198"/>
      <c r="Y3137" s="198"/>
      <c r="Z3137" s="198"/>
      <c r="AA3137" s="198"/>
      <c r="AB3137" s="198"/>
      <c r="AC3137" s="198"/>
      <c r="AD3137" s="198"/>
      <c r="AE3137" s="198"/>
      <c r="AF3137" s="198"/>
      <c r="AG3137" s="198"/>
      <c r="AH3137" s="198"/>
      <c r="AI3137" s="198"/>
      <c r="AJ3137" s="198"/>
      <c r="AK3137" s="198"/>
      <c r="AL3137" s="198"/>
      <c r="AM3137" s="204"/>
      <c r="AN3137" s="198"/>
      <c r="AO3137" s="198"/>
      <c r="AP3137" s="198"/>
      <c r="AQ3137" s="198"/>
      <c r="AR3137" s="198"/>
      <c r="AS3137" s="198"/>
      <c r="AT3137" s="198"/>
      <c r="AU3137" s="198"/>
      <c r="AV3137" s="198"/>
      <c r="AW3137" s="198"/>
      <c r="AX3137" s="198"/>
    </row>
    <row r="3138" spans="1:50">
      <c r="A3138" s="217"/>
      <c r="B3138" s="293"/>
      <c r="F3138" s="198"/>
      <c r="H3138" s="198"/>
      <c r="I3138" s="198"/>
      <c r="J3138" s="198"/>
      <c r="K3138" s="198"/>
      <c r="L3138" s="198"/>
      <c r="M3138" s="198"/>
      <c r="N3138" s="198"/>
      <c r="O3138" s="198"/>
      <c r="P3138" s="198"/>
      <c r="Q3138" s="198"/>
      <c r="R3138" s="198"/>
      <c r="S3138" s="198"/>
      <c r="T3138" s="198"/>
      <c r="U3138" s="198"/>
      <c r="V3138" s="198"/>
      <c r="W3138" s="198"/>
      <c r="X3138" s="198"/>
      <c r="Y3138" s="198"/>
      <c r="Z3138" s="198"/>
      <c r="AA3138" s="198"/>
      <c r="AB3138" s="198"/>
      <c r="AC3138" s="198"/>
      <c r="AD3138" s="198"/>
      <c r="AE3138" s="198"/>
      <c r="AF3138" s="198"/>
      <c r="AG3138" s="198"/>
      <c r="AH3138" s="198"/>
      <c r="AI3138" s="198"/>
      <c r="AJ3138" s="198"/>
      <c r="AK3138" s="198"/>
      <c r="AL3138" s="198"/>
      <c r="AM3138" s="204"/>
      <c r="AN3138" s="198"/>
      <c r="AO3138" s="198"/>
      <c r="AP3138" s="198"/>
      <c r="AQ3138" s="198"/>
      <c r="AR3138" s="198"/>
      <c r="AS3138" s="198"/>
      <c r="AT3138" s="198"/>
      <c r="AU3138" s="198"/>
      <c r="AV3138" s="198"/>
      <c r="AW3138" s="198"/>
      <c r="AX3138" s="198"/>
    </row>
    <row r="3139" spans="1:50">
      <c r="A3139" s="217"/>
      <c r="B3139" s="293"/>
      <c r="F3139" s="198"/>
      <c r="H3139" s="198"/>
      <c r="I3139" s="198"/>
      <c r="J3139" s="198"/>
      <c r="K3139" s="198"/>
      <c r="L3139" s="198"/>
      <c r="M3139" s="198"/>
      <c r="N3139" s="198"/>
      <c r="O3139" s="198"/>
      <c r="P3139" s="198"/>
      <c r="Q3139" s="198"/>
      <c r="R3139" s="198"/>
      <c r="S3139" s="198"/>
      <c r="T3139" s="198"/>
      <c r="U3139" s="198"/>
      <c r="V3139" s="198"/>
      <c r="W3139" s="198"/>
      <c r="X3139" s="198"/>
      <c r="Y3139" s="198"/>
      <c r="Z3139" s="198"/>
      <c r="AA3139" s="198"/>
      <c r="AB3139" s="198"/>
      <c r="AC3139" s="198"/>
      <c r="AD3139" s="198"/>
      <c r="AE3139" s="198"/>
      <c r="AF3139" s="198"/>
      <c r="AG3139" s="198"/>
      <c r="AH3139" s="198"/>
      <c r="AI3139" s="198"/>
      <c r="AJ3139" s="198"/>
      <c r="AK3139" s="198"/>
      <c r="AL3139" s="198"/>
      <c r="AM3139" s="204"/>
      <c r="AN3139" s="198"/>
      <c r="AO3139" s="198"/>
      <c r="AP3139" s="198"/>
      <c r="AQ3139" s="198"/>
      <c r="AR3139" s="198"/>
      <c r="AS3139" s="198"/>
      <c r="AT3139" s="198"/>
      <c r="AU3139" s="198"/>
      <c r="AV3139" s="198"/>
      <c r="AW3139" s="198"/>
      <c r="AX3139" s="198"/>
    </row>
    <row r="3140" spans="1:50">
      <c r="A3140" s="217"/>
      <c r="B3140" s="293"/>
      <c r="F3140" s="198"/>
      <c r="H3140" s="198"/>
      <c r="I3140" s="198"/>
      <c r="J3140" s="198"/>
      <c r="K3140" s="198"/>
      <c r="L3140" s="198"/>
      <c r="M3140" s="198"/>
      <c r="N3140" s="198"/>
      <c r="O3140" s="198"/>
      <c r="P3140" s="198"/>
      <c r="Q3140" s="198"/>
      <c r="R3140" s="198"/>
      <c r="S3140" s="198"/>
      <c r="T3140" s="198"/>
      <c r="U3140" s="198"/>
      <c r="V3140" s="198"/>
      <c r="W3140" s="198"/>
      <c r="X3140" s="198"/>
      <c r="Y3140" s="198"/>
      <c r="Z3140" s="198"/>
      <c r="AA3140" s="198"/>
      <c r="AB3140" s="198"/>
      <c r="AC3140" s="198"/>
      <c r="AD3140" s="198"/>
      <c r="AE3140" s="198"/>
      <c r="AF3140" s="198"/>
      <c r="AG3140" s="198"/>
      <c r="AH3140" s="198"/>
      <c r="AI3140" s="198"/>
      <c r="AJ3140" s="198"/>
      <c r="AK3140" s="198"/>
      <c r="AL3140" s="198"/>
      <c r="AM3140" s="204"/>
      <c r="AN3140" s="198"/>
      <c r="AO3140" s="198"/>
      <c r="AP3140" s="198"/>
      <c r="AQ3140" s="198"/>
      <c r="AR3140" s="198"/>
      <c r="AS3140" s="198"/>
      <c r="AT3140" s="198"/>
      <c r="AU3140" s="198"/>
      <c r="AV3140" s="198"/>
      <c r="AW3140" s="198"/>
      <c r="AX3140" s="198"/>
    </row>
    <row r="3141" spans="1:50">
      <c r="A3141" s="217"/>
      <c r="B3141" s="293"/>
      <c r="F3141" s="198"/>
      <c r="H3141" s="198"/>
      <c r="I3141" s="198"/>
      <c r="J3141" s="198"/>
      <c r="K3141" s="198"/>
      <c r="L3141" s="198"/>
      <c r="M3141" s="198"/>
      <c r="N3141" s="198"/>
      <c r="O3141" s="198"/>
      <c r="P3141" s="198"/>
      <c r="Q3141" s="198"/>
      <c r="R3141" s="198"/>
      <c r="S3141" s="198"/>
      <c r="T3141" s="198"/>
      <c r="U3141" s="198"/>
      <c r="V3141" s="198"/>
      <c r="W3141" s="198"/>
      <c r="X3141" s="198"/>
      <c r="Y3141" s="198"/>
      <c r="Z3141" s="198"/>
      <c r="AA3141" s="198"/>
      <c r="AB3141" s="198"/>
      <c r="AC3141" s="198"/>
      <c r="AD3141" s="198"/>
      <c r="AE3141" s="198"/>
      <c r="AF3141" s="198"/>
      <c r="AG3141" s="198"/>
      <c r="AH3141" s="198"/>
      <c r="AI3141" s="198"/>
      <c r="AJ3141" s="198"/>
      <c r="AK3141" s="198"/>
      <c r="AL3141" s="198"/>
      <c r="AM3141" s="204"/>
      <c r="AN3141" s="198"/>
      <c r="AO3141" s="198"/>
      <c r="AP3141" s="198"/>
      <c r="AQ3141" s="198"/>
      <c r="AR3141" s="198"/>
      <c r="AS3141" s="198"/>
      <c r="AT3141" s="198"/>
      <c r="AU3141" s="198"/>
      <c r="AV3141" s="198"/>
      <c r="AW3141" s="198"/>
      <c r="AX3141" s="198"/>
    </row>
    <row r="3142" spans="1:50">
      <c r="A3142" s="217"/>
      <c r="B3142" s="293"/>
      <c r="F3142" s="198"/>
      <c r="H3142" s="198"/>
      <c r="I3142" s="198"/>
      <c r="J3142" s="198"/>
      <c r="K3142" s="198"/>
      <c r="L3142" s="198"/>
      <c r="M3142" s="198"/>
      <c r="N3142" s="198"/>
      <c r="O3142" s="198"/>
      <c r="P3142" s="198"/>
      <c r="Q3142" s="198"/>
      <c r="R3142" s="198"/>
      <c r="S3142" s="198"/>
      <c r="T3142" s="198"/>
      <c r="U3142" s="198"/>
      <c r="V3142" s="198"/>
      <c r="W3142" s="198"/>
      <c r="X3142" s="198"/>
      <c r="Y3142" s="198"/>
      <c r="Z3142" s="198"/>
      <c r="AA3142" s="198"/>
      <c r="AB3142" s="198"/>
      <c r="AC3142" s="198"/>
      <c r="AD3142" s="198"/>
      <c r="AE3142" s="198"/>
      <c r="AF3142" s="198"/>
      <c r="AG3142" s="198"/>
      <c r="AH3142" s="198"/>
      <c r="AI3142" s="198"/>
      <c r="AJ3142" s="198"/>
      <c r="AK3142" s="198"/>
      <c r="AL3142" s="198"/>
      <c r="AM3142" s="204"/>
      <c r="AN3142" s="198"/>
      <c r="AO3142" s="198"/>
      <c r="AP3142" s="198"/>
      <c r="AQ3142" s="198"/>
      <c r="AR3142" s="198"/>
      <c r="AS3142" s="198"/>
      <c r="AT3142" s="198"/>
      <c r="AU3142" s="198"/>
      <c r="AV3142" s="198"/>
      <c r="AW3142" s="198"/>
      <c r="AX3142" s="198"/>
    </row>
    <row r="3143" spans="1:50">
      <c r="A3143" s="217"/>
      <c r="B3143" s="293"/>
      <c r="F3143" s="198"/>
      <c r="H3143" s="198"/>
      <c r="I3143" s="198"/>
      <c r="J3143" s="198"/>
      <c r="K3143" s="198"/>
      <c r="L3143" s="198"/>
      <c r="M3143" s="198"/>
      <c r="N3143" s="198"/>
      <c r="O3143" s="198"/>
      <c r="P3143" s="198"/>
      <c r="Q3143" s="198"/>
      <c r="R3143" s="198"/>
      <c r="S3143" s="198"/>
      <c r="T3143" s="198"/>
      <c r="U3143" s="198"/>
      <c r="V3143" s="198"/>
      <c r="W3143" s="198"/>
      <c r="X3143" s="198"/>
      <c r="Y3143" s="198"/>
      <c r="Z3143" s="198"/>
      <c r="AA3143" s="198"/>
      <c r="AB3143" s="198"/>
      <c r="AC3143" s="198"/>
      <c r="AD3143" s="198"/>
      <c r="AE3143" s="198"/>
      <c r="AF3143" s="198"/>
      <c r="AG3143" s="198"/>
      <c r="AH3143" s="198"/>
      <c r="AI3143" s="198"/>
      <c r="AJ3143" s="198"/>
      <c r="AK3143" s="198"/>
      <c r="AL3143" s="198"/>
      <c r="AM3143" s="204"/>
      <c r="AN3143" s="198"/>
      <c r="AO3143" s="198"/>
      <c r="AP3143" s="198"/>
      <c r="AQ3143" s="198"/>
      <c r="AR3143" s="198"/>
      <c r="AS3143" s="198"/>
      <c r="AT3143" s="198"/>
      <c r="AU3143" s="198"/>
      <c r="AV3143" s="198"/>
      <c r="AW3143" s="198"/>
      <c r="AX3143" s="198"/>
    </row>
    <row r="3144" spans="1:50">
      <c r="A3144" s="217"/>
      <c r="B3144" s="293"/>
      <c r="F3144" s="198"/>
      <c r="H3144" s="198"/>
      <c r="I3144" s="198"/>
      <c r="J3144" s="198"/>
      <c r="K3144" s="198"/>
      <c r="L3144" s="198"/>
      <c r="M3144" s="198"/>
      <c r="N3144" s="198"/>
      <c r="O3144" s="198"/>
      <c r="P3144" s="198"/>
      <c r="Q3144" s="198"/>
      <c r="R3144" s="198"/>
      <c r="S3144" s="198"/>
      <c r="T3144" s="198"/>
      <c r="U3144" s="198"/>
      <c r="V3144" s="198"/>
      <c r="W3144" s="198"/>
      <c r="X3144" s="198"/>
      <c r="Y3144" s="198"/>
      <c r="Z3144" s="198"/>
      <c r="AA3144" s="198"/>
      <c r="AB3144" s="198"/>
      <c r="AC3144" s="198"/>
      <c r="AD3144" s="198"/>
      <c r="AE3144" s="198"/>
      <c r="AF3144" s="198"/>
      <c r="AG3144" s="198"/>
      <c r="AH3144" s="198"/>
      <c r="AI3144" s="198"/>
      <c r="AJ3144" s="198"/>
      <c r="AK3144" s="198"/>
      <c r="AL3144" s="198"/>
      <c r="AM3144" s="204"/>
      <c r="AN3144" s="198"/>
      <c r="AO3144" s="198"/>
      <c r="AP3144" s="198"/>
      <c r="AQ3144" s="198"/>
      <c r="AR3144" s="198"/>
      <c r="AS3144" s="198"/>
      <c r="AT3144" s="198"/>
      <c r="AU3144" s="198"/>
      <c r="AV3144" s="198"/>
      <c r="AW3144" s="198"/>
      <c r="AX3144" s="198"/>
    </row>
    <row r="3145" spans="1:50">
      <c r="A3145" s="217"/>
      <c r="B3145" s="293"/>
      <c r="F3145" s="198"/>
      <c r="H3145" s="198"/>
      <c r="I3145" s="198"/>
      <c r="J3145" s="198"/>
      <c r="K3145" s="198"/>
      <c r="L3145" s="198"/>
      <c r="M3145" s="198"/>
      <c r="N3145" s="198"/>
      <c r="O3145" s="198"/>
      <c r="P3145" s="198"/>
      <c r="Q3145" s="198"/>
      <c r="R3145" s="198"/>
      <c r="S3145" s="198"/>
      <c r="T3145" s="198"/>
      <c r="U3145" s="198"/>
      <c r="V3145" s="198"/>
      <c r="W3145" s="198"/>
      <c r="X3145" s="198"/>
      <c r="Y3145" s="198"/>
      <c r="Z3145" s="198"/>
      <c r="AA3145" s="198"/>
      <c r="AB3145" s="198"/>
      <c r="AC3145" s="198"/>
      <c r="AD3145" s="198"/>
      <c r="AE3145" s="198"/>
      <c r="AF3145" s="198"/>
      <c r="AG3145" s="198"/>
      <c r="AH3145" s="198"/>
      <c r="AI3145" s="198"/>
      <c r="AJ3145" s="198"/>
      <c r="AK3145" s="198"/>
      <c r="AL3145" s="198"/>
      <c r="AM3145" s="204"/>
      <c r="AN3145" s="198"/>
      <c r="AO3145" s="198"/>
      <c r="AP3145" s="198"/>
      <c r="AQ3145" s="198"/>
      <c r="AR3145" s="198"/>
      <c r="AS3145" s="198"/>
      <c r="AT3145" s="198"/>
      <c r="AU3145" s="198"/>
      <c r="AV3145" s="198"/>
      <c r="AW3145" s="198"/>
      <c r="AX3145" s="198"/>
    </row>
    <row r="3146" spans="1:50">
      <c r="A3146" s="217"/>
      <c r="B3146" s="293"/>
      <c r="F3146" s="198"/>
      <c r="H3146" s="198"/>
      <c r="I3146" s="198"/>
      <c r="J3146" s="198"/>
      <c r="K3146" s="198"/>
      <c r="L3146" s="198"/>
      <c r="M3146" s="198"/>
      <c r="N3146" s="198"/>
      <c r="O3146" s="198"/>
      <c r="P3146" s="198"/>
      <c r="Q3146" s="198"/>
      <c r="R3146" s="198"/>
      <c r="S3146" s="198"/>
      <c r="T3146" s="198"/>
      <c r="U3146" s="198"/>
      <c r="V3146" s="198"/>
      <c r="W3146" s="198"/>
      <c r="X3146" s="198"/>
      <c r="Y3146" s="198"/>
      <c r="Z3146" s="198"/>
      <c r="AA3146" s="198"/>
      <c r="AB3146" s="198"/>
      <c r="AC3146" s="198"/>
      <c r="AD3146" s="198"/>
      <c r="AE3146" s="198"/>
      <c r="AF3146" s="198"/>
      <c r="AG3146" s="198"/>
      <c r="AH3146" s="198"/>
      <c r="AI3146" s="198"/>
      <c r="AJ3146" s="198"/>
      <c r="AK3146" s="198"/>
      <c r="AL3146" s="198"/>
      <c r="AM3146" s="204"/>
      <c r="AN3146" s="198"/>
      <c r="AO3146" s="198"/>
      <c r="AP3146" s="198"/>
      <c r="AQ3146" s="198"/>
      <c r="AR3146" s="198"/>
      <c r="AS3146" s="198"/>
      <c r="AT3146" s="198"/>
      <c r="AU3146" s="198"/>
      <c r="AV3146" s="198"/>
      <c r="AW3146" s="198"/>
      <c r="AX3146" s="198"/>
    </row>
    <row r="3147" spans="1:50">
      <c r="A3147" s="217"/>
      <c r="B3147" s="293"/>
      <c r="F3147" s="198"/>
      <c r="H3147" s="198"/>
      <c r="I3147" s="198"/>
      <c r="J3147" s="198"/>
      <c r="K3147" s="198"/>
      <c r="L3147" s="198"/>
      <c r="M3147" s="198"/>
      <c r="N3147" s="198"/>
      <c r="O3147" s="198"/>
      <c r="P3147" s="198"/>
      <c r="Q3147" s="198"/>
      <c r="R3147" s="198"/>
      <c r="S3147" s="198"/>
      <c r="T3147" s="198"/>
      <c r="U3147" s="198"/>
      <c r="V3147" s="198"/>
      <c r="W3147" s="198"/>
      <c r="X3147" s="198"/>
      <c r="Y3147" s="198"/>
      <c r="Z3147" s="198"/>
      <c r="AA3147" s="198"/>
      <c r="AB3147" s="198"/>
      <c r="AC3147" s="198"/>
      <c r="AD3147" s="198"/>
      <c r="AE3147" s="198"/>
      <c r="AF3147" s="198"/>
      <c r="AG3147" s="198"/>
      <c r="AH3147" s="198"/>
      <c r="AI3147" s="198"/>
      <c r="AJ3147" s="198"/>
      <c r="AK3147" s="198"/>
      <c r="AL3147" s="198"/>
      <c r="AM3147" s="204"/>
      <c r="AN3147" s="198"/>
      <c r="AO3147" s="198"/>
      <c r="AP3147" s="198"/>
      <c r="AQ3147" s="198"/>
      <c r="AR3147" s="198"/>
      <c r="AS3147" s="198"/>
      <c r="AT3147" s="198"/>
      <c r="AU3147" s="198"/>
      <c r="AV3147" s="198"/>
      <c r="AW3147" s="198"/>
      <c r="AX3147" s="198"/>
    </row>
    <row r="3148" spans="1:50">
      <c r="A3148" s="217"/>
      <c r="B3148" s="293"/>
      <c r="F3148" s="198"/>
      <c r="H3148" s="198"/>
      <c r="I3148" s="198"/>
      <c r="J3148" s="198"/>
      <c r="K3148" s="198"/>
      <c r="L3148" s="198"/>
      <c r="M3148" s="198"/>
      <c r="N3148" s="198"/>
      <c r="O3148" s="198"/>
      <c r="P3148" s="198"/>
      <c r="Q3148" s="198"/>
      <c r="R3148" s="198"/>
      <c r="S3148" s="198"/>
      <c r="T3148" s="198"/>
      <c r="U3148" s="198"/>
      <c r="V3148" s="198"/>
      <c r="W3148" s="198"/>
      <c r="X3148" s="198"/>
      <c r="Y3148" s="198"/>
      <c r="Z3148" s="198"/>
      <c r="AA3148" s="198"/>
      <c r="AB3148" s="198"/>
      <c r="AC3148" s="198"/>
      <c r="AD3148" s="198"/>
      <c r="AE3148" s="198"/>
      <c r="AF3148" s="198"/>
      <c r="AG3148" s="198"/>
      <c r="AH3148" s="198"/>
      <c r="AI3148" s="198"/>
      <c r="AJ3148" s="198"/>
      <c r="AK3148" s="198"/>
      <c r="AL3148" s="198"/>
      <c r="AM3148" s="204"/>
      <c r="AN3148" s="198"/>
      <c r="AO3148" s="198"/>
      <c r="AP3148" s="198"/>
      <c r="AQ3148" s="198"/>
      <c r="AR3148" s="198"/>
      <c r="AS3148" s="198"/>
      <c r="AT3148" s="198"/>
      <c r="AU3148" s="198"/>
      <c r="AV3148" s="198"/>
      <c r="AW3148" s="198"/>
      <c r="AX3148" s="198"/>
    </row>
    <row r="3149" spans="1:50">
      <c r="A3149" s="217"/>
      <c r="B3149" s="293"/>
      <c r="F3149" s="198"/>
      <c r="H3149" s="198"/>
      <c r="I3149" s="198"/>
      <c r="J3149" s="198"/>
      <c r="K3149" s="198"/>
      <c r="L3149" s="198"/>
      <c r="M3149" s="198"/>
      <c r="N3149" s="198"/>
      <c r="O3149" s="198"/>
      <c r="P3149" s="198"/>
      <c r="Q3149" s="198"/>
      <c r="R3149" s="198"/>
      <c r="S3149" s="198"/>
      <c r="T3149" s="198"/>
      <c r="U3149" s="198"/>
      <c r="V3149" s="198"/>
      <c r="W3149" s="198"/>
      <c r="X3149" s="198"/>
      <c r="Y3149" s="198"/>
      <c r="Z3149" s="198"/>
      <c r="AA3149" s="198"/>
      <c r="AB3149" s="198"/>
      <c r="AC3149" s="198"/>
      <c r="AD3149" s="198"/>
      <c r="AE3149" s="198"/>
      <c r="AF3149" s="198"/>
      <c r="AG3149" s="198"/>
      <c r="AH3149" s="198"/>
      <c r="AI3149" s="198"/>
      <c r="AJ3149" s="198"/>
      <c r="AK3149" s="198"/>
      <c r="AL3149" s="198"/>
      <c r="AM3149" s="204"/>
      <c r="AN3149" s="198"/>
      <c r="AO3149" s="198"/>
      <c r="AP3149" s="198"/>
      <c r="AQ3149" s="198"/>
      <c r="AR3149" s="198"/>
      <c r="AS3149" s="198"/>
      <c r="AT3149" s="198"/>
      <c r="AU3149" s="198"/>
      <c r="AV3149" s="198"/>
      <c r="AW3149" s="198"/>
      <c r="AX3149" s="198"/>
    </row>
    <row r="3150" spans="1:50">
      <c r="A3150" s="217"/>
      <c r="B3150" s="293"/>
      <c r="F3150" s="198"/>
      <c r="H3150" s="198"/>
      <c r="I3150" s="198"/>
      <c r="J3150" s="198"/>
      <c r="K3150" s="198"/>
      <c r="L3150" s="198"/>
      <c r="M3150" s="198"/>
      <c r="N3150" s="198"/>
      <c r="O3150" s="198"/>
      <c r="P3150" s="198"/>
      <c r="Q3150" s="198"/>
      <c r="R3150" s="198"/>
      <c r="S3150" s="198"/>
      <c r="T3150" s="198"/>
      <c r="U3150" s="198"/>
      <c r="V3150" s="198"/>
      <c r="W3150" s="198"/>
      <c r="X3150" s="198"/>
      <c r="Y3150" s="198"/>
      <c r="Z3150" s="198"/>
      <c r="AA3150" s="198"/>
      <c r="AB3150" s="198"/>
      <c r="AC3150" s="198"/>
      <c r="AD3150" s="198"/>
      <c r="AE3150" s="198"/>
      <c r="AF3150" s="198"/>
      <c r="AG3150" s="198"/>
      <c r="AH3150" s="198"/>
      <c r="AI3150" s="198"/>
      <c r="AJ3150" s="198"/>
      <c r="AK3150" s="198"/>
      <c r="AL3150" s="198"/>
      <c r="AM3150" s="204"/>
      <c r="AN3150" s="198"/>
      <c r="AO3150" s="198"/>
      <c r="AP3150" s="198"/>
      <c r="AQ3150" s="198"/>
      <c r="AR3150" s="198"/>
      <c r="AS3150" s="198"/>
      <c r="AT3150" s="198"/>
      <c r="AU3150" s="198"/>
      <c r="AV3150" s="198"/>
      <c r="AW3150" s="198"/>
      <c r="AX3150" s="198"/>
    </row>
    <row r="3151" spans="1:50">
      <c r="A3151" s="217"/>
      <c r="B3151" s="293"/>
      <c r="F3151" s="198"/>
      <c r="H3151" s="198"/>
      <c r="I3151" s="198"/>
      <c r="J3151" s="198"/>
      <c r="K3151" s="198"/>
      <c r="L3151" s="198"/>
      <c r="M3151" s="198"/>
      <c r="N3151" s="198"/>
      <c r="O3151" s="198"/>
      <c r="P3151" s="198"/>
      <c r="Q3151" s="198"/>
      <c r="R3151" s="198"/>
      <c r="S3151" s="198"/>
      <c r="T3151" s="198"/>
      <c r="U3151" s="198"/>
      <c r="V3151" s="198"/>
      <c r="W3151" s="198"/>
      <c r="X3151" s="198"/>
      <c r="Y3151" s="198"/>
      <c r="Z3151" s="198"/>
      <c r="AA3151" s="198"/>
      <c r="AB3151" s="198"/>
      <c r="AC3151" s="198"/>
      <c r="AD3151" s="198"/>
      <c r="AE3151" s="198"/>
      <c r="AF3151" s="198"/>
      <c r="AG3151" s="198"/>
      <c r="AH3151" s="198"/>
      <c r="AI3151" s="198"/>
      <c r="AJ3151" s="198"/>
      <c r="AK3151" s="198"/>
      <c r="AL3151" s="198"/>
      <c r="AM3151" s="204"/>
      <c r="AN3151" s="198"/>
      <c r="AO3151" s="198"/>
      <c r="AP3151" s="198"/>
      <c r="AQ3151" s="198"/>
      <c r="AR3151" s="198"/>
      <c r="AS3151" s="198"/>
      <c r="AT3151" s="198"/>
      <c r="AU3151" s="198"/>
      <c r="AV3151" s="198"/>
      <c r="AW3151" s="198"/>
      <c r="AX3151" s="198"/>
    </row>
    <row r="3152" spans="1:50">
      <c r="A3152" s="217"/>
      <c r="B3152" s="293"/>
      <c r="F3152" s="198"/>
      <c r="H3152" s="198"/>
      <c r="I3152" s="198"/>
      <c r="J3152" s="198"/>
      <c r="K3152" s="198"/>
      <c r="L3152" s="198"/>
      <c r="M3152" s="198"/>
      <c r="N3152" s="198"/>
      <c r="O3152" s="198"/>
      <c r="P3152" s="198"/>
      <c r="Q3152" s="198"/>
      <c r="R3152" s="198"/>
      <c r="S3152" s="198"/>
      <c r="T3152" s="198"/>
      <c r="U3152" s="198"/>
      <c r="V3152" s="198"/>
      <c r="W3152" s="198"/>
      <c r="X3152" s="198"/>
      <c r="Y3152" s="198"/>
      <c r="Z3152" s="198"/>
      <c r="AA3152" s="198"/>
      <c r="AB3152" s="198"/>
      <c r="AC3152" s="198"/>
      <c r="AD3152" s="198"/>
      <c r="AE3152" s="198"/>
      <c r="AF3152" s="198"/>
      <c r="AG3152" s="198"/>
      <c r="AH3152" s="198"/>
      <c r="AI3152" s="198"/>
      <c r="AJ3152" s="198"/>
      <c r="AK3152" s="198"/>
      <c r="AL3152" s="198"/>
      <c r="AM3152" s="204"/>
      <c r="AN3152" s="198"/>
      <c r="AO3152" s="198"/>
      <c r="AP3152" s="198"/>
      <c r="AQ3152" s="198"/>
      <c r="AR3152" s="198"/>
      <c r="AS3152" s="198"/>
      <c r="AT3152" s="198"/>
      <c r="AU3152" s="198"/>
      <c r="AV3152" s="198"/>
      <c r="AW3152" s="198"/>
      <c r="AX3152" s="198"/>
    </row>
    <row r="3153" spans="1:50">
      <c r="A3153" s="217"/>
      <c r="B3153" s="293"/>
      <c r="F3153" s="198"/>
      <c r="H3153" s="198"/>
      <c r="I3153" s="198"/>
      <c r="J3153" s="198"/>
      <c r="K3153" s="198"/>
      <c r="L3153" s="198"/>
      <c r="M3153" s="198"/>
      <c r="N3153" s="198"/>
      <c r="O3153" s="198"/>
      <c r="P3153" s="198"/>
      <c r="Q3153" s="198"/>
      <c r="R3153" s="198"/>
      <c r="S3153" s="198"/>
      <c r="T3153" s="198"/>
      <c r="U3153" s="198"/>
      <c r="V3153" s="198"/>
      <c r="W3153" s="198"/>
      <c r="X3153" s="198"/>
      <c r="Y3153" s="198"/>
      <c r="Z3153" s="198"/>
      <c r="AA3153" s="198"/>
      <c r="AB3153" s="198"/>
      <c r="AC3153" s="198"/>
      <c r="AD3153" s="198"/>
      <c r="AE3153" s="198"/>
      <c r="AF3153" s="198"/>
      <c r="AG3153" s="198"/>
      <c r="AH3153" s="198"/>
      <c r="AI3153" s="198"/>
      <c r="AJ3153" s="198"/>
      <c r="AK3153" s="198"/>
      <c r="AL3153" s="198"/>
      <c r="AM3153" s="204"/>
      <c r="AN3153" s="198"/>
      <c r="AO3153" s="198"/>
      <c r="AP3153" s="198"/>
      <c r="AQ3153" s="198"/>
      <c r="AR3153" s="198"/>
      <c r="AS3153" s="198"/>
      <c r="AT3153" s="198"/>
      <c r="AU3153" s="198"/>
      <c r="AV3153" s="198"/>
      <c r="AW3153" s="198"/>
      <c r="AX3153" s="198"/>
    </row>
    <row r="3154" spans="1:50">
      <c r="A3154" s="217"/>
      <c r="B3154" s="293"/>
      <c r="F3154" s="198"/>
      <c r="H3154" s="198"/>
      <c r="I3154" s="198"/>
      <c r="J3154" s="198"/>
      <c r="K3154" s="198"/>
      <c r="L3154" s="198"/>
      <c r="M3154" s="198"/>
      <c r="N3154" s="198"/>
      <c r="O3154" s="198"/>
      <c r="P3154" s="198"/>
      <c r="Q3154" s="198"/>
      <c r="R3154" s="198"/>
      <c r="S3154" s="198"/>
      <c r="T3154" s="198"/>
      <c r="U3154" s="198"/>
      <c r="V3154" s="198"/>
      <c r="W3154" s="198"/>
      <c r="X3154" s="198"/>
      <c r="Y3154" s="198"/>
      <c r="Z3154" s="198"/>
      <c r="AA3154" s="198"/>
      <c r="AB3154" s="198"/>
      <c r="AC3154" s="198"/>
      <c r="AD3154" s="198"/>
      <c r="AE3154" s="198"/>
      <c r="AF3154" s="198"/>
      <c r="AG3154" s="198"/>
      <c r="AH3154" s="198"/>
      <c r="AI3154" s="198"/>
      <c r="AJ3154" s="198"/>
      <c r="AK3154" s="198"/>
      <c r="AL3154" s="198"/>
      <c r="AM3154" s="204"/>
      <c r="AN3154" s="198"/>
      <c r="AO3154" s="198"/>
      <c r="AP3154" s="198"/>
      <c r="AQ3154" s="198"/>
      <c r="AR3154" s="198"/>
      <c r="AS3154" s="198"/>
      <c r="AT3154" s="198"/>
      <c r="AU3154" s="198"/>
      <c r="AV3154" s="198"/>
      <c r="AW3154" s="198"/>
      <c r="AX3154" s="198"/>
    </row>
    <row r="3155" spans="1:50">
      <c r="A3155" s="217"/>
      <c r="B3155" s="293"/>
      <c r="F3155" s="198"/>
      <c r="H3155" s="198"/>
      <c r="I3155" s="198"/>
      <c r="J3155" s="198"/>
      <c r="K3155" s="198"/>
      <c r="L3155" s="198"/>
      <c r="M3155" s="198"/>
      <c r="N3155" s="198"/>
      <c r="O3155" s="198"/>
      <c r="P3155" s="198"/>
      <c r="Q3155" s="198"/>
      <c r="R3155" s="198"/>
      <c r="S3155" s="198"/>
      <c r="T3155" s="198"/>
      <c r="U3155" s="198"/>
      <c r="V3155" s="198"/>
      <c r="W3155" s="198"/>
      <c r="X3155" s="198"/>
      <c r="Y3155" s="198"/>
      <c r="Z3155" s="198"/>
      <c r="AA3155" s="198"/>
      <c r="AB3155" s="198"/>
      <c r="AC3155" s="198"/>
      <c r="AD3155" s="198"/>
      <c r="AE3155" s="198"/>
      <c r="AF3155" s="198"/>
      <c r="AG3155" s="198"/>
      <c r="AH3155" s="198"/>
      <c r="AI3155" s="198"/>
      <c r="AJ3155" s="198"/>
      <c r="AK3155" s="198"/>
      <c r="AL3155" s="198"/>
      <c r="AM3155" s="204"/>
      <c r="AN3155" s="198"/>
      <c r="AO3155" s="198"/>
      <c r="AP3155" s="198"/>
      <c r="AQ3155" s="198"/>
      <c r="AR3155" s="198"/>
      <c r="AS3155" s="198"/>
      <c r="AT3155" s="198"/>
      <c r="AU3155" s="198"/>
      <c r="AV3155" s="198"/>
      <c r="AW3155" s="198"/>
      <c r="AX3155" s="198"/>
    </row>
    <row r="3156" spans="1:50">
      <c r="A3156" s="217"/>
      <c r="B3156" s="293"/>
      <c r="F3156" s="198"/>
      <c r="H3156" s="198"/>
      <c r="I3156" s="198"/>
      <c r="J3156" s="198"/>
      <c r="K3156" s="198"/>
      <c r="L3156" s="198"/>
      <c r="M3156" s="198"/>
      <c r="N3156" s="198"/>
      <c r="O3156" s="198"/>
      <c r="P3156" s="198"/>
      <c r="Q3156" s="198"/>
      <c r="R3156" s="198"/>
      <c r="S3156" s="198"/>
      <c r="T3156" s="198"/>
      <c r="U3156" s="198"/>
      <c r="V3156" s="198"/>
      <c r="W3156" s="198"/>
      <c r="X3156" s="198"/>
      <c r="Y3156" s="198"/>
      <c r="Z3156" s="198"/>
      <c r="AA3156" s="198"/>
      <c r="AB3156" s="198"/>
      <c r="AC3156" s="198"/>
      <c r="AD3156" s="198"/>
      <c r="AE3156" s="198"/>
      <c r="AF3156" s="198"/>
      <c r="AG3156" s="198"/>
      <c r="AH3156" s="198"/>
      <c r="AI3156" s="198"/>
      <c r="AJ3156" s="198"/>
      <c r="AK3156" s="198"/>
      <c r="AL3156" s="198"/>
      <c r="AM3156" s="204"/>
      <c r="AN3156" s="198"/>
      <c r="AO3156" s="198"/>
      <c r="AP3156" s="198"/>
      <c r="AQ3156" s="198"/>
      <c r="AR3156" s="198"/>
      <c r="AS3156" s="198"/>
      <c r="AT3156" s="198"/>
      <c r="AU3156" s="198"/>
      <c r="AV3156" s="198"/>
      <c r="AW3156" s="198"/>
      <c r="AX3156" s="198"/>
    </row>
    <row r="3157" spans="1:50">
      <c r="A3157" s="217"/>
      <c r="B3157" s="293"/>
      <c r="F3157" s="198"/>
      <c r="H3157" s="198"/>
      <c r="I3157" s="198"/>
      <c r="J3157" s="198"/>
      <c r="K3157" s="198"/>
      <c r="L3157" s="198"/>
      <c r="M3157" s="198"/>
      <c r="N3157" s="198"/>
      <c r="O3157" s="198"/>
      <c r="P3157" s="198"/>
      <c r="Q3157" s="198"/>
      <c r="R3157" s="198"/>
      <c r="S3157" s="198"/>
      <c r="T3157" s="198"/>
      <c r="U3157" s="198"/>
      <c r="V3157" s="198"/>
      <c r="W3157" s="198"/>
      <c r="X3157" s="198"/>
      <c r="Y3157" s="198"/>
      <c r="Z3157" s="198"/>
      <c r="AA3157" s="198"/>
      <c r="AB3157" s="198"/>
      <c r="AC3157" s="198"/>
      <c r="AD3157" s="198"/>
      <c r="AE3157" s="198"/>
      <c r="AF3157" s="198"/>
      <c r="AG3157" s="198"/>
      <c r="AH3157" s="198"/>
      <c r="AI3157" s="198"/>
      <c r="AJ3157" s="198"/>
      <c r="AK3157" s="198"/>
      <c r="AL3157" s="198"/>
      <c r="AM3157" s="204"/>
      <c r="AN3157" s="198"/>
      <c r="AO3157" s="198"/>
      <c r="AP3157" s="198"/>
      <c r="AQ3157" s="198"/>
      <c r="AR3157" s="198"/>
      <c r="AS3157" s="198"/>
      <c r="AT3157" s="198"/>
      <c r="AU3157" s="198"/>
      <c r="AV3157" s="198"/>
      <c r="AW3157" s="198"/>
      <c r="AX3157" s="198"/>
    </row>
    <row r="3158" spans="1:50">
      <c r="A3158" s="217"/>
      <c r="B3158" s="293"/>
      <c r="F3158" s="198"/>
      <c r="H3158" s="198"/>
      <c r="I3158" s="198"/>
      <c r="J3158" s="198"/>
      <c r="K3158" s="198"/>
      <c r="L3158" s="198"/>
      <c r="M3158" s="198"/>
      <c r="N3158" s="198"/>
      <c r="O3158" s="198"/>
      <c r="P3158" s="198"/>
      <c r="Q3158" s="198"/>
      <c r="R3158" s="198"/>
      <c r="S3158" s="198"/>
      <c r="T3158" s="198"/>
      <c r="U3158" s="198"/>
      <c r="V3158" s="198"/>
      <c r="W3158" s="198"/>
      <c r="X3158" s="198"/>
      <c r="Y3158" s="198"/>
      <c r="Z3158" s="198"/>
      <c r="AA3158" s="198"/>
      <c r="AB3158" s="198"/>
      <c r="AC3158" s="198"/>
      <c r="AD3158" s="198"/>
      <c r="AE3158" s="198"/>
      <c r="AF3158" s="198"/>
      <c r="AG3158" s="198"/>
      <c r="AH3158" s="198"/>
      <c r="AI3158" s="198"/>
      <c r="AJ3158" s="198"/>
      <c r="AK3158" s="198"/>
      <c r="AL3158" s="198"/>
      <c r="AM3158" s="204"/>
      <c r="AN3158" s="198"/>
      <c r="AO3158" s="198"/>
      <c r="AP3158" s="198"/>
      <c r="AQ3158" s="198"/>
      <c r="AR3158" s="198"/>
      <c r="AS3158" s="198"/>
      <c r="AT3158" s="198"/>
      <c r="AU3158" s="198"/>
      <c r="AV3158" s="198"/>
      <c r="AW3158" s="198"/>
      <c r="AX3158" s="198"/>
    </row>
    <row r="3159" spans="1:50">
      <c r="A3159" s="217"/>
      <c r="B3159" s="293"/>
      <c r="F3159" s="198"/>
      <c r="H3159" s="198"/>
      <c r="I3159" s="198"/>
      <c r="J3159" s="198"/>
      <c r="K3159" s="198"/>
      <c r="L3159" s="198"/>
      <c r="M3159" s="198"/>
      <c r="N3159" s="198"/>
      <c r="O3159" s="198"/>
      <c r="P3159" s="198"/>
      <c r="Q3159" s="198"/>
      <c r="R3159" s="198"/>
      <c r="S3159" s="198"/>
      <c r="T3159" s="198"/>
      <c r="U3159" s="198"/>
      <c r="V3159" s="198"/>
      <c r="W3159" s="198"/>
      <c r="X3159" s="198"/>
      <c r="Y3159" s="198"/>
      <c r="Z3159" s="198"/>
      <c r="AA3159" s="198"/>
      <c r="AB3159" s="198"/>
      <c r="AC3159" s="198"/>
      <c r="AD3159" s="198"/>
      <c r="AE3159" s="198"/>
      <c r="AF3159" s="198"/>
      <c r="AG3159" s="198"/>
      <c r="AH3159" s="198"/>
      <c r="AI3159" s="198"/>
      <c r="AJ3159" s="198"/>
      <c r="AK3159" s="198"/>
      <c r="AL3159" s="198"/>
      <c r="AM3159" s="204"/>
      <c r="AN3159" s="198"/>
      <c r="AO3159" s="198"/>
      <c r="AP3159" s="198"/>
      <c r="AQ3159" s="198"/>
      <c r="AR3159" s="198"/>
      <c r="AS3159" s="198"/>
      <c r="AT3159" s="198"/>
      <c r="AU3159" s="198"/>
      <c r="AV3159" s="198"/>
      <c r="AW3159" s="198"/>
      <c r="AX3159" s="198"/>
    </row>
    <row r="3160" spans="1:50">
      <c r="A3160" s="217"/>
      <c r="B3160" s="293"/>
      <c r="F3160" s="198"/>
      <c r="H3160" s="198"/>
      <c r="I3160" s="198"/>
      <c r="J3160" s="198"/>
      <c r="K3160" s="198"/>
      <c r="L3160" s="198"/>
      <c r="M3160" s="198"/>
      <c r="N3160" s="198"/>
      <c r="O3160" s="198"/>
      <c r="P3160" s="198"/>
      <c r="Q3160" s="198"/>
      <c r="R3160" s="198"/>
      <c r="S3160" s="198"/>
      <c r="T3160" s="198"/>
      <c r="U3160" s="198"/>
      <c r="V3160" s="198"/>
      <c r="W3160" s="198"/>
      <c r="X3160" s="198"/>
      <c r="Y3160" s="198"/>
      <c r="Z3160" s="198"/>
      <c r="AA3160" s="198"/>
      <c r="AB3160" s="198"/>
      <c r="AC3160" s="198"/>
      <c r="AD3160" s="198"/>
      <c r="AE3160" s="198"/>
      <c r="AF3160" s="198"/>
      <c r="AG3160" s="198"/>
      <c r="AH3160" s="198"/>
      <c r="AI3160" s="198"/>
      <c r="AJ3160" s="198"/>
      <c r="AK3160" s="198"/>
      <c r="AL3160" s="198"/>
      <c r="AM3160" s="204"/>
      <c r="AN3160" s="198"/>
      <c r="AO3160" s="198"/>
      <c r="AP3160" s="198"/>
      <c r="AQ3160" s="198"/>
      <c r="AR3160" s="198"/>
      <c r="AS3160" s="198"/>
      <c r="AT3160" s="198"/>
      <c r="AU3160" s="198"/>
      <c r="AV3160" s="198"/>
      <c r="AW3160" s="198"/>
      <c r="AX3160" s="198"/>
    </row>
    <row r="3161" spans="1:50">
      <c r="A3161" s="217"/>
      <c r="B3161" s="293"/>
      <c r="F3161" s="198"/>
      <c r="H3161" s="198"/>
      <c r="I3161" s="198"/>
      <c r="J3161" s="198"/>
      <c r="K3161" s="198"/>
      <c r="L3161" s="198"/>
      <c r="M3161" s="198"/>
      <c r="N3161" s="198"/>
      <c r="O3161" s="198"/>
      <c r="P3161" s="198"/>
      <c r="Q3161" s="198"/>
      <c r="R3161" s="198"/>
      <c r="S3161" s="198"/>
      <c r="T3161" s="198"/>
      <c r="U3161" s="198"/>
      <c r="V3161" s="198"/>
      <c r="W3161" s="198"/>
      <c r="X3161" s="198"/>
      <c r="Y3161" s="198"/>
      <c r="Z3161" s="198"/>
      <c r="AA3161" s="198"/>
      <c r="AB3161" s="198"/>
      <c r="AC3161" s="198"/>
      <c r="AD3161" s="198"/>
      <c r="AE3161" s="198"/>
      <c r="AF3161" s="198"/>
      <c r="AG3161" s="198"/>
      <c r="AH3161" s="198"/>
      <c r="AI3161" s="198"/>
      <c r="AJ3161" s="198"/>
      <c r="AK3161" s="198"/>
      <c r="AL3161" s="198"/>
      <c r="AM3161" s="204"/>
      <c r="AN3161" s="198"/>
      <c r="AO3161" s="198"/>
      <c r="AP3161" s="198"/>
      <c r="AQ3161" s="198"/>
      <c r="AR3161" s="198"/>
      <c r="AS3161" s="198"/>
      <c r="AT3161" s="198"/>
      <c r="AU3161" s="198"/>
      <c r="AV3161" s="198"/>
      <c r="AW3161" s="198"/>
      <c r="AX3161" s="198"/>
    </row>
    <row r="3162" spans="1:50">
      <c r="A3162" s="217"/>
      <c r="B3162" s="293"/>
      <c r="F3162" s="198"/>
      <c r="H3162" s="198"/>
      <c r="I3162" s="198"/>
      <c r="J3162" s="198"/>
      <c r="K3162" s="198"/>
      <c r="L3162" s="198"/>
      <c r="M3162" s="198"/>
      <c r="N3162" s="198"/>
      <c r="O3162" s="198"/>
      <c r="P3162" s="198"/>
      <c r="Q3162" s="198"/>
      <c r="R3162" s="198"/>
      <c r="S3162" s="198"/>
      <c r="T3162" s="198"/>
      <c r="U3162" s="198"/>
      <c r="V3162" s="198"/>
      <c r="W3162" s="198"/>
      <c r="X3162" s="198"/>
      <c r="Y3162" s="198"/>
      <c r="Z3162" s="198"/>
      <c r="AA3162" s="198"/>
      <c r="AB3162" s="198"/>
      <c r="AC3162" s="198"/>
      <c r="AD3162" s="198"/>
      <c r="AE3162" s="198"/>
      <c r="AF3162" s="198"/>
      <c r="AG3162" s="198"/>
      <c r="AH3162" s="198"/>
      <c r="AI3162" s="198"/>
      <c r="AJ3162" s="198"/>
      <c r="AK3162" s="198"/>
      <c r="AL3162" s="198"/>
      <c r="AM3162" s="204"/>
      <c r="AN3162" s="198"/>
      <c r="AO3162" s="198"/>
      <c r="AP3162" s="198"/>
      <c r="AQ3162" s="198"/>
      <c r="AR3162" s="198"/>
      <c r="AS3162" s="198"/>
      <c r="AT3162" s="198"/>
      <c r="AU3162" s="198"/>
      <c r="AV3162" s="198"/>
      <c r="AW3162" s="198"/>
      <c r="AX3162" s="198"/>
    </row>
  </sheetData>
  <mergeCells count="47">
    <mergeCell ref="AW3:AW5"/>
    <mergeCell ref="AQ3:AQ5"/>
    <mergeCell ref="AR3:AR5"/>
    <mergeCell ref="AS3:AS5"/>
    <mergeCell ref="AT3:AT5"/>
    <mergeCell ref="AU3:AU5"/>
    <mergeCell ref="AV3:AV5"/>
    <mergeCell ref="AO3:AO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C3:AC5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Q3:Q5"/>
    <mergeCell ref="AN2:AW2"/>
    <mergeCell ref="AX2:AX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</mergeCells>
  <hyperlinks>
    <hyperlink ref="B16" r:id="rId1" tooltip="49334" display="http://www.ichemistry.cn/chemistry/7440-46-2.htm"/>
    <hyperlink ref="B18" r:id="rId2" tooltip="25415" display="http://www.ichemistry.cn/chemistry/7439-89-6.htm"/>
    <hyperlink ref="B19" r:id="rId3" tooltip="25415" display="http://www.ichemistry.cn/chemistry/7439-89-6.htm"/>
    <hyperlink ref="B29" r:id="rId4" tooltip="49688" display="http://www.ichemistry.cn/chemistry/7440-24-6.htm"/>
    <hyperlink ref="B27" r:id="rId5" tooltip="25732" display="http://www.ichemistry.cn/chemistry/7782-49-2.htm"/>
    <hyperlink ref="B28" r:id="rId6" tooltip="233608" display="http://www.ichemistry.cn/chemistry/7440-31-5.htm"/>
  </hyperlinks>
  <pageMargins left="0.78740157499999996" right="0.78740157499999996" top="0.984251969" bottom="0.984251969" header="0.5" footer="0.5"/>
  <pageSetup paperSize="9" orientation="portrait" horizontalDpi="4294967293" verticalDpi="0"/>
  <headerFooter alignWithMargins="0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X3162"/>
  <sheetViews>
    <sheetView showGridLines="0" workbookViewId="0">
      <pane xSplit="3" ySplit="5" topLeftCell="W6" activePane="bottomRight" state="frozen"/>
      <selection pane="topRight" activeCell="D1" sqref="D1"/>
      <selection pane="bottomLeft" activeCell="A5" sqref="A5"/>
      <selection pane="bottomRight" activeCell="B6" sqref="B6"/>
    </sheetView>
  </sheetViews>
  <sheetFormatPr defaultColWidth="9.140625" defaultRowHeight="12.75"/>
  <cols>
    <col min="1" max="1" width="5.7109375" style="216" customWidth="1"/>
    <col min="2" max="2" width="14.85546875" style="206" customWidth="1"/>
    <col min="3" max="3" width="38.140625" style="198" customWidth="1"/>
    <col min="4" max="4" width="19.5703125" style="198" customWidth="1"/>
    <col min="5" max="5" width="18.85546875" style="198" customWidth="1"/>
    <col min="6" max="6" width="9.140625" style="193"/>
    <col min="7" max="7" width="14" style="198" bestFit="1" customWidth="1"/>
    <col min="8" max="9" width="9.140625" style="202"/>
    <col min="10" max="11" width="9.140625" style="203"/>
    <col min="12" max="12" width="10.7109375" style="203" bestFit="1" customWidth="1"/>
    <col min="13" max="18" width="9.140625" style="203"/>
    <col min="19" max="20" width="12.42578125" style="203" bestFit="1" customWidth="1"/>
    <col min="21" max="29" width="9.140625" style="203"/>
    <col min="30" max="30" width="9.140625" style="193"/>
    <col min="31" max="32" width="11.7109375" style="193" customWidth="1"/>
    <col min="33" max="34" width="10.7109375" style="193" customWidth="1"/>
    <col min="35" max="36" width="10.28515625" style="193" customWidth="1"/>
    <col min="37" max="38" width="9.140625" style="193"/>
    <col min="39" max="39" width="9.140625" style="205"/>
    <col min="40" max="40" width="12.7109375" style="193" customWidth="1"/>
    <col min="41" max="41" width="9.140625" style="193"/>
    <col min="42" max="42" width="10.42578125" style="193" customWidth="1"/>
    <col min="43" max="44" width="11.140625" style="193" customWidth="1"/>
    <col min="45" max="45" width="9.140625" style="193"/>
    <col min="46" max="46" width="8.140625" style="193" customWidth="1"/>
    <col min="47" max="47" width="7.7109375" style="193" customWidth="1"/>
    <col min="48" max="48" width="7.5703125" style="193" customWidth="1"/>
    <col min="49" max="49" width="9.140625" style="193"/>
    <col min="50" max="50" width="11.85546875" style="205" customWidth="1"/>
    <col min="51" max="16384" width="9.140625" style="198"/>
  </cols>
  <sheetData>
    <row r="1" spans="1:50" s="193" customFormat="1" ht="12.75" customHeight="1" thickBot="1">
      <c r="A1" s="213"/>
      <c r="B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5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7"/>
    </row>
    <row r="2" spans="1:50" ht="15.75" customHeight="1">
      <c r="A2" s="214"/>
      <c r="B2" s="294" t="s">
        <v>305</v>
      </c>
      <c r="C2" s="184" t="s">
        <v>94</v>
      </c>
      <c r="D2" s="207" t="s">
        <v>353</v>
      </c>
      <c r="E2" s="207" t="s">
        <v>354</v>
      </c>
      <c r="F2" s="185" t="s">
        <v>98</v>
      </c>
      <c r="G2" s="185" t="s">
        <v>355</v>
      </c>
      <c r="H2" s="186" t="s">
        <v>356</v>
      </c>
      <c r="I2" s="186" t="s">
        <v>357</v>
      </c>
      <c r="J2" s="187" t="s">
        <v>99</v>
      </c>
      <c r="K2" s="188" t="s">
        <v>100</v>
      </c>
      <c r="L2" s="188" t="s">
        <v>101</v>
      </c>
      <c r="M2" s="187" t="s">
        <v>102</v>
      </c>
      <c r="N2" s="188" t="s">
        <v>103</v>
      </c>
      <c r="O2" s="188" t="s">
        <v>151</v>
      </c>
      <c r="P2" s="188" t="s">
        <v>104</v>
      </c>
      <c r="Q2" s="188" t="s">
        <v>105</v>
      </c>
      <c r="R2" s="188" t="s">
        <v>106</v>
      </c>
      <c r="S2" s="188" t="s">
        <v>95</v>
      </c>
      <c r="T2" s="188" t="s">
        <v>107</v>
      </c>
      <c r="U2" s="188" t="s">
        <v>108</v>
      </c>
      <c r="V2" s="188" t="s">
        <v>109</v>
      </c>
      <c r="W2" s="188" t="s">
        <v>285</v>
      </c>
      <c r="X2" s="189" t="s">
        <v>286</v>
      </c>
      <c r="Y2" s="189" t="s">
        <v>287</v>
      </c>
      <c r="Z2" s="189" t="s">
        <v>288</v>
      </c>
      <c r="AA2" s="189" t="s">
        <v>289</v>
      </c>
      <c r="AB2" s="189" t="s">
        <v>290</v>
      </c>
      <c r="AC2" s="189" t="s">
        <v>291</v>
      </c>
      <c r="AD2" s="186" t="s">
        <v>110</v>
      </c>
      <c r="AE2" s="189" t="s">
        <v>111</v>
      </c>
      <c r="AF2" s="189" t="s">
        <v>112</v>
      </c>
      <c r="AG2" s="189" t="s">
        <v>358</v>
      </c>
      <c r="AH2" s="189" t="s">
        <v>215</v>
      </c>
      <c r="AI2" s="189" t="s">
        <v>115</v>
      </c>
      <c r="AJ2" s="189" t="s">
        <v>116</v>
      </c>
      <c r="AK2" s="189" t="s">
        <v>117</v>
      </c>
      <c r="AL2" s="189" t="s">
        <v>118</v>
      </c>
      <c r="AM2" s="192" t="s">
        <v>119</v>
      </c>
      <c r="AN2" s="305" t="s">
        <v>120</v>
      </c>
      <c r="AO2" s="305"/>
      <c r="AP2" s="305"/>
      <c r="AQ2" s="305"/>
      <c r="AR2" s="305"/>
      <c r="AS2" s="305"/>
      <c r="AT2" s="305"/>
      <c r="AU2" s="305"/>
      <c r="AV2" s="305"/>
      <c r="AW2" s="305"/>
      <c r="AX2" s="306" t="s">
        <v>359</v>
      </c>
    </row>
    <row r="3" spans="1:50" s="199" customFormat="1" ht="12.75" customHeight="1">
      <c r="A3" s="215"/>
      <c r="B3" s="295"/>
      <c r="C3" s="190"/>
      <c r="D3" s="308" t="s">
        <v>122</v>
      </c>
      <c r="E3" s="308" t="s">
        <v>122</v>
      </c>
      <c r="F3" s="310" t="s">
        <v>121</v>
      </c>
      <c r="G3" s="310" t="s">
        <v>122</v>
      </c>
      <c r="H3" s="312" t="s">
        <v>122</v>
      </c>
      <c r="I3" s="312" t="s">
        <v>122</v>
      </c>
      <c r="J3" s="303" t="s">
        <v>360</v>
      </c>
      <c r="K3" s="303" t="s">
        <v>123</v>
      </c>
      <c r="L3" s="303" t="s">
        <v>124</v>
      </c>
      <c r="M3" s="314" t="s">
        <v>125</v>
      </c>
      <c r="N3" s="314" t="s">
        <v>126</v>
      </c>
      <c r="O3" s="303" t="s">
        <v>123</v>
      </c>
      <c r="P3" s="303" t="s">
        <v>123</v>
      </c>
      <c r="Q3" s="303" t="s">
        <v>123</v>
      </c>
      <c r="R3" s="303" t="s">
        <v>123</v>
      </c>
      <c r="S3" s="303" t="s">
        <v>96</v>
      </c>
      <c r="T3" s="303" t="s">
        <v>96</v>
      </c>
      <c r="U3" s="303" t="s">
        <v>96</v>
      </c>
      <c r="V3" s="303" t="s">
        <v>96</v>
      </c>
      <c r="W3" s="303" t="s">
        <v>96</v>
      </c>
      <c r="X3" s="303" t="s">
        <v>96</v>
      </c>
      <c r="Y3" s="303" t="s">
        <v>96</v>
      </c>
      <c r="Z3" s="303" t="s">
        <v>96</v>
      </c>
      <c r="AA3" s="303" t="s">
        <v>96</v>
      </c>
      <c r="AB3" s="303" t="s">
        <v>96</v>
      </c>
      <c r="AC3" s="303" t="s">
        <v>96</v>
      </c>
      <c r="AD3" s="318" t="s">
        <v>362</v>
      </c>
      <c r="AE3" s="320" t="s">
        <v>127</v>
      </c>
      <c r="AF3" s="320" t="s">
        <v>127</v>
      </c>
      <c r="AG3" s="320" t="s">
        <v>127</v>
      </c>
      <c r="AH3" s="320" t="s">
        <v>127</v>
      </c>
      <c r="AI3" s="318" t="s">
        <v>128</v>
      </c>
      <c r="AJ3" s="318" t="s">
        <v>128</v>
      </c>
      <c r="AK3" s="318" t="s">
        <v>129</v>
      </c>
      <c r="AL3" s="318" t="s">
        <v>130</v>
      </c>
      <c r="AM3" s="322" t="s">
        <v>131</v>
      </c>
      <c r="AN3" s="324" t="s">
        <v>132</v>
      </c>
      <c r="AO3" s="316" t="s">
        <v>133</v>
      </c>
      <c r="AP3" s="208"/>
      <c r="AQ3" s="324" t="s">
        <v>134</v>
      </c>
      <c r="AR3" s="324" t="s">
        <v>17</v>
      </c>
      <c r="AS3" s="316" t="s">
        <v>135</v>
      </c>
      <c r="AT3" s="326" t="s">
        <v>145</v>
      </c>
      <c r="AU3" s="326" t="s">
        <v>143</v>
      </c>
      <c r="AV3" s="326" t="s">
        <v>146</v>
      </c>
      <c r="AW3" s="326" t="s">
        <v>144</v>
      </c>
      <c r="AX3" s="307"/>
    </row>
    <row r="4" spans="1:50" s="199" customFormat="1">
      <c r="A4" s="215"/>
      <c r="B4" s="295"/>
      <c r="C4" s="190"/>
      <c r="D4" s="308"/>
      <c r="E4" s="308"/>
      <c r="F4" s="310"/>
      <c r="G4" s="310"/>
      <c r="H4" s="312"/>
      <c r="I4" s="312"/>
      <c r="J4" s="303"/>
      <c r="K4" s="303"/>
      <c r="L4" s="303"/>
      <c r="M4" s="314"/>
      <c r="N4" s="314"/>
      <c r="O4" s="303"/>
      <c r="P4" s="303"/>
      <c r="Q4" s="303"/>
      <c r="R4" s="303"/>
      <c r="S4" s="303"/>
      <c r="T4" s="303"/>
      <c r="U4" s="303"/>
      <c r="V4" s="303"/>
      <c r="W4" s="303"/>
      <c r="X4" s="303"/>
      <c r="Y4" s="303"/>
      <c r="Z4" s="303"/>
      <c r="AA4" s="303"/>
      <c r="AB4" s="303"/>
      <c r="AC4" s="303"/>
      <c r="AD4" s="318"/>
      <c r="AE4" s="320"/>
      <c r="AF4" s="320"/>
      <c r="AG4" s="320"/>
      <c r="AH4" s="320"/>
      <c r="AI4" s="318"/>
      <c r="AJ4" s="318"/>
      <c r="AK4" s="318"/>
      <c r="AL4" s="318"/>
      <c r="AM4" s="322"/>
      <c r="AN4" s="324"/>
      <c r="AO4" s="316"/>
      <c r="AP4" s="208" t="s">
        <v>361</v>
      </c>
      <c r="AQ4" s="324"/>
      <c r="AR4" s="324"/>
      <c r="AS4" s="316"/>
      <c r="AT4" s="326"/>
      <c r="AU4" s="326"/>
      <c r="AV4" s="326"/>
      <c r="AW4" s="326"/>
      <c r="AX4" s="307"/>
    </row>
    <row r="5" spans="1:50" s="199" customFormat="1">
      <c r="A5" s="215"/>
      <c r="B5" s="296"/>
      <c r="C5" s="191"/>
      <c r="D5" s="309"/>
      <c r="E5" s="309"/>
      <c r="F5" s="311"/>
      <c r="G5" s="311"/>
      <c r="H5" s="313"/>
      <c r="I5" s="313"/>
      <c r="J5" s="304"/>
      <c r="K5" s="304"/>
      <c r="L5" s="304"/>
      <c r="M5" s="315"/>
      <c r="N5" s="315"/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4"/>
      <c r="AB5" s="304"/>
      <c r="AC5" s="304"/>
      <c r="AD5" s="319"/>
      <c r="AE5" s="321"/>
      <c r="AF5" s="321"/>
      <c r="AG5" s="321"/>
      <c r="AH5" s="321"/>
      <c r="AI5" s="319"/>
      <c r="AJ5" s="319"/>
      <c r="AK5" s="319"/>
      <c r="AL5" s="319"/>
      <c r="AM5" s="323"/>
      <c r="AN5" s="325"/>
      <c r="AO5" s="317"/>
      <c r="AP5" s="209"/>
      <c r="AQ5" s="325"/>
      <c r="AR5" s="325"/>
      <c r="AS5" s="317"/>
      <c r="AT5" s="327"/>
      <c r="AU5" s="326"/>
      <c r="AV5" s="327"/>
      <c r="AW5" s="327"/>
      <c r="AX5" s="307"/>
    </row>
    <row r="6" spans="1:50">
      <c r="A6" s="216">
        <f>ROW()</f>
        <v>6</v>
      </c>
      <c r="B6" s="200" t="s">
        <v>328</v>
      </c>
      <c r="C6" s="201" t="s">
        <v>48</v>
      </c>
      <c r="D6" s="201"/>
      <c r="E6" s="201"/>
      <c r="F6" s="193">
        <v>107.87</v>
      </c>
      <c r="G6" s="193"/>
      <c r="L6" s="203">
        <v>9.9999999999999995E-21</v>
      </c>
      <c r="M6" s="203">
        <f>Pvap25!D6</f>
        <v>2.4084152589004067E-36</v>
      </c>
      <c r="O6" s="203">
        <f>IF(AND(Kp!D5=0, Kp!E5=0),"n/a",IF(Kp!D5&gt;0,Kp!D5,Kp!E5))</f>
        <v>316.22776601683825</v>
      </c>
      <c r="P6" s="203">
        <f>IF(AND(Kp!G5=0,Kp!H5=0,Kp!F5=0),"n/a",IF(Kp!F5&gt;0,Kp!F5,IF(Kp!G5&gt;0, Kp!G5, Kp!H5)))</f>
        <v>95000</v>
      </c>
      <c r="Q6" s="203">
        <f>IF(AND(Kp!J5=0,Kp!I5=0),"n/a",IF(Kp!I5&gt;0,Kp!I5,Kp!J5))</f>
        <v>3981.0717055349769</v>
      </c>
      <c r="R6" s="203">
        <f>IF(AND(Kp!K5=0,Kp!L5=0,Kp!M5=0),"n/a",IF(Kp!K5&gt;0,Kp!K5,IF(Kp!L5&gt;0, Kp!L5, Kp!M5)))</f>
        <v>380</v>
      </c>
      <c r="S6" s="203">
        <v>9.9999999999999995E-21</v>
      </c>
      <c r="T6" s="203">
        <v>9.9999999999999995E-21</v>
      </c>
      <c r="U6" s="203">
        <v>9.9999999999999995E-21</v>
      </c>
      <c r="V6" s="203">
        <v>9.9999999999999995E-21</v>
      </c>
      <c r="AB6" s="202"/>
      <c r="AD6" s="202">
        <f>IF(Etoxbase!I5&lt;&gt;0, Etoxbase!I5, IF(Etoxbase!H5&lt;&gt;0,Etoxbase!H5,IF(('Ecotox-Payet'!D5+'Ecotox-Payet'!E5)=0,Etoxbase!E5,'Ecotox-Payet'!D5+'Ecotox-Payet'!E5)))</f>
        <v>-1.7167864119013783</v>
      </c>
      <c r="AE6" s="203">
        <f>IF(ISBLANK('Hum-noncarc'!D5),"n/a",'Hum-noncarc'!D5)</f>
        <v>5.6337749999999992E-2</v>
      </c>
      <c r="AF6" s="203">
        <f>IF(ISBLANK('Hum-noncarc'!E5),"n/a",'Hum-noncarc'!E5)</f>
        <v>5.6337749999999992E-2</v>
      </c>
      <c r="AG6" s="203" t="str">
        <f>'Hum-carc'!D5</f>
        <v>n/a</v>
      </c>
      <c r="AH6" s="203" t="str">
        <f>'Hum-carc'!E5</f>
        <v>n/a</v>
      </c>
      <c r="AI6" s="193">
        <f>IF((BAF!D5+BAF!E5+BAF!F5)=0,"n/a",IF(BAF!D5&gt;0,BAF!D5,IF(BAF!E5&gt;0,BAF!E5,BAF!F5)))</f>
        <v>2.5999999999999998E-4</v>
      </c>
      <c r="AJ6" s="193">
        <f>IF((BAF!G5+BAF!H5+BAF!I5)=0,"n/a",IF(BAF!G5&gt;0,BAF!G5,IF(BAF!H5&gt;0,BAF!H5,BAF!I5)))</f>
        <v>0.1</v>
      </c>
      <c r="AK6" s="203">
        <f>IF((BAF!J5+BAF!K5+BAF!L5)=0,"n/a",IF(BAF!J5&gt;0,BAF!J5,IF(BAF!K5&gt;0,BAF!K5,BAF!L5)))</f>
        <v>3.0000000000000001E-3</v>
      </c>
      <c r="AL6" s="203">
        <f>IF((BAF!M5+BAF!N5+BAF!O5)=0,"n/a",IF(BAF!M5&gt;0,BAF!M5,IF(BAF!N5&gt;0,BAF!N5,BAF!O5)))</f>
        <v>0.02</v>
      </c>
      <c r="AM6" s="204">
        <f>IF((BAF!P5+BAF!Q5)=0,"n/a",IF(BAF!P5&gt;0,BAF!P5,BAF!Q5))</f>
        <v>110</v>
      </c>
      <c r="AO6" s="193" t="str">
        <f>IF(Flagging!D5="F","F","")</f>
        <v>F</v>
      </c>
      <c r="AP6" s="193" t="str">
        <f>IF(Flagging!E5="F","F","")</f>
        <v/>
      </c>
      <c r="AS6" s="193" t="str">
        <f>IF(Flagging!F5="F","F","")</f>
        <v/>
      </c>
      <c r="AT6" s="193" t="str">
        <f>IF(OR(Flagging!G5="F",Flagging!K5="F"),"F","")</f>
        <v/>
      </c>
      <c r="AU6" s="193" t="str">
        <f>IF(Flagging!H5="F","F","")</f>
        <v/>
      </c>
      <c r="AV6" s="193" t="str">
        <f>IF(OR(Flagging!I5="F",Flagging!L5="F",Flagging!N5="F"),"F","")</f>
        <v/>
      </c>
      <c r="AW6" s="193" t="str">
        <f>IF(OR(Flagging!J5="F",Flagging!M5="F"),"F","")</f>
        <v/>
      </c>
      <c r="AX6" s="205" t="str">
        <f>"I-" &amp; TEXT(ROW()-5,"000000")</f>
        <v>I-000001</v>
      </c>
    </row>
    <row r="7" spans="1:50" ht="12.75" customHeight="1">
      <c r="A7" s="216">
        <f>ROW()</f>
        <v>7</v>
      </c>
      <c r="B7" s="200" t="s">
        <v>329</v>
      </c>
      <c r="C7" s="201" t="s">
        <v>292</v>
      </c>
      <c r="D7" s="201"/>
      <c r="E7" s="201"/>
      <c r="F7" s="193">
        <v>26.98</v>
      </c>
      <c r="G7" s="193"/>
      <c r="L7" s="203">
        <v>9.9999999999999995E-21</v>
      </c>
      <c r="M7" s="203">
        <f>Pvap25!D7</f>
        <v>3.5055501931685987E-44</v>
      </c>
      <c r="O7" s="203">
        <f>IF(AND(Kp!D6=0, Kp!E6=0),"n/a",IF(Kp!D6&gt;0,Kp!D6,Kp!E6))</f>
        <v>814935.52457067173</v>
      </c>
      <c r="P7" s="203">
        <f>IF(AND(Kp!G6=0,Kp!H6=0,Kp!F6=0),"n/a",IF(Kp!F6&gt;0,Kp!F6,IF(Kp!G6&gt;0, Kp!G6, Kp!H6)))</f>
        <v>26657.298807893352</v>
      </c>
      <c r="Q7" s="203">
        <f>IF(AND(Kp!J6=0,Kp!I6=0),"n/a",IF(Kp!I6&gt;0,Kp!I6,Kp!J6))</f>
        <v>36.6</v>
      </c>
      <c r="R7" s="203">
        <f>IF(AND(Kp!K6=0,Kp!L6=0,Kp!M6=0),"n/a",IF(Kp!K6&gt;0,Kp!K6,IF(Kp!L6&gt;0, Kp!L6, Kp!M6)))</f>
        <v>4810</v>
      </c>
      <c r="S7" s="203">
        <v>9.9999999999999995E-21</v>
      </c>
      <c r="T7" s="203">
        <v>9.9999999999999995E-21</v>
      </c>
      <c r="U7" s="203">
        <v>9.9999999999999995E-21</v>
      </c>
      <c r="V7" s="203">
        <v>9.9999999999999995E-21</v>
      </c>
      <c r="AB7" s="202"/>
      <c r="AD7" s="202">
        <f>IF(Etoxbase!I6&lt;&gt;0, Etoxbase!I6, IF(Etoxbase!H6&lt;&gt;0,Etoxbase!H6,IF(('Ecotox-Payet'!D6+'Ecotox-Payet'!E6)=0,Etoxbase!E6,'Ecotox-Payet'!D6+'Ecotox-Payet'!E6)))</f>
        <v>-2.1175194059904245</v>
      </c>
      <c r="AE7" s="203" t="str">
        <f>IF(ISBLANK('Hum-noncarc'!D6),"n/a",'Hum-noncarc'!D6)</f>
        <v>n/a</v>
      </c>
      <c r="AF7" s="203" t="str">
        <f>IF(ISBLANK('Hum-noncarc'!E6),"n/a",'Hum-noncarc'!E6)</f>
        <v>n/a</v>
      </c>
      <c r="AG7" s="203" t="str">
        <f>'Hum-carc'!D6</f>
        <v>n/a</v>
      </c>
      <c r="AH7" s="203" t="str">
        <f>'Hum-carc'!E6</f>
        <v>n/a</v>
      </c>
      <c r="AI7" s="193">
        <f>IF((BAF!D6+BAF!E6+BAF!F6)=0,"n/a",IF(BAF!D6&gt;0,BAF!D6,IF(BAF!E6&gt;0,BAF!E6,BAF!F6)))</f>
        <v>8.0000000000000004E-4</v>
      </c>
      <c r="AJ7" s="193">
        <f>IF((BAF!G6+BAF!H6+BAF!I6)=0,"n/a",IF(BAF!G6&gt;0,BAF!G6,IF(BAF!H6&gt;0,BAF!H6,BAF!I6)))</f>
        <v>6.4999999999999997E-4</v>
      </c>
      <c r="AK7" s="203">
        <f>IF((BAF!J6+BAF!K6+BAF!L6)=0,"n/a",IF(BAF!J6&gt;0,BAF!J6,IF(BAF!K6&gt;0,BAF!K6,BAF!L6)))</f>
        <v>1.5E-3</v>
      </c>
      <c r="AL7" s="203">
        <f>IF((BAF!M6+BAF!N6+BAF!O6)=0,"n/a",IF(BAF!M6&gt;0,BAF!M6,IF(BAF!N6&gt;0,BAF!N6,BAF!O6)))</f>
        <v>2.0000000000000001E-4</v>
      </c>
      <c r="AM7" s="204">
        <f>IF((BAF!P6+BAF!Q6)=0,"n/a",IF(BAF!P6&gt;0,BAF!P6,BAF!Q6))</f>
        <v>66</v>
      </c>
      <c r="AO7" s="193" t="str">
        <f>IF(Flagging!D6="F","F","")</f>
        <v>F</v>
      </c>
      <c r="AP7" s="193" t="str">
        <f>IF(Flagging!E6="F","F","")</f>
        <v/>
      </c>
      <c r="AS7" s="193" t="str">
        <f>IF(Flagging!F6="F","F","")</f>
        <v>F</v>
      </c>
      <c r="AT7" s="193" t="str">
        <f>IF(OR(Flagging!G6="F",Flagging!K6="F"),"F","")</f>
        <v/>
      </c>
      <c r="AU7" s="193" t="str">
        <f>IF(Flagging!H6="F","F","")</f>
        <v/>
      </c>
      <c r="AV7" s="193" t="str">
        <f>IF(OR(Flagging!I6="F",Flagging!L6="F",Flagging!N6="F"),"F","")</f>
        <v/>
      </c>
      <c r="AW7" s="193" t="str">
        <f>IF(OR(Flagging!J6="F",Flagging!M6="F"),"F","")</f>
        <v/>
      </c>
      <c r="AX7" s="205" t="str">
        <f t="shared" ref="AX7:AX32" si="0">"I-" &amp; TEXT(ROW()-5,"000000")</f>
        <v>I-000002</v>
      </c>
    </row>
    <row r="8" spans="1:50">
      <c r="A8" s="216">
        <f>ROW()</f>
        <v>8</v>
      </c>
      <c r="B8" s="200" t="s">
        <v>330</v>
      </c>
      <c r="C8" s="201" t="s">
        <v>49</v>
      </c>
      <c r="D8" s="201"/>
      <c r="E8" s="201"/>
      <c r="F8" s="193">
        <v>74.921599999999998</v>
      </c>
      <c r="G8" s="193"/>
      <c r="L8" s="203">
        <v>9.9999999999999995E-21</v>
      </c>
      <c r="O8" s="203">
        <f>IF(AND(Kp!D7=0, Kp!E7=0),"n/a",IF(Kp!D7&gt;0,Kp!D7,Kp!E7))</f>
        <v>100</v>
      </c>
      <c r="P8" s="203">
        <f>IF(AND(Kp!G7=0,Kp!H7=0,Kp!F7=0),"n/a",IF(Kp!F7&gt;0,Kp!F7,IF(Kp!G7&gt;0, Kp!G7, Kp!H7)))</f>
        <v>7943.2823472428154</v>
      </c>
      <c r="Q8" s="203">
        <f>IF(AND(Kp!J7=0,Kp!I7=0),"n/a",IF(Kp!I7&gt;0,Kp!I7,Kp!J7))</f>
        <v>251.18864315095806</v>
      </c>
      <c r="R8" s="203">
        <f>IF(AND(Kp!K7=0,Kp!L7=0,Kp!M7=0),"n/a",IF(Kp!K7&gt;0,Kp!K7,IF(Kp!L7&gt;0, Kp!L7, Kp!M7)))</f>
        <v>550</v>
      </c>
      <c r="S8" s="203">
        <v>9.9999999999999995E-21</v>
      </c>
      <c r="T8" s="203">
        <v>9.9999999999999995E-21</v>
      </c>
      <c r="U8" s="203">
        <v>9.9999999999999995E-21</v>
      </c>
      <c r="V8" s="203">
        <v>9.9999999999999995E-21</v>
      </c>
      <c r="AB8" s="202"/>
      <c r="AD8" s="202">
        <f>IF(Etoxbase!I7&lt;&gt;0, Etoxbase!I7, IF(Etoxbase!H7&lt;&gt;0,Etoxbase!H7,IF(('Ecotox-Payet'!D7+'Ecotox-Payet'!E7)=0,Etoxbase!E7,'Ecotox-Payet'!D7+'Ecotox-Payet'!E7)))</f>
        <v>0.37303918897593075</v>
      </c>
      <c r="AE8" s="203">
        <f>IF(ISBLANK('Hum-noncarc'!D7),"n/a",'Hum-noncarc'!D7)</f>
        <v>1.28772E-2</v>
      </c>
      <c r="AF8" s="203">
        <f>IF(ISBLANK('Hum-noncarc'!E7),"n/a",'Hum-noncarc'!E7)</f>
        <v>1.28772E-2</v>
      </c>
      <c r="AG8" s="203">
        <f>'Hum-carc'!D7</f>
        <v>6.1795348837209309E-2</v>
      </c>
      <c r="AH8" s="203">
        <f>'Hum-carc'!E7</f>
        <v>0.95386666666666686</v>
      </c>
      <c r="AI8" s="193">
        <f>IF((BAF!D7+BAF!E7+BAF!F7)=0,"n/a",IF(BAF!D7&gt;0,BAF!D7,IF(BAF!E7&gt;0,BAF!E7,BAF!F7)))</f>
        <v>9.2000000000000003E-4</v>
      </c>
      <c r="AJ8" s="193">
        <f>IF((BAF!G7+BAF!H7+BAF!I7)=0,"n/a",IF(BAF!G7&gt;0,BAF!G7,IF(BAF!H7&gt;0,BAF!H7,BAF!I7)))</f>
        <v>4.3E-3</v>
      </c>
      <c r="AK8" s="203">
        <f>IF((BAF!J7+BAF!K7+BAF!L7)=0,"n/a",IF(BAF!J7&gt;0,BAF!J7,IF(BAF!K7&gt;0,BAF!K7,BAF!L7)))</f>
        <v>2E-3</v>
      </c>
      <c r="AL8" s="203">
        <f>IF((BAF!M7+BAF!N7+BAF!O7)=0,"n/a",IF(BAF!M7&gt;0,BAF!M7,IF(BAF!N7&gt;0,BAF!N7,BAF!O7)))</f>
        <v>6.0000000000000002E-5</v>
      </c>
      <c r="AM8" s="204">
        <f>IF((BAF!P7+BAF!Q7)=0,"n/a",IF(BAF!P7&gt;0,BAF!P7,BAF!Q7))</f>
        <v>390</v>
      </c>
      <c r="AO8" s="193" t="str">
        <f>IF(Flagging!D7="F","F","")</f>
        <v>F</v>
      </c>
      <c r="AP8" s="193" t="str">
        <f>IF(Flagging!E7="F","F","")</f>
        <v/>
      </c>
      <c r="AS8" s="193" t="str">
        <f>IF(Flagging!F7="F","F","")</f>
        <v>F</v>
      </c>
      <c r="AT8" s="193" t="str">
        <f>IF(OR(Flagging!G7="F",Flagging!K7="F"),"F","")</f>
        <v/>
      </c>
      <c r="AU8" s="193" t="str">
        <f>IF(Flagging!H7="F","F","")</f>
        <v/>
      </c>
      <c r="AV8" s="193" t="str">
        <f>IF(OR(Flagging!I7="F",Flagging!L7="F",Flagging!N7="F"),"F","")</f>
        <v/>
      </c>
      <c r="AW8" s="193" t="str">
        <f>IF(OR(Flagging!J7="F",Flagging!M7="F"),"F","")</f>
        <v/>
      </c>
      <c r="AX8" s="205" t="str">
        <f t="shared" si="0"/>
        <v>I-000003</v>
      </c>
    </row>
    <row r="9" spans="1:50">
      <c r="A9" s="216">
        <f>ROW()</f>
        <v>9</v>
      </c>
      <c r="B9" s="200" t="s">
        <v>331</v>
      </c>
      <c r="C9" s="201" t="s">
        <v>50</v>
      </c>
      <c r="D9" s="201"/>
      <c r="E9" s="201"/>
      <c r="F9" s="193">
        <v>74.921599999999998</v>
      </c>
      <c r="G9" s="193"/>
      <c r="L9" s="203">
        <v>9.9999999999999995E-21</v>
      </c>
      <c r="O9" s="203">
        <f>IF(AND(Kp!D8=0, Kp!E8=0),"n/a",IF(Kp!D8&gt;0,Kp!D8,Kp!E8))</f>
        <v>100</v>
      </c>
      <c r="P9" s="203">
        <f>IF(AND(Kp!G8=0,Kp!H8=0,Kp!F8=0),"n/a",IF(Kp!F8&gt;0,Kp!F8,IF(Kp!G8&gt;0, Kp!G8, Kp!H8)))</f>
        <v>7943.2823472428154</v>
      </c>
      <c r="Q9" s="203">
        <f>IF(AND(Kp!J8=0,Kp!I8=0),"n/a",IF(Kp!I8&gt;0,Kp!I8,Kp!J8))</f>
        <v>251.18864315095806</v>
      </c>
      <c r="R9" s="203">
        <f>IF(AND(Kp!K8=0,Kp!L8=0,Kp!M8=0),"n/a",IF(Kp!K8&gt;0,Kp!K8,IF(Kp!L8&gt;0, Kp!L8, Kp!M8)))</f>
        <v>550</v>
      </c>
      <c r="S9" s="203">
        <v>9.9999999999999995E-21</v>
      </c>
      <c r="T9" s="203">
        <v>9.9999999999999995E-21</v>
      </c>
      <c r="U9" s="203">
        <v>9.9999999999999995E-21</v>
      </c>
      <c r="V9" s="203">
        <v>9.9999999999999995E-21</v>
      </c>
      <c r="AB9" s="202"/>
      <c r="AD9" s="202">
        <f>IF(Etoxbase!I8&lt;&gt;0, Etoxbase!I8, IF(Etoxbase!H8&lt;&gt;0,Etoxbase!H8,IF(('Ecotox-Payet'!D8+'Ecotox-Payet'!E8)=0,Etoxbase!E8,'Ecotox-Payet'!D8+'Ecotox-Payet'!E8)))</f>
        <v>-5.074672128051122E-2</v>
      </c>
      <c r="AE9" s="203">
        <f>IF(ISBLANK('Hum-noncarc'!D8),"n/a",'Hum-noncarc'!D8)</f>
        <v>1.28772E-2</v>
      </c>
      <c r="AF9" s="203">
        <f>IF(ISBLANK('Hum-noncarc'!E8),"n/a",'Hum-noncarc'!E8)</f>
        <v>1.28772E-2</v>
      </c>
      <c r="AG9" s="203">
        <f>'Hum-carc'!D8</f>
        <v>6.1795348837209309E-2</v>
      </c>
      <c r="AH9" s="203">
        <f>'Hum-carc'!E8</f>
        <v>0.95386666666666686</v>
      </c>
      <c r="AI9" s="193">
        <f>IF((BAF!D8+BAF!E8+BAF!F8)=0,"n/a",IF(BAF!D8&gt;0,BAF!D8,IF(BAF!E8&gt;0,BAF!E8,BAF!F8)))</f>
        <v>9.2000000000000003E-4</v>
      </c>
      <c r="AJ9" s="193">
        <f>IF((BAF!G8+BAF!H8+BAF!I8)=0,"n/a",IF(BAF!G8&gt;0,BAF!G8,IF(BAF!H8&gt;0,BAF!H8,BAF!I8)))</f>
        <v>4.3E-3</v>
      </c>
      <c r="AK9" s="203">
        <f>IF((BAF!J8+BAF!K8+BAF!L8)=0,"n/a",IF(BAF!J8&gt;0,BAF!J8,IF(BAF!K8&gt;0,BAF!K8,BAF!L8)))</f>
        <v>2E-3</v>
      </c>
      <c r="AL9" s="203">
        <f>IF((BAF!M8+BAF!N8+BAF!O8)=0,"n/a",IF(BAF!M8&gt;0,BAF!M8,IF(BAF!N8&gt;0,BAF!N8,BAF!O8)))</f>
        <v>6.0000000000000002E-5</v>
      </c>
      <c r="AM9" s="204">
        <f>IF((BAF!P8+BAF!Q8)=0,"n/a",IF(BAF!P8&gt;0,BAF!P8,BAF!Q8))</f>
        <v>390</v>
      </c>
      <c r="AO9" s="193" t="str">
        <f>IF(Flagging!D8="F","F","")</f>
        <v>F</v>
      </c>
      <c r="AP9" s="193" t="str">
        <f>IF(Flagging!E8="F","F","")</f>
        <v/>
      </c>
      <c r="AS9" s="193" t="str">
        <f>IF(Flagging!F8="F","F","")</f>
        <v/>
      </c>
      <c r="AT9" s="193" t="str">
        <f>IF(OR(Flagging!G8="F",Flagging!K8="F"),"F","")</f>
        <v/>
      </c>
      <c r="AU9" s="193" t="str">
        <f>IF(Flagging!H8="F","F","")</f>
        <v/>
      </c>
      <c r="AV9" s="193" t="str">
        <f>IF(OR(Flagging!I8="F",Flagging!L8="F",Flagging!N8="F"),"F","")</f>
        <v/>
      </c>
      <c r="AW9" s="193" t="str">
        <f>IF(OR(Flagging!J8="F",Flagging!M8="F"),"F","")</f>
        <v/>
      </c>
      <c r="AX9" s="205" t="str">
        <f t="shared" si="0"/>
        <v>I-000004</v>
      </c>
    </row>
    <row r="10" spans="1:50">
      <c r="A10" s="216">
        <f>ROW()</f>
        <v>10</v>
      </c>
      <c r="B10" s="200" t="s">
        <v>332</v>
      </c>
      <c r="C10" s="201" t="s">
        <v>51</v>
      </c>
      <c r="D10" s="201"/>
      <c r="E10" s="201"/>
      <c r="F10" s="193">
        <v>137.33000000000001</v>
      </c>
      <c r="G10" s="193"/>
      <c r="L10" s="203">
        <v>9.9999999999999995E-21</v>
      </c>
      <c r="M10" s="203">
        <f>Pvap25!D10</f>
        <v>4.3040812006100106E-19</v>
      </c>
      <c r="O10" s="203">
        <f>IF(AND(Kp!D9=0, Kp!E9=0),"n/a",IF(Kp!D9&gt;0,Kp!D9,Kp!E9))</f>
        <v>3012.7096534825546</v>
      </c>
      <c r="P10" s="203">
        <f>IF(AND(Kp!G9=0,Kp!H9=0,Kp!F9=0),"n/a",IF(Kp!F9&gt;0,Kp!F9,IF(Kp!G9&gt;0, Kp!G9, Kp!H9)))</f>
        <v>90.3156355918603</v>
      </c>
      <c r="Q10" s="203">
        <f>IF(AND(Kp!J9=0,Kp!I9=0),"n/a",IF(Kp!I9&gt;0,Kp!I9,Kp!J9))</f>
        <v>316.22776601683825</v>
      </c>
      <c r="R10" s="203">
        <f>IF(AND(Kp!K9=0,Kp!L9=0,Kp!M9=0),"n/a",IF(Kp!K9&gt;0,Kp!K9,IF(Kp!L9&gt;0, Kp!L9, Kp!M9)))</f>
        <v>0.4</v>
      </c>
      <c r="S10" s="203">
        <v>9.9999999999999995E-21</v>
      </c>
      <c r="T10" s="203">
        <v>9.9999999999999995E-21</v>
      </c>
      <c r="U10" s="203">
        <v>9.9999999999999995E-21</v>
      </c>
      <c r="V10" s="203">
        <v>9.9999999999999995E-21</v>
      </c>
      <c r="AB10" s="202"/>
      <c r="AD10" s="202">
        <f>IF(Etoxbase!I9&lt;&gt;0, Etoxbase!I9, IF(Etoxbase!H9&lt;&gt;0,Etoxbase!H9,IF(('Ecotox-Payet'!D9+'Ecotox-Payet'!E9)=0,Etoxbase!E9,'Ecotox-Payet'!D9+'Ecotox-Payet'!E9)))</f>
        <v>0.33603628450989065</v>
      </c>
      <c r="AE10" s="203">
        <f>IF(ISBLANK('Hum-noncarc'!D9),"n/a",'Hum-noncarc'!D9)</f>
        <v>1.6901325</v>
      </c>
      <c r="AF10" s="203">
        <f>IF(ISBLANK('Hum-noncarc'!E9),"n/a",'Hum-noncarc'!E9)</f>
        <v>1.6901325</v>
      </c>
      <c r="AG10" s="203" t="str">
        <f>'Hum-carc'!D9</f>
        <v>n/a</v>
      </c>
      <c r="AH10" s="203" t="str">
        <f>'Hum-carc'!E9</f>
        <v>NEG</v>
      </c>
      <c r="AI10" s="193">
        <f>IF((BAF!D9+BAF!E9+BAF!F9)=0,"n/a",IF(BAF!D9&gt;0,BAF!D9,IF(BAF!E9&gt;0,BAF!E9,BAF!F9)))</f>
        <v>1E-3</v>
      </c>
      <c r="AJ10" s="193">
        <f>IF((BAF!G9+BAF!H9+BAF!I9)=0,"n/a",IF(BAF!G9&gt;0,BAF!G9,IF(BAF!H9&gt;0,BAF!H9,BAF!I9)))</f>
        <v>1E-3</v>
      </c>
      <c r="AK10" s="203">
        <f>IF((BAF!J9+BAF!K9+BAF!L9)=0,"n/a",IF(BAF!J9&gt;0,BAF!J9,IF(BAF!K9&gt;0,BAF!K9,BAF!L9)))</f>
        <v>1.3999999999999999E-4</v>
      </c>
      <c r="AL10" s="203">
        <f>IF((BAF!M9+BAF!N9+BAF!O9)=0,"n/a",IF(BAF!M9&gt;0,BAF!M9,IF(BAF!N9&gt;0,BAF!N9,BAF!O9)))</f>
        <v>1.6000000000000001E-4</v>
      </c>
      <c r="AM10" s="204">
        <f>IF((BAF!P9+BAF!Q9)=0,"n/a",IF(BAF!P9&gt;0,BAF!P9,BAF!Q9))</f>
        <v>47</v>
      </c>
      <c r="AO10" s="193" t="str">
        <f>IF(Flagging!D9="F","F","")</f>
        <v>F</v>
      </c>
      <c r="AP10" s="193" t="str">
        <f>IF(Flagging!E9="F","F","")</f>
        <v/>
      </c>
      <c r="AS10" s="193" t="str">
        <f>IF(Flagging!F9="F","F","")</f>
        <v/>
      </c>
      <c r="AT10" s="193" t="str">
        <f>IF(OR(Flagging!G9="F",Flagging!K9="F"),"F","")</f>
        <v/>
      </c>
      <c r="AU10" s="193" t="str">
        <f>IF(Flagging!H9="F","F","")</f>
        <v/>
      </c>
      <c r="AV10" s="193" t="str">
        <f>IF(OR(Flagging!I9="F",Flagging!L9="F",Flagging!N9="F"),"F","")</f>
        <v/>
      </c>
      <c r="AW10" s="193" t="str">
        <f>IF(OR(Flagging!J9="F",Flagging!M9="F"),"F","")</f>
        <v/>
      </c>
      <c r="AX10" s="205" t="str">
        <f t="shared" si="0"/>
        <v>I-000005</v>
      </c>
    </row>
    <row r="11" spans="1:50">
      <c r="A11" s="216">
        <f>ROW()</f>
        <v>11</v>
      </c>
      <c r="B11" s="200" t="s">
        <v>333</v>
      </c>
      <c r="C11" s="201" t="s">
        <v>52</v>
      </c>
      <c r="D11" s="201"/>
      <c r="E11" s="201"/>
      <c r="F11" s="193">
        <v>9.0121800000000007</v>
      </c>
      <c r="G11" s="193"/>
      <c r="L11" s="203">
        <v>9.9999999999999995E-21</v>
      </c>
      <c r="M11" s="203">
        <f>Pvap25!D11</f>
        <v>1.070740126697043E-42</v>
      </c>
      <c r="O11" s="203">
        <f>IF(AND(Kp!D10=0, Kp!E10=0),"n/a",IF(Kp!D10&gt;0,Kp!D10,Kp!E10))</f>
        <v>623185.68350559485</v>
      </c>
      <c r="P11" s="203">
        <f>IF(AND(Kp!G10=0,Kp!H10=0,Kp!F10=0),"n/a",IF(Kp!F10&gt;0,Kp!F10,IF(Kp!G10&gt;0, Kp!G10, Kp!H10)))</f>
        <v>1242989.2398249737</v>
      </c>
      <c r="Q11" s="203">
        <f>IF(AND(Kp!J10=0,Kp!I10=0),"n/a",IF(Kp!I10&gt;0,Kp!I10,Kp!J10))</f>
        <v>630.95734448019323</v>
      </c>
      <c r="R11" s="203">
        <f>IF(AND(Kp!K10=0,Kp!L10=0,Kp!M10=0),"n/a",IF(Kp!K10&gt;0,Kp!K10,IF(Kp!L10&gt;0, Kp!L10, Kp!M10)))</f>
        <v>990</v>
      </c>
      <c r="S11" s="203">
        <v>9.9999999999999995E-21</v>
      </c>
      <c r="T11" s="203">
        <v>9.9999999999999995E-21</v>
      </c>
      <c r="U11" s="203">
        <v>9.9999999999999995E-21</v>
      </c>
      <c r="V11" s="203">
        <v>9.9999999999999995E-21</v>
      </c>
      <c r="AB11" s="202"/>
      <c r="AD11" s="202">
        <f>IF(Etoxbase!I10&lt;&gt;0, Etoxbase!I10, IF(Etoxbase!H10&lt;&gt;0,Etoxbase!H10,IF(('Ecotox-Payet'!D10+'Ecotox-Payet'!E10)=0,Etoxbase!E10,'Ecotox-Payet'!D10+'Ecotox-Payet'!E10)))</f>
        <v>-1.5893775230450808</v>
      </c>
      <c r="AE11" s="203">
        <f>IF(ISBLANK('Hum-noncarc'!D10),"n/a",'Hum-noncarc'!D10)</f>
        <v>1.4946750000000001E-4</v>
      </c>
      <c r="AF11" s="203">
        <f>IF(ISBLANK('Hum-noncarc'!E10),"n/a",'Hum-noncarc'!E10)</f>
        <v>5.1340955782073987</v>
      </c>
      <c r="AG11" s="203">
        <f>'Hum-carc'!D10</f>
        <v>0.11071666666666667</v>
      </c>
      <c r="AH11" s="203" t="str">
        <f>'Hum-carc'!E10</f>
        <v>NEG</v>
      </c>
      <c r="AI11" s="193">
        <f>IF((BAF!D10+BAF!E10+BAF!F10)=0,"n/a",IF(BAF!D10&gt;0,BAF!D10,IF(BAF!E10&gt;0,BAF!E10,BAF!F10)))</f>
        <v>2E-3</v>
      </c>
      <c r="AJ11" s="193">
        <f>IF((BAF!G10+BAF!H10+BAF!I10)=0,"n/a",IF(BAF!G10&gt;0,BAF!G10,IF(BAF!H10&gt;0,BAF!H10,BAF!I10)))</f>
        <v>1.5E-3</v>
      </c>
      <c r="AK11" s="203">
        <f>IF((BAF!J10+BAF!K10+BAF!L10)=0,"n/a",IF(BAF!J10&gt;0,BAF!J10,IF(BAF!K10&gt;0,BAF!K10,BAF!L10)))</f>
        <v>1E-3</v>
      </c>
      <c r="AL11" s="203">
        <f>IF((BAF!M10+BAF!N10+BAF!O10)=0,"n/a",IF(BAF!M10&gt;0,BAF!M10,IF(BAF!N10&gt;0,BAF!N10,BAF!O10)))</f>
        <v>8.2999999999999999E-7</v>
      </c>
      <c r="AM11" s="204">
        <f>IF((BAF!P10+BAF!Q10)=0,"n/a",IF(BAF!P10&gt;0,BAF!P10,BAF!Q10))</f>
        <v>19</v>
      </c>
      <c r="AO11" s="193" t="str">
        <f>IF(Flagging!D10="F","F","")</f>
        <v>F</v>
      </c>
      <c r="AP11" s="193" t="str">
        <f>IF(Flagging!E10="F","F","")</f>
        <v/>
      </c>
      <c r="AS11" s="193" t="str">
        <f>IF(Flagging!F10="F","F","")</f>
        <v/>
      </c>
      <c r="AT11" s="193" t="str">
        <f>IF(OR(Flagging!G10="F",Flagging!K10="F"),"F","")</f>
        <v/>
      </c>
      <c r="AU11" s="193" t="str">
        <f>IF(Flagging!H10="F","F","")</f>
        <v/>
      </c>
      <c r="AV11" s="193" t="str">
        <f>IF(OR(Flagging!I10="F",Flagging!L10="F",Flagging!N10="F"),"F","")</f>
        <v/>
      </c>
      <c r="AW11" s="193" t="str">
        <f>IF(OR(Flagging!J10="F",Flagging!M10="F"),"F","")</f>
        <v/>
      </c>
      <c r="AX11" s="205" t="str">
        <f t="shared" si="0"/>
        <v>I-000006</v>
      </c>
    </row>
    <row r="12" spans="1:50">
      <c r="A12" s="216">
        <f>ROW()</f>
        <v>12</v>
      </c>
      <c r="B12" s="200" t="s">
        <v>334</v>
      </c>
      <c r="C12" s="201" t="s">
        <v>53</v>
      </c>
      <c r="D12" s="201"/>
      <c r="E12" s="201"/>
      <c r="F12" s="193">
        <v>112.41</v>
      </c>
      <c r="G12" s="193"/>
      <c r="L12" s="203">
        <v>9.9999999999999995E-21</v>
      </c>
      <c r="M12" s="203">
        <f>Pvap25!D12</f>
        <v>1.454989960287752E-8</v>
      </c>
      <c r="O12" s="203">
        <f>IF(AND(Kp!D11=0, Kp!E11=0),"n/a",IF(Kp!D11&gt;0,Kp!D11,Kp!E11))</f>
        <v>92785.244180506619</v>
      </c>
      <c r="P12" s="203">
        <f>IF(AND(Kp!G11=0,Kp!H11=0,Kp!F11=0),"n/a",IF(Kp!F11&gt;0,Kp!F11,IF(Kp!G11&gt;0, Kp!G11, Kp!H11)))</f>
        <v>3083.4770514537545</v>
      </c>
      <c r="Q12" s="203">
        <f>IF(AND(Kp!J11=0,Kp!I11=0),"n/a",IF(Kp!I11&gt;0,Kp!I11,Kp!J11))</f>
        <v>1995.2623149688804</v>
      </c>
      <c r="R12" s="203">
        <f>IF(AND(Kp!K11=0,Kp!L11=0,Kp!M11=0),"n/a",IF(Kp!K11&gt;0,Kp!K11,IF(Kp!L11&gt;0, Kp!L11, Kp!M11)))</f>
        <v>150</v>
      </c>
      <c r="S12" s="203">
        <v>9.9999999999999995E-21</v>
      </c>
      <c r="T12" s="203">
        <v>9.9999999999999995E-21</v>
      </c>
      <c r="U12" s="203">
        <v>9.9999999999999995E-21</v>
      </c>
      <c r="V12" s="203">
        <v>9.9999999999999995E-21</v>
      </c>
      <c r="AB12" s="202"/>
      <c r="AD12" s="202">
        <f>IF(Etoxbase!I11&lt;&gt;0, Etoxbase!I11, IF(Etoxbase!H11&lt;&gt;0,Etoxbase!H11,IF(('Ecotox-Payet'!D11+'Ecotox-Payet'!E11)=0,Etoxbase!E11,'Ecotox-Payet'!D11+'Ecotox-Payet'!E11)))</f>
        <v>-1.7811754359495351</v>
      </c>
      <c r="AE12" s="203">
        <f>IF(ISBLANK('Hum-noncarc'!D11),"n/a",'Hum-noncarc'!D11)</f>
        <v>8.0482499999999998E-2</v>
      </c>
      <c r="AF12" s="203">
        <f>IF(ISBLANK('Hum-noncarc'!E11),"n/a",'Hum-noncarc'!E11)</f>
        <v>8.0482499999999998E-2</v>
      </c>
      <c r="AG12" s="203">
        <f>'Hum-carc'!D11</f>
        <v>0.14762222222222224</v>
      </c>
      <c r="AH12" s="203">
        <f>'Hum-carc'!E11</f>
        <v>21.592865853658537</v>
      </c>
      <c r="AI12" s="193">
        <f>IF((BAF!D11+BAF!E11+BAF!F11)=0,"n/a",IF(BAF!D11&gt;0,BAF!D11,IF(BAF!E11&gt;0,BAF!E11,BAF!F11)))</f>
        <v>0.05</v>
      </c>
      <c r="AJ12" s="193">
        <f>IF((BAF!G11+BAF!H11+BAF!I11)=0,"n/a",IF(BAF!G11&gt;0,BAF!G11,IF(BAF!H11&gt;0,BAF!H11,BAF!I11)))</f>
        <v>0.88</v>
      </c>
      <c r="AK12" s="203">
        <f>IF((BAF!J11+BAF!K11+BAF!L11)=0,"n/a",IF(BAF!J11&gt;0,BAF!J11,IF(BAF!K11&gt;0,BAF!K11,BAF!L11)))</f>
        <v>5.7999999999999996E-3</v>
      </c>
      <c r="AL12" s="203">
        <f>IF((BAF!M11+BAF!N11+BAF!O11)=0,"n/a",IF(BAF!M11&gt;0,BAF!M11,IF(BAF!N11&gt;0,BAF!N11,BAF!O11)))</f>
        <v>1.9000000000000001E-4</v>
      </c>
      <c r="AM12" s="204">
        <f>IF((BAF!P11+BAF!Q11)=0,"n/a",IF(BAF!P11&gt;0,BAF!P11,BAF!Q11))</f>
        <v>270</v>
      </c>
      <c r="AO12" s="193" t="str">
        <f>IF(Flagging!D11="F","F","")</f>
        <v>F</v>
      </c>
      <c r="AP12" s="193" t="str">
        <f>IF(Flagging!E11="F","F","")</f>
        <v/>
      </c>
      <c r="AS12" s="193" t="str">
        <f>IF(Flagging!F11="F","F","")</f>
        <v/>
      </c>
      <c r="AT12" s="193" t="str">
        <f>IF(OR(Flagging!G11="F",Flagging!K11="F"),"F","")</f>
        <v/>
      </c>
      <c r="AU12" s="193" t="str">
        <f>IF(Flagging!H11="F","F","")</f>
        <v/>
      </c>
      <c r="AV12" s="193" t="str">
        <f>IF(OR(Flagging!I11="F",Flagging!L11="F",Flagging!N11="F"),"F","")</f>
        <v/>
      </c>
      <c r="AW12" s="193" t="str">
        <f>IF(OR(Flagging!J11="F",Flagging!M11="F"),"F","")</f>
        <v/>
      </c>
      <c r="AX12" s="205" t="str">
        <f t="shared" si="0"/>
        <v>I-000007</v>
      </c>
    </row>
    <row r="13" spans="1:50">
      <c r="A13" s="216">
        <f>ROW()</f>
        <v>13</v>
      </c>
      <c r="B13" s="200" t="s">
        <v>335</v>
      </c>
      <c r="C13" s="201" t="s">
        <v>54</v>
      </c>
      <c r="D13" s="201"/>
      <c r="E13" s="201"/>
      <c r="F13" s="193">
        <v>58.933199999999999</v>
      </c>
      <c r="G13" s="193"/>
      <c r="L13" s="203">
        <v>9.9999999999999995E-21</v>
      </c>
      <c r="M13" s="203">
        <f>Pvap25!D13</f>
        <v>2.9837773958947626E-58</v>
      </c>
      <c r="O13" s="203">
        <f>IF(AND(Kp!D12=0, Kp!E12=0),"n/a",IF(Kp!D12&gt;0,Kp!D12,Kp!E12))</f>
        <v>21549.360755738002</v>
      </c>
      <c r="P13" s="203">
        <f>IF(AND(Kp!G12=0,Kp!H12=0,Kp!F12=0),"n/a",IF(Kp!F12&gt;0,Kp!F12,IF(Kp!G12&gt;0, Kp!G12, Kp!H12)))</f>
        <v>3666.6948034089864</v>
      </c>
      <c r="Q13" s="203">
        <f>IF(AND(Kp!J12=0,Kp!I12=0),"n/a",IF(Kp!I12&gt;0,Kp!I12,Kp!J12))</f>
        <v>1258.925411794168</v>
      </c>
      <c r="R13" s="203">
        <f>IF(AND(Kp!K12=0,Kp!L12=0,Kp!M12=0),"n/a",IF(Kp!K12&gt;0,Kp!K12,IF(Kp!L12&gt;0, Kp!L12, Kp!M12)))</f>
        <v>480</v>
      </c>
      <c r="S13" s="203">
        <v>9.9999999999999995E-21</v>
      </c>
      <c r="T13" s="203">
        <v>9.9999999999999995E-21</v>
      </c>
      <c r="U13" s="203">
        <v>9.9999999999999995E-21</v>
      </c>
      <c r="V13" s="203">
        <v>9.9999999999999995E-21</v>
      </c>
      <c r="AB13" s="202"/>
      <c r="AD13" s="202">
        <f>IF(Etoxbase!I12&lt;&gt;0, Etoxbase!I12, IF(Etoxbase!H12&lt;&gt;0,Etoxbase!H12,IF(('Ecotox-Payet'!D12+'Ecotox-Payet'!E12)=0,Etoxbase!E12,'Ecotox-Payet'!D12+'Ecotox-Payet'!E12)))</f>
        <v>-0.58075827996105134</v>
      </c>
      <c r="AE13" s="203" t="str">
        <f>IF(ISBLANK('Hum-noncarc'!D12),"n/a",'Hum-noncarc'!D12)</f>
        <v>n/a</v>
      </c>
      <c r="AF13" s="203" t="str">
        <f>IF(ISBLANK('Hum-noncarc'!E12),"n/a",'Hum-noncarc'!E12)</f>
        <v>n/a</v>
      </c>
      <c r="AG13" s="203" t="str">
        <f>'Hum-carc'!D12</f>
        <v>n/a</v>
      </c>
      <c r="AH13" s="203" t="str">
        <f>'Hum-carc'!E12</f>
        <v>n/a</v>
      </c>
      <c r="AI13" s="193">
        <f>IF((BAF!D12+BAF!E12+BAF!F12)=0,"n/a",IF(BAF!D12&gt;0,BAF!D12,IF(BAF!E12&gt;0,BAF!E12,BAF!F12)))</f>
        <v>0.02</v>
      </c>
      <c r="AJ13" s="193">
        <f>IF((BAF!G12+BAF!H12+BAF!I12)=0,"n/a",IF(BAF!G12&gt;0,BAF!G12,IF(BAF!H12&gt;0,BAF!H12,BAF!I12)))</f>
        <v>8.5000000000000006E-3</v>
      </c>
      <c r="AK13" s="203">
        <f>IF((BAF!J12+BAF!K12+BAF!L12)=0,"n/a",IF(BAF!J12&gt;0,BAF!J12,IF(BAF!K12&gt;0,BAF!K12,BAF!L12)))</f>
        <v>4.2999999999999999E-4</v>
      </c>
      <c r="AL13" s="203">
        <f>IF((BAF!M12+BAF!N12+BAF!O12)=0,"n/a",IF(BAF!M12&gt;0,BAF!M12,IF(BAF!N12&gt;0,BAF!N12,BAF!O12)))</f>
        <v>1.1E-4</v>
      </c>
      <c r="AM13" s="204">
        <f>IF((BAF!P12+BAF!Q12)=0,"n/a",IF(BAF!P12&gt;0,BAF!P12,BAF!Q12))</f>
        <v>400</v>
      </c>
      <c r="AO13" s="193" t="str">
        <f>IF(Flagging!D12="F","F","")</f>
        <v>F</v>
      </c>
      <c r="AP13" s="193" t="str">
        <f>IF(Flagging!E12="F","F","")</f>
        <v/>
      </c>
      <c r="AS13" s="193" t="str">
        <f>IF(Flagging!F12="F","F","")</f>
        <v/>
      </c>
      <c r="AT13" s="193" t="str">
        <f>IF(OR(Flagging!G12="F",Flagging!K12="F"),"F","")</f>
        <v/>
      </c>
      <c r="AU13" s="193" t="str">
        <f>IF(Flagging!H12="F","F","")</f>
        <v/>
      </c>
      <c r="AV13" s="193" t="str">
        <f>IF(OR(Flagging!I12="F",Flagging!L12="F",Flagging!N12="F"),"F","")</f>
        <v/>
      </c>
      <c r="AW13" s="193" t="str">
        <f>IF(OR(Flagging!J12="F",Flagging!M12="F"),"F","")</f>
        <v/>
      </c>
      <c r="AX13" s="205" t="str">
        <f t="shared" si="0"/>
        <v>I-000008</v>
      </c>
    </row>
    <row r="14" spans="1:50">
      <c r="A14" s="216">
        <f>ROW()</f>
        <v>14</v>
      </c>
      <c r="B14" s="200" t="s">
        <v>306</v>
      </c>
      <c r="C14" s="201" t="s">
        <v>55</v>
      </c>
      <c r="D14" s="201"/>
      <c r="E14" s="201"/>
      <c r="F14" s="193">
        <v>51.996000000000002</v>
      </c>
      <c r="G14" s="193"/>
      <c r="L14" s="203">
        <v>9.9999999999999995E-21</v>
      </c>
      <c r="O14" s="203">
        <f>IF(AND(Kp!D13=0, Kp!E13=0),"n/a",IF(Kp!D13&gt;0,Kp!D13,Kp!E13))</f>
        <v>3846886061.2544975</v>
      </c>
      <c r="P14" s="203">
        <f>IF(AND(Kp!G13=0,Kp!H13=0,Kp!F13=0),"n/a",IF(Kp!F13&gt;0,Kp!F13,IF(Kp!G13&gt;0, Kp!G13, Kp!H13)))</f>
        <v>89483611.709223047</v>
      </c>
      <c r="Q14" s="203">
        <f>IF(AND(Kp!J13=0,Kp!I13=0),"n/a",IF(Kp!I13&gt;0,Kp!I13,Kp!J13))</f>
        <v>79432.823472428237</v>
      </c>
      <c r="R14" s="203">
        <f>IF(AND(Kp!K13=0,Kp!L13=0,Kp!M13=0),"n/a",IF(Kp!K13&gt;0,Kp!K13,IF(Kp!L13&gt;0, Kp!L13, Kp!M13)))</f>
        <v>40</v>
      </c>
      <c r="S14" s="203">
        <v>9.9999999999999995E-21</v>
      </c>
      <c r="T14" s="203">
        <v>9.9999999999999995E-21</v>
      </c>
      <c r="U14" s="203">
        <v>9.9999999999999995E-21</v>
      </c>
      <c r="V14" s="203">
        <v>9.9999999999999995E-21</v>
      </c>
      <c r="AB14" s="202"/>
      <c r="AD14" s="202">
        <f>IF(Etoxbase!I13&lt;&gt;0, Etoxbase!I13, IF(Etoxbase!H13&lt;&gt;0,Etoxbase!H13,IF(('Ecotox-Payet'!D13+'Ecotox-Payet'!E13)=0,Etoxbase!E13,'Ecotox-Payet'!D13+'Ecotox-Payet'!E13)))</f>
        <v>-3.3043688065298995</v>
      </c>
      <c r="AE14" s="203">
        <f>IF(ISBLANK('Hum-noncarc'!D13),"n/a",'Hum-noncarc'!D13)</f>
        <v>5776.5428820775642</v>
      </c>
      <c r="AF14" s="203">
        <f>IF(ISBLANK('Hum-noncarc'!E13),"n/a",'Hum-noncarc'!E13)</f>
        <v>5776.5428820775642</v>
      </c>
      <c r="AG14" s="203" t="str">
        <f>'Hum-carc'!D13</f>
        <v>n/a</v>
      </c>
      <c r="AH14" s="203" t="str">
        <f>'Hum-carc'!E13</f>
        <v>NEG</v>
      </c>
      <c r="AI14" s="193">
        <f>IF((BAF!D13+BAF!E13+BAF!F13)=0,"n/a",IF(BAF!D13&gt;0,BAF!D13,IF(BAF!E13&gt;0,BAF!E13,BAF!F13)))</f>
        <v>2.0000000000000001E-4</v>
      </c>
      <c r="AJ14" s="193">
        <f>IF((BAF!G13+BAF!H13+BAF!I13)=0,"n/a",IF(BAF!G13&gt;0,BAF!G13,IF(BAF!H13&gt;0,BAF!H13,BAF!I13)))</f>
        <v>2.0000000000000001E-4</v>
      </c>
      <c r="AK14" s="203">
        <f>IF((BAF!J13+BAF!K13+BAF!L13)=0,"n/a",IF(BAF!J13&gt;0,BAF!J13,IF(BAF!K13&gt;0,BAF!K13,BAF!L13)))</f>
        <v>5.4999999999999997E-3</v>
      </c>
      <c r="AL14" s="203">
        <f>IF((BAF!M13+BAF!N13+BAF!O13)=0,"n/a",IF(BAF!M13&gt;0,BAF!M13,IF(BAF!N13&gt;0,BAF!N13,BAF!O13)))</f>
        <v>4.2999999999999999E-4</v>
      </c>
      <c r="AM14" s="204">
        <f>IF((BAF!P13+BAF!Q13)=0,"n/a",IF(BAF!P13&gt;0,BAF!P13,BAF!Q13))</f>
        <v>210</v>
      </c>
      <c r="AO14" s="193" t="str">
        <f>IF(Flagging!D13="F","F","")</f>
        <v>F</v>
      </c>
      <c r="AP14" s="193" t="str">
        <f>IF(Flagging!E13="F","F","")</f>
        <v/>
      </c>
      <c r="AS14" s="193" t="str">
        <f>IF(Flagging!F13="F","F","")</f>
        <v/>
      </c>
      <c r="AT14" s="193" t="str">
        <f>IF(OR(Flagging!G13="F",Flagging!K13="F"),"F","")</f>
        <v/>
      </c>
      <c r="AU14" s="193" t="str">
        <f>IF(Flagging!H13="F","F","")</f>
        <v/>
      </c>
      <c r="AV14" s="193" t="str">
        <f>IF(OR(Flagging!I13="F",Flagging!L13="F",Flagging!N13="F"),"F","")</f>
        <v/>
      </c>
      <c r="AW14" s="193" t="str">
        <f>IF(OR(Flagging!J13="F",Flagging!M13="F"),"F","")</f>
        <v/>
      </c>
      <c r="AX14" s="205" t="str">
        <f t="shared" si="0"/>
        <v>I-000009</v>
      </c>
    </row>
    <row r="15" spans="1:50">
      <c r="A15" s="216">
        <f>ROW()</f>
        <v>15</v>
      </c>
      <c r="B15" s="200" t="s">
        <v>307</v>
      </c>
      <c r="C15" s="201" t="s">
        <v>56</v>
      </c>
      <c r="D15" s="201"/>
      <c r="E15" s="201"/>
      <c r="F15" s="193">
        <v>51.996000000000002</v>
      </c>
      <c r="G15" s="193"/>
      <c r="L15" s="203">
        <v>9.9999999999999995E-21</v>
      </c>
      <c r="O15" s="203">
        <f>IF(AND(Kp!D14=0, Kp!E14=0),"n/a",IF(Kp!D14&gt;0,Kp!D14,Kp!E14))</f>
        <v>100</v>
      </c>
      <c r="P15" s="203">
        <f>IF(AND(Kp!G14=0,Kp!H14=0,Kp!F14=0),"n/a",IF(Kp!F14&gt;0,Kp!F14,IF(Kp!G14&gt;0, Kp!G14, Kp!H14)))</f>
        <v>15848.931924611146</v>
      </c>
      <c r="Q15" s="203">
        <f>IF(AND(Kp!J14=0,Kp!I14=0),"n/a",IF(Kp!I14&gt;0,Kp!I14,Kp!J14))</f>
        <v>50.118723362727238</v>
      </c>
      <c r="R15" s="203">
        <f>IF(AND(Kp!K14=0,Kp!L14=0,Kp!M14=0),"n/a",IF(Kp!K14&gt;0,Kp!K14,IF(Kp!L14&gt;0, Kp!L14, Kp!M14)))</f>
        <v>40</v>
      </c>
      <c r="S15" s="203">
        <v>9.9999999999999995E-21</v>
      </c>
      <c r="T15" s="203">
        <v>9.9999999999999995E-21</v>
      </c>
      <c r="U15" s="203">
        <v>9.9999999999999995E-21</v>
      </c>
      <c r="V15" s="203">
        <v>9.9999999999999995E-21</v>
      </c>
      <c r="AB15" s="202"/>
      <c r="AD15" s="202">
        <f>IF(Etoxbase!I14&lt;&gt;0, Etoxbase!I14, IF(Etoxbase!H14&lt;&gt;0,Etoxbase!H14,IF(('Ecotox-Payet'!D14+'Ecotox-Payet'!E14)=0,Etoxbase!E14,'Ecotox-Payet'!D14+'Ecotox-Payet'!E14)))</f>
        <v>-0.44287612992420056</v>
      </c>
      <c r="AE15" s="203">
        <f>IF(ISBLANK('Hum-noncarc'!D14),"n/a",'Hum-noncarc'!D14)</f>
        <v>1.7299479166666663E-2</v>
      </c>
      <c r="AF15" s="203">
        <f>IF(ISBLANK('Hum-noncarc'!E14),"n/a",'Hum-noncarc'!E14)</f>
        <v>9.8374367882792288</v>
      </c>
      <c r="AG15" s="203">
        <f>'Hum-carc'!D14</f>
        <v>2.2143333333333341E-2</v>
      </c>
      <c r="AH15" s="203">
        <f>'Hum-carc'!E14</f>
        <v>2.2143333333333341E-2</v>
      </c>
      <c r="AI15" s="193">
        <f>IF((BAF!D14+BAF!E14+BAF!F14)=0,"n/a",IF(BAF!D14&gt;0,BAF!D14,IF(BAF!E14&gt;0,BAF!E14,BAF!F14)))</f>
        <v>2.0000000000000001E-4</v>
      </c>
      <c r="AJ15" s="193">
        <f>IF((BAF!G14+BAF!H14+BAF!I14)=0,"n/a",IF(BAF!G14&gt;0,BAF!G14,IF(BAF!H14&gt;0,BAF!H14,BAF!I14)))</f>
        <v>2.0000000000000001E-4</v>
      </c>
      <c r="AK15" s="203">
        <f>IF((BAF!J14+BAF!K14+BAF!L14)=0,"n/a",IF(BAF!J14&gt;0,BAF!J14,IF(BAF!K14&gt;0,BAF!K14,BAF!L14)))</f>
        <v>5.4999999999999997E-3</v>
      </c>
      <c r="AL15" s="203">
        <f>IF((BAF!M14+BAF!N14+BAF!O14)=0,"n/a",IF(BAF!M14&gt;0,BAF!M14,IF(BAF!N14&gt;0,BAF!N14,BAF!O14)))</f>
        <v>4.2999999999999999E-4</v>
      </c>
      <c r="AM15" s="204">
        <f>IF((BAF!P14+BAF!Q14)=0,"n/a",IF(BAF!P14&gt;0,BAF!P14,BAF!Q14))</f>
        <v>210</v>
      </c>
      <c r="AO15" s="193" t="str">
        <f>IF(Flagging!D14="F","F","")</f>
        <v>F</v>
      </c>
      <c r="AP15" s="193" t="str">
        <f>IF(Flagging!E14="F","F","")</f>
        <v/>
      </c>
      <c r="AS15" s="193" t="str">
        <f>IF(Flagging!F14="F","F","")</f>
        <v/>
      </c>
      <c r="AT15" s="193" t="str">
        <f>IF(OR(Flagging!G14="F",Flagging!K14="F"),"F","")</f>
        <v>F</v>
      </c>
      <c r="AU15" s="193" t="str">
        <f>IF(Flagging!H14="F","F","")</f>
        <v/>
      </c>
      <c r="AV15" s="193" t="str">
        <f>IF(OR(Flagging!I14="F",Flagging!L14="F",Flagging!N14="F"),"F","")</f>
        <v/>
      </c>
      <c r="AW15" s="193" t="str">
        <f>IF(OR(Flagging!J14="F",Flagging!M14="F"),"F","")</f>
        <v/>
      </c>
      <c r="AX15" s="205" t="str">
        <f t="shared" si="0"/>
        <v>I-000010</v>
      </c>
    </row>
    <row r="16" spans="1:50">
      <c r="A16" s="216">
        <f>ROW()</f>
        <v>16</v>
      </c>
      <c r="B16" s="200" t="s">
        <v>336</v>
      </c>
      <c r="C16" s="201" t="s">
        <v>293</v>
      </c>
      <c r="D16" s="201"/>
      <c r="E16" s="201"/>
      <c r="F16" s="193">
        <v>132.91</v>
      </c>
      <c r="G16" s="193"/>
      <c r="L16" s="203">
        <v>9.9999999999999995E-21</v>
      </c>
      <c r="M16" s="203">
        <f>Pvap25!D16</f>
        <v>2.1126797400753872E-4</v>
      </c>
      <c r="O16" s="203">
        <f>IF(AND(Kp!D15=0, Kp!E15=0),"n/a",IF(Kp!D15&gt;0,Kp!D15,Kp!E15))</f>
        <v>854.13733043452362</v>
      </c>
      <c r="P16" s="203">
        <f>IF(AND(Kp!G15=0,Kp!H15=0,Kp!F15=0),"n/a",IF(Kp!F15&gt;0,Kp!F15,IF(Kp!G15&gt;0, Kp!G15, Kp!H15)))</f>
        <v>18.003962808959482</v>
      </c>
      <c r="Q16" s="203">
        <f>IF(AND(Kp!J15=0,Kp!I15=0),"n/a",IF(Kp!I15&gt;0,Kp!I15,Kp!J15))</f>
        <v>17000</v>
      </c>
      <c r="R16" s="203">
        <f>IF(AND(Kp!K15=0,Kp!L15=0,Kp!M15=0),"n/a",IF(Kp!K15&gt;0,Kp!K15,IF(Kp!L15&gt;0, Kp!L15, Kp!M15)))</f>
        <v>1200</v>
      </c>
      <c r="S16" s="203">
        <v>9.9999999999999995E-21</v>
      </c>
      <c r="T16" s="203">
        <v>9.9999999999999995E-21</v>
      </c>
      <c r="U16" s="203">
        <v>9.9999999999999995E-21</v>
      </c>
      <c r="V16" s="203">
        <v>9.9999999999999995E-21</v>
      </c>
      <c r="AB16" s="202"/>
      <c r="AD16" s="202">
        <f>IF(Etoxbase!I15&lt;&gt;0, Etoxbase!I15, IF(Etoxbase!H15&lt;&gt;0,Etoxbase!H15,IF(('Ecotox-Payet'!D15+'Ecotox-Payet'!E15)=0,Etoxbase!E15,'Ecotox-Payet'!D15+'Ecotox-Payet'!E15)))</f>
        <v>0.25575616833355697</v>
      </c>
      <c r="AE16" s="203" t="str">
        <f>IF(ISBLANK('Hum-noncarc'!D15),"n/a",'Hum-noncarc'!D15)</f>
        <v>n/a</v>
      </c>
      <c r="AF16" s="203" t="str">
        <f>IF(ISBLANK('Hum-noncarc'!E15),"n/a",'Hum-noncarc'!E15)</f>
        <v>n/a</v>
      </c>
      <c r="AG16" s="203" t="str">
        <f>'Hum-carc'!D15</f>
        <v>n/a</v>
      </c>
      <c r="AH16" s="203" t="str">
        <f>'Hum-carc'!E15</f>
        <v>n/a</v>
      </c>
      <c r="AI16" s="193">
        <f>IF((BAF!D15+BAF!E15+BAF!F15)=0,"n/a",IF(BAF!D15&gt;0,BAF!D15,IF(BAF!E15&gt;0,BAF!E15,BAF!F15)))</f>
        <v>8.4000000000000012E-3</v>
      </c>
      <c r="AJ16" s="193">
        <f>IF((BAF!G15+BAF!H15+BAF!I15)=0,"n/a",IF(BAF!G15&gt;0,BAF!G15,IF(BAF!H15&gt;0,BAF!H15,BAF!I15)))</f>
        <v>2.9000000000000001E-2</v>
      </c>
      <c r="AK16" s="203">
        <f>IF((BAF!J15+BAF!K15+BAF!L15)=0,"n/a",IF(BAF!J15&gt;0,BAF!J15,IF(BAF!K15&gt;0,BAF!K15,BAF!L15)))</f>
        <v>2.1999999999999999E-2</v>
      </c>
      <c r="AL16" s="203">
        <f>IF((BAF!M15+BAF!N15+BAF!O15)=0,"n/a",IF(BAF!M15&gt;0,BAF!M15,IF(BAF!N15&gt;0,BAF!N15,BAF!O15)))</f>
        <v>4.5999999999999999E-3</v>
      </c>
      <c r="AM16" s="204">
        <f>IF((BAF!P15+BAF!Q15)=0,"n/a",IF(BAF!P15&gt;0,BAF!P15,BAF!Q15))</f>
        <v>3000</v>
      </c>
      <c r="AO16" s="193" t="str">
        <f>IF(Flagging!D15="F","F","")</f>
        <v>F</v>
      </c>
      <c r="AP16" s="193" t="str">
        <f>IF(Flagging!E15="F","F","")</f>
        <v/>
      </c>
      <c r="AS16" s="193" t="str">
        <f>IF(Flagging!F15="F","F","")</f>
        <v>F</v>
      </c>
      <c r="AT16" s="193" t="str">
        <f>IF(OR(Flagging!G15="F",Flagging!K15="F"),"F","")</f>
        <v/>
      </c>
      <c r="AU16" s="193" t="str">
        <f>IF(Flagging!H15="F","F","")</f>
        <v/>
      </c>
      <c r="AV16" s="193" t="str">
        <f>IF(OR(Flagging!I15="F",Flagging!L15="F",Flagging!N15="F"),"F","")</f>
        <v/>
      </c>
      <c r="AW16" s="193" t="str">
        <f>IF(OR(Flagging!J15="F",Flagging!M15="F"),"F","")</f>
        <v/>
      </c>
      <c r="AX16" s="205" t="str">
        <f t="shared" si="0"/>
        <v>I-000011</v>
      </c>
    </row>
    <row r="17" spans="1:50">
      <c r="A17" s="216">
        <f>ROW()</f>
        <v>17</v>
      </c>
      <c r="B17" s="200" t="s">
        <v>337</v>
      </c>
      <c r="C17" s="201" t="s">
        <v>57</v>
      </c>
      <c r="D17" s="201"/>
      <c r="E17" s="201"/>
      <c r="F17" s="193">
        <v>63.545999999999999</v>
      </c>
      <c r="G17" s="193"/>
      <c r="L17" s="203">
        <v>9.9999999999999995E-21</v>
      </c>
      <c r="M17" s="203">
        <f>Pvap25!D17</f>
        <v>6.2883519005482815E-45</v>
      </c>
      <c r="O17" s="203">
        <f>IF(AND(Kp!D16=0, Kp!E16=0),"n/a",IF(Kp!D16&gt;0,Kp!D16,Kp!E16))</f>
        <v>86636155.363999873</v>
      </c>
      <c r="P17" s="203">
        <f>IF(AND(Kp!G16=0,Kp!H16=0,Kp!F16=0),"n/a",IF(Kp!F16&gt;0,Kp!F16,IF(Kp!G16&gt;0, Kp!G16, Kp!H16)))</f>
        <v>2635338.4123158902</v>
      </c>
      <c r="Q17" s="203">
        <f>IF(AND(Kp!J16=0,Kp!I16=0),"n/a",IF(Kp!I16&gt;0,Kp!I16,Kp!J16))</f>
        <v>3162.2776601683804</v>
      </c>
      <c r="R17" s="203">
        <f>IF(AND(Kp!K16=0,Kp!L16=0,Kp!M16=0),"n/a",IF(Kp!K16&gt;0,Kp!K16,IF(Kp!L16&gt;0, Kp!L16, Kp!M16)))</f>
        <v>530</v>
      </c>
      <c r="S17" s="203">
        <v>9.9999999999999995E-21</v>
      </c>
      <c r="T17" s="203">
        <v>9.9999999999999995E-21</v>
      </c>
      <c r="U17" s="203">
        <v>9.9999999999999995E-21</v>
      </c>
      <c r="V17" s="203">
        <v>9.9999999999999995E-21</v>
      </c>
      <c r="AB17" s="202"/>
      <c r="AD17" s="202">
        <f>IF(Etoxbase!I16&lt;&gt;0, Etoxbase!I16, IF(Etoxbase!H16&lt;&gt;0,Etoxbase!H16,IF(('Ecotox-Payet'!D16+'Ecotox-Payet'!E16)=0,Etoxbase!E16,'Ecotox-Payet'!D16+'Ecotox-Payet'!E16)))</f>
        <v>-2.6059824190070104</v>
      </c>
      <c r="AE17" s="203">
        <f>IF(ISBLANK('Hum-noncarc'!D16),"n/a",'Hum-noncarc'!D16)</f>
        <v>54.758275570695112</v>
      </c>
      <c r="AF17" s="203">
        <f>IF(ISBLANK('Hum-noncarc'!E16),"n/a",'Hum-noncarc'!E16)</f>
        <v>54.758275570695112</v>
      </c>
      <c r="AG17" s="203" t="str">
        <f>'Hum-carc'!D16</f>
        <v>n/a</v>
      </c>
      <c r="AH17" s="203" t="str">
        <f>'Hum-carc'!E16</f>
        <v>n/a</v>
      </c>
      <c r="AI17" s="193">
        <f>IF((BAF!D16+BAF!E16+BAF!F16)=0,"n/a",IF(BAF!D16&gt;0,BAF!D16,IF(BAF!E16&gt;0,BAF!E16,BAF!F16)))</f>
        <v>7.3999999999999996E-2</v>
      </c>
      <c r="AJ17" s="193">
        <f>IF((BAF!G16+BAF!H16+BAF!I16)=0,"n/a",IF(BAF!G16&gt;0,BAF!G16,IF(BAF!H16&gt;0,BAF!H16,BAF!I16)))</f>
        <v>2.7000000000000003E-2</v>
      </c>
      <c r="AK17" s="203">
        <f>IF((BAF!J16+BAF!K16+BAF!L16)=0,"n/a",IF(BAF!J16&gt;0,BAF!J16,IF(BAF!K16&gt;0,BAF!K16,BAF!L16)))</f>
        <v>1.2999999999999999E-2</v>
      </c>
      <c r="AL17" s="203">
        <f>IF((BAF!M16+BAF!N16+BAF!O16)=0,"n/a",IF(BAF!M16&gt;0,BAF!M16,IF(BAF!N16&gt;0,BAF!N16,BAF!O16)))</f>
        <v>1.6504854368932038E-3</v>
      </c>
      <c r="AM17" s="204">
        <f>IF((BAF!P16+BAF!Q16)=0,"n/a",IF(BAF!P16&gt;0,BAF!P16,BAF!Q16))</f>
        <v>270</v>
      </c>
      <c r="AO17" s="193" t="str">
        <f>IF(Flagging!D16="F","F","")</f>
        <v>F</v>
      </c>
      <c r="AP17" s="193" t="str">
        <f>IF(Flagging!E16="F","F","")</f>
        <v/>
      </c>
      <c r="AS17" s="193" t="str">
        <f>IF(Flagging!F16="F","F","")</f>
        <v/>
      </c>
      <c r="AT17" s="193" t="str">
        <f>IF(OR(Flagging!G16="F",Flagging!K16="F"),"F","")</f>
        <v/>
      </c>
      <c r="AU17" s="193" t="str">
        <f>IF(Flagging!H16="F","F","")</f>
        <v/>
      </c>
      <c r="AV17" s="193" t="str">
        <f>IF(OR(Flagging!I16="F",Flagging!L16="F",Flagging!N16="F"),"F","")</f>
        <v/>
      </c>
      <c r="AW17" s="193" t="str">
        <f>IF(OR(Flagging!J16="F",Flagging!M16="F"),"F","")</f>
        <v/>
      </c>
      <c r="AX17" s="205" t="str">
        <f t="shared" si="0"/>
        <v>I-000012</v>
      </c>
    </row>
    <row r="18" spans="1:50">
      <c r="A18" s="216">
        <f>ROW()</f>
        <v>18</v>
      </c>
      <c r="B18" s="200" t="s">
        <v>338</v>
      </c>
      <c r="C18" s="201" t="s">
        <v>294</v>
      </c>
      <c r="D18" s="201"/>
      <c r="E18" s="201"/>
      <c r="F18" s="193">
        <v>55.85</v>
      </c>
      <c r="G18" s="193"/>
      <c r="L18" s="203">
        <v>9.9999999999999995E-21</v>
      </c>
      <c r="M18" s="203">
        <f>Pvap25!D18</f>
        <v>5.025727302876554E-55</v>
      </c>
      <c r="O18" s="203">
        <f>IF(AND(Kp!D17=0, Kp!E17=0),"n/a",IF(Kp!D17&gt;0,Kp!D17,Kp!E17))</f>
        <v>20449.634016901175</v>
      </c>
      <c r="P18" s="203">
        <f>IF(AND(Kp!G17=0,Kp!H17=0,Kp!F17=0),"n/a",IF(Kp!F17&gt;0,Kp!F17,IF(Kp!G17&gt;0, Kp!G17, Kp!H17)))</f>
        <v>847.06805536821594</v>
      </c>
      <c r="Q18" s="203">
        <f>IF(AND(Kp!J17=0,Kp!I17=0),"n/a",IF(Kp!I17&gt;0,Kp!I17,Kp!J17))</f>
        <v>160000</v>
      </c>
      <c r="R18" s="203">
        <f>IF(AND(Kp!K17=0,Kp!L17=0,Kp!M17=0),"n/a",IF(Kp!K17&gt;0,Kp!K17,IF(Kp!L17&gt;0, Kp!L17, Kp!M17)))</f>
        <v>880</v>
      </c>
      <c r="S18" s="203">
        <v>9.9999999999999995E-21</v>
      </c>
      <c r="T18" s="203">
        <v>9.9999999999999995E-21</v>
      </c>
      <c r="U18" s="203">
        <v>9.9999999999999995E-21</v>
      </c>
      <c r="V18" s="203">
        <v>9.9999999999999995E-21</v>
      </c>
      <c r="AB18" s="202"/>
      <c r="AD18" s="202">
        <f>IF(Etoxbase!I17&lt;&gt;0, Etoxbase!I17, IF(Etoxbase!H17&lt;&gt;0,Etoxbase!H17,IF(('Ecotox-Payet'!D17+'Ecotox-Payet'!E17)=0,Etoxbase!E17,'Ecotox-Payet'!D17+'Ecotox-Payet'!E17)))</f>
        <v>0.6105545732663662</v>
      </c>
      <c r="AE18" s="203" t="str">
        <f>IF(ISBLANK('Hum-noncarc'!D17),"n/a",'Hum-noncarc'!D17)</f>
        <v>n/a</v>
      </c>
      <c r="AF18" s="203" t="str">
        <f>IF(ISBLANK('Hum-noncarc'!E17),"n/a",'Hum-noncarc'!E17)</f>
        <v>n/a</v>
      </c>
      <c r="AG18" s="203" t="str">
        <f>'Hum-carc'!D17</f>
        <v>n/a</v>
      </c>
      <c r="AH18" s="203" t="str">
        <f>'Hum-carc'!E17</f>
        <v>n/a</v>
      </c>
      <c r="AI18" s="193">
        <f>IF((BAF!D17+BAF!E17+BAF!F17)=0,"n/a",IF(BAF!D17&gt;0,BAF!D17,IF(BAF!E17&gt;0,BAF!E17,BAF!F17)))</f>
        <v>2.0000000000000001E-4</v>
      </c>
      <c r="AJ18" s="193">
        <f>IF((BAF!G17+BAF!H17+BAF!I17)=0,"n/a",IF(BAF!G17&gt;0,BAF!G17,IF(BAF!H17&gt;0,BAF!H17,BAF!I17)))</f>
        <v>2.0000000000000001E-4</v>
      </c>
      <c r="AK18" s="203">
        <f>IF((BAF!J17+BAF!K17+BAF!L17)=0,"n/a",IF(BAF!J17&gt;0,BAF!J17,IF(BAF!K17&gt;0,BAF!K17,BAF!L17)))</f>
        <v>1.4E-2</v>
      </c>
      <c r="AL18" s="203">
        <f>IF((BAF!M17+BAF!N17+BAF!O17)=0,"n/a",IF(BAF!M17&gt;0,BAF!M17,IF(BAF!N17&gt;0,BAF!N17,BAF!O17)))</f>
        <v>3.4999999999999997E-5</v>
      </c>
      <c r="AM18" s="204">
        <f>IF((BAF!P17+BAF!Q17)=0,"n/a",IF(BAF!P17&gt;0,BAF!P17,BAF!Q17))</f>
        <v>140</v>
      </c>
      <c r="AO18" s="193" t="str">
        <f>IF(Flagging!D17="F","F","")</f>
        <v>F</v>
      </c>
      <c r="AP18" s="193" t="str">
        <f>IF(Flagging!E17="F","F","")</f>
        <v>F</v>
      </c>
      <c r="AS18" s="193" t="str">
        <f>IF(Flagging!F17="F","F","")</f>
        <v>F</v>
      </c>
      <c r="AT18" s="193" t="str">
        <f>IF(OR(Flagging!G17="F",Flagging!K17="F"),"F","")</f>
        <v/>
      </c>
      <c r="AU18" s="193" t="str">
        <f>IF(Flagging!H17="F","F","")</f>
        <v/>
      </c>
      <c r="AV18" s="193" t="str">
        <f>IF(OR(Flagging!I17="F",Flagging!L17="F",Flagging!N17="F"),"F","")</f>
        <v/>
      </c>
      <c r="AW18" s="193" t="str">
        <f>IF(OR(Flagging!J17="F",Flagging!M17="F"),"F","")</f>
        <v/>
      </c>
      <c r="AX18" s="205" t="str">
        <f t="shared" si="0"/>
        <v>I-000013</v>
      </c>
    </row>
    <row r="19" spans="1:50">
      <c r="A19" s="216">
        <f>ROW()</f>
        <v>19</v>
      </c>
      <c r="B19" s="200" t="s">
        <v>339</v>
      </c>
      <c r="C19" s="201" t="s">
        <v>295</v>
      </c>
      <c r="D19" s="201"/>
      <c r="E19" s="201"/>
      <c r="F19" s="193">
        <v>55.85</v>
      </c>
      <c r="G19" s="193"/>
      <c r="L19" s="203">
        <v>9.9999999999999995E-21</v>
      </c>
      <c r="M19" s="203">
        <f>Pvap25!D19</f>
        <v>5.025727302876554E-55</v>
      </c>
      <c r="O19" s="203">
        <f>IF(AND(Kp!D18=0, Kp!E18=0),"n/a",IF(Kp!D18&gt;0,Kp!D18,Kp!E18))</f>
        <v>101264832.9017092</v>
      </c>
      <c r="P19" s="203">
        <f>IF(AND(Kp!G18=0,Kp!H18=0,Kp!F18=0),"n/a",IF(Kp!F18&gt;0,Kp!F18,IF(Kp!G18&gt;0, Kp!G18, Kp!H18)))</f>
        <v>3227269.8974676989</v>
      </c>
      <c r="Q19" s="203">
        <f>IF(AND(Kp!J18=0,Kp!I18=0),"n/a",IF(Kp!I18&gt;0,Kp!I18,Kp!J18))</f>
        <v>160000</v>
      </c>
      <c r="R19" s="203">
        <f>IF(AND(Kp!K18=0,Kp!L18=0,Kp!M18=0),"n/a",IF(Kp!K18&gt;0,Kp!K18,IF(Kp!L18&gt;0, Kp!L18, Kp!M18)))</f>
        <v>880</v>
      </c>
      <c r="S19" s="203">
        <v>9.9999999999999995E-21</v>
      </c>
      <c r="T19" s="203">
        <v>9.9999999999999995E-21</v>
      </c>
      <c r="U19" s="203">
        <v>9.9999999999999995E-21</v>
      </c>
      <c r="V19" s="203">
        <v>9.9999999999999995E-21</v>
      </c>
      <c r="AB19" s="202"/>
      <c r="AD19" s="202">
        <f>IF(Etoxbase!I18&lt;&gt;0, Etoxbase!I18, IF(Etoxbase!H18&lt;&gt;0,Etoxbase!H18,IF(('Ecotox-Payet'!D18+'Ecotox-Payet'!E18)=0,Etoxbase!E18,'Ecotox-Payet'!D18+'Ecotox-Payet'!E18)))</f>
        <v>-3.5003757894944534</v>
      </c>
      <c r="AE19" s="203" t="str">
        <f>IF(ISBLANK('Hum-noncarc'!D18),"n/a",'Hum-noncarc'!D18)</f>
        <v>n/a</v>
      </c>
      <c r="AF19" s="203" t="str">
        <f>IF(ISBLANK('Hum-noncarc'!E18),"n/a",'Hum-noncarc'!E18)</f>
        <v>n/a</v>
      </c>
      <c r="AG19" s="203" t="str">
        <f>'Hum-carc'!D18</f>
        <v>n/a</v>
      </c>
      <c r="AH19" s="203" t="str">
        <f>'Hum-carc'!E18</f>
        <v>n/a</v>
      </c>
      <c r="AI19" s="193">
        <f>IF((BAF!D18+BAF!E18+BAF!F18)=0,"n/a",IF(BAF!D18&gt;0,BAF!D18,IF(BAF!E18&gt;0,BAF!E18,BAF!F18)))</f>
        <v>2.0000000000000001E-4</v>
      </c>
      <c r="AJ19" s="193">
        <f>IF((BAF!G18+BAF!H18+BAF!I18)=0,"n/a",IF(BAF!G18&gt;0,BAF!G18,IF(BAF!H18&gt;0,BAF!H18,BAF!I18)))</f>
        <v>2.0000000000000001E-4</v>
      </c>
      <c r="AK19" s="203">
        <f>IF((BAF!J18+BAF!K18+BAF!L18)=0,"n/a",IF(BAF!J18&gt;0,BAF!J18,IF(BAF!K18&gt;0,BAF!K18,BAF!L18)))</f>
        <v>1.4E-2</v>
      </c>
      <c r="AL19" s="203">
        <f>IF((BAF!M18+BAF!N18+BAF!O18)=0,"n/a",IF(BAF!M18&gt;0,BAF!M18,IF(BAF!N18&gt;0,BAF!N18,BAF!O18)))</f>
        <v>3.4999999999999997E-5</v>
      </c>
      <c r="AM19" s="204">
        <f>IF((BAF!P18+BAF!Q18)=0,"n/a",IF(BAF!P18&gt;0,BAF!P18,BAF!Q18))</f>
        <v>140</v>
      </c>
      <c r="AO19" s="193" t="str">
        <f>IF(Flagging!D18="F","F","")</f>
        <v>F</v>
      </c>
      <c r="AP19" s="193" t="str">
        <f>IF(Flagging!E18="F","F","")</f>
        <v>F</v>
      </c>
      <c r="AS19" s="193" t="str">
        <f>IF(Flagging!F18="F","F","")</f>
        <v>F</v>
      </c>
      <c r="AT19" s="193" t="str">
        <f>IF(OR(Flagging!G18="F",Flagging!K18="F"),"F","")</f>
        <v/>
      </c>
      <c r="AU19" s="193" t="str">
        <f>IF(Flagging!H18="F","F","")</f>
        <v/>
      </c>
      <c r="AV19" s="193" t="str">
        <f>IF(OR(Flagging!I18="F",Flagging!L18="F",Flagging!N18="F"),"F","")</f>
        <v/>
      </c>
      <c r="AW19" s="193" t="str">
        <f>IF(OR(Flagging!J18="F",Flagging!M18="F"),"F","")</f>
        <v/>
      </c>
      <c r="AX19" s="205" t="str">
        <f t="shared" si="0"/>
        <v>I-000014</v>
      </c>
    </row>
    <row r="20" spans="1:50">
      <c r="A20" s="216">
        <f>ROW()</f>
        <v>20</v>
      </c>
      <c r="B20" s="200" t="s">
        <v>340</v>
      </c>
      <c r="C20" s="201" t="s">
        <v>58</v>
      </c>
      <c r="D20" s="201"/>
      <c r="E20" s="201"/>
      <c r="F20" s="193">
        <v>200.59</v>
      </c>
      <c r="G20" s="193"/>
      <c r="L20" s="203">
        <v>9.9999999999999995E-21</v>
      </c>
      <c r="M20" s="203">
        <f>Pvap25!D20</f>
        <v>0.26448691183005452</v>
      </c>
      <c r="O20" s="203">
        <f>IF(AND(Kp!D19=0, Kp!E19=0),"n/a",IF(Kp!D19&gt;0,Kp!D19,Kp!E19))</f>
        <v>251188.64315095844</v>
      </c>
      <c r="P20" s="203">
        <f>IF(AND(Kp!G19=0,Kp!H19=0,Kp!F19=0),"n/a",IF(Kp!F19&gt;0,Kp!F19,IF(Kp!G19&gt;0, Kp!G19, Kp!H19)))</f>
        <v>199526.23149688813</v>
      </c>
      <c r="Q20" s="203">
        <f>IF(AND(Kp!J19=0,Kp!I19=0),"n/a",IF(Kp!I19&gt;0,Kp!I19,Kp!J19))</f>
        <v>79432.823472428237</v>
      </c>
      <c r="R20" s="203">
        <f>IF(AND(Kp!K19=0,Kp!L19=0,Kp!M19=0),"n/a",IF(Kp!K19&gt;0,Kp!K19,IF(Kp!L19&gt;0, Kp!L19, Kp!M19)))</f>
        <v>6300</v>
      </c>
      <c r="S20" s="203">
        <v>9.9999999999999995E-21</v>
      </c>
      <c r="T20" s="203">
        <v>9.9999999999999995E-21</v>
      </c>
      <c r="U20" s="203">
        <v>9.9999999999999995E-21</v>
      </c>
      <c r="V20" s="203">
        <v>9.9999999999999995E-21</v>
      </c>
      <c r="AB20" s="202"/>
      <c r="AD20" s="202">
        <f>IF(Etoxbase!I19&lt;&gt;0, Etoxbase!I19, IF(Etoxbase!H19&lt;&gt;0,Etoxbase!H19,IF(('Ecotox-Payet'!D19+'Ecotox-Payet'!E19)=0,Etoxbase!E19,'Ecotox-Payet'!D19+'Ecotox-Payet'!E19)))</f>
        <v>-1.112405129478589</v>
      </c>
      <c r="AE20" s="203">
        <f>IF(ISBLANK('Hum-noncarc'!D19),"n/a",'Hum-noncarc'!D19)</f>
        <v>1.8683437500000004E-2</v>
      </c>
      <c r="AF20" s="203">
        <f>IF(ISBLANK('Hum-noncarc'!E19),"n/a",'Hum-noncarc'!E19)</f>
        <v>1.1497499999999999E-2</v>
      </c>
      <c r="AG20" s="203">
        <f>'Hum-carc'!D19</f>
        <v>1.3610048780487807</v>
      </c>
      <c r="AH20" s="203">
        <f>'Hum-carc'!E19</f>
        <v>1.3610048780487807</v>
      </c>
      <c r="AI20" s="193">
        <f>IF((BAF!D19+BAF!E19+BAF!F19)=0,"n/a",IF(BAF!D19&gt;0,BAF!D19,IF(BAF!E19&gt;0,BAF!E19,BAF!F19)))</f>
        <v>7.1999999999999998E-3</v>
      </c>
      <c r="AJ20" s="193">
        <f>IF((BAF!G19+BAF!H19+BAF!I19)=0,"n/a",IF(BAF!G19&gt;0,BAF!G19,IF(BAF!H19&gt;0,BAF!H19,BAF!I19)))</f>
        <v>8.5999999999999993E-2</v>
      </c>
      <c r="AK20" s="203">
        <f>IF((BAF!J19+BAF!K19+BAF!L19)=0,"n/a",IF(BAF!J19&gt;0,BAF!J19,IF(BAF!K19&gt;0,BAF!K19,BAF!L19)))</f>
        <v>7.7000000000000002E-3</v>
      </c>
      <c r="AL20" s="203">
        <f>IF((BAF!M19+BAF!N19+BAF!O19)=0,"n/a",IF(BAF!M19&gt;0,BAF!M19,IF(BAF!N19&gt;0,BAF!N19,BAF!O19)))</f>
        <v>2.5999999999999999E-3</v>
      </c>
      <c r="AM20" s="204">
        <f>IF((BAF!P19+BAF!Q19)=0,"n/a",IF(BAF!P19&gt;0,BAF!P19,BAF!Q19))</f>
        <v>4500</v>
      </c>
      <c r="AO20" s="193" t="str">
        <f>IF(Flagging!D19="F","F","")</f>
        <v>F</v>
      </c>
      <c r="AP20" s="193" t="str">
        <f>IF(Flagging!E19="F","F","")</f>
        <v/>
      </c>
      <c r="AS20" s="193" t="str">
        <f>IF(Flagging!F19="F","F","")</f>
        <v/>
      </c>
      <c r="AT20" s="193" t="str">
        <f>IF(OR(Flagging!G19="F",Flagging!K19="F"),"F","")</f>
        <v>F</v>
      </c>
      <c r="AU20" s="193" t="str">
        <f>IF(Flagging!H19="F","F","")</f>
        <v>F</v>
      </c>
      <c r="AV20" s="193" t="str">
        <f>IF(OR(Flagging!I19="F",Flagging!L19="F",Flagging!N19="F"),"F","")</f>
        <v/>
      </c>
      <c r="AW20" s="193" t="str">
        <f>IF(OR(Flagging!J19="F",Flagging!M19="F"),"F","")</f>
        <v/>
      </c>
      <c r="AX20" s="205" t="str">
        <f t="shared" si="0"/>
        <v>I-000015</v>
      </c>
    </row>
    <row r="21" spans="1:50">
      <c r="A21" s="216">
        <f>ROW()</f>
        <v>21</v>
      </c>
      <c r="B21" s="200" t="s">
        <v>341</v>
      </c>
      <c r="C21" s="201" t="s">
        <v>297</v>
      </c>
      <c r="D21" s="201"/>
      <c r="E21" s="201"/>
      <c r="F21" s="193">
        <v>54.94</v>
      </c>
      <c r="G21" s="193"/>
      <c r="L21" s="203">
        <v>9.9999999999999995E-21</v>
      </c>
      <c r="O21" s="203">
        <f>IF(AND(Kp!D20=0, Kp!E20=0),"n/a",IF(Kp!D20&gt;0,Kp!D20,Kp!E20))</f>
        <v>186614.11416021024</v>
      </c>
      <c r="P21" s="203">
        <f>IF(AND(Kp!G20=0,Kp!H20=0,Kp!F20=0),"n/a",IF(Kp!F20&gt;0,Kp!F20,IF(Kp!G20&gt;0, Kp!G20, Kp!H20)))</f>
        <v>5781.4307800233519</v>
      </c>
      <c r="Q21" s="203">
        <f>IF(AND(Kp!J20=0,Kp!I20=0),"n/a",IF(Kp!I20&gt;0,Kp!I20,Kp!J20))</f>
        <v>28000</v>
      </c>
      <c r="R21" s="203">
        <f>IF(AND(Kp!K20=0,Kp!L20=0,Kp!M20=0),"n/a",IF(Kp!K20&gt;0,Kp!K20,IF(Kp!L20&gt;0, Kp!L20, Kp!M20)))</f>
        <v>1200</v>
      </c>
      <c r="S21" s="203">
        <v>9.9999999999999995E-21</v>
      </c>
      <c r="T21" s="203">
        <v>9.9999999999999995E-21</v>
      </c>
      <c r="U21" s="203">
        <v>9.9999999999999995E-21</v>
      </c>
      <c r="V21" s="203">
        <v>9.9999999999999995E-21</v>
      </c>
      <c r="AB21" s="202"/>
      <c r="AD21" s="202">
        <f>IF(Etoxbase!I20&lt;&gt;0, Etoxbase!I20, IF(Etoxbase!H20&lt;&gt;0,Etoxbase!H20,IF(('Ecotox-Payet'!D20+'Ecotox-Payet'!E20)=0,Etoxbase!E20,'Ecotox-Payet'!D20+'Ecotox-Payet'!E20)))</f>
        <v>0.14606885976818387</v>
      </c>
      <c r="AE21" s="203" t="str">
        <f>IF(ISBLANK('Hum-noncarc'!D20),"n/a",'Hum-noncarc'!D20)</f>
        <v>n/a</v>
      </c>
      <c r="AF21" s="203" t="str">
        <f>IF(ISBLANK('Hum-noncarc'!E20),"n/a",'Hum-noncarc'!E20)</f>
        <v>n/a</v>
      </c>
      <c r="AG21" s="203" t="str">
        <f>'Hum-carc'!D20</f>
        <v>n/a</v>
      </c>
      <c r="AH21" s="203" t="str">
        <f>'Hum-carc'!E20</f>
        <v>n/a</v>
      </c>
      <c r="AI21" s="193">
        <f>IF((BAF!D20+BAF!E20+BAF!F20)=0,"n/a",IF(BAF!D20&gt;0,BAF!D20,IF(BAF!E20&gt;0,BAF!E20,BAF!F20)))</f>
        <v>8.3999999999999991E-2</v>
      </c>
      <c r="AJ21" s="193">
        <f>IF((BAF!G20+BAF!H20+BAF!I20)=0,"n/a",IF(BAF!G20&gt;0,BAF!G20,IF(BAF!H20&gt;0,BAF!H20,BAF!I20)))</f>
        <v>0.28000000000000003</v>
      </c>
      <c r="AK21" s="203">
        <f>IF((BAF!J20+BAF!K20+BAF!L20)=0,"n/a",IF(BAF!J20&gt;0,BAF!J20,IF(BAF!K20&gt;0,BAF!K20,BAF!L20)))</f>
        <v>5.9999999999999995E-4</v>
      </c>
      <c r="AL21" s="203">
        <f>IF((BAF!M20+BAF!N20+BAF!O20)=0,"n/a",IF(BAF!M20&gt;0,BAF!M20,IF(BAF!N20&gt;0,BAF!N20,BAF!O20)))</f>
        <v>4.1E-5</v>
      </c>
      <c r="AM21" s="204">
        <f>IF((BAF!P20+BAF!Q20)=0,"n/a",IF(BAF!P20&gt;0,BAF!P20,BAF!Q20))</f>
        <v>450</v>
      </c>
      <c r="AO21" s="193" t="str">
        <f>IF(Flagging!D20="F","F","")</f>
        <v>F</v>
      </c>
      <c r="AP21" s="193" t="str">
        <f>IF(Flagging!E20="F","F","")</f>
        <v/>
      </c>
      <c r="AS21" s="193" t="str">
        <f>IF(Flagging!F20="F","F","")</f>
        <v>F</v>
      </c>
      <c r="AT21" s="193" t="str">
        <f>IF(OR(Flagging!G20="F",Flagging!K20="F"),"F","")</f>
        <v/>
      </c>
      <c r="AU21" s="193" t="str">
        <f>IF(Flagging!H20="F","F","")</f>
        <v/>
      </c>
      <c r="AV21" s="193" t="str">
        <f>IF(OR(Flagging!I20="F",Flagging!L20="F",Flagging!N20="F"),"F","")</f>
        <v/>
      </c>
      <c r="AW21" s="193" t="str">
        <f>IF(OR(Flagging!J20="F",Flagging!M20="F"),"F","")</f>
        <v/>
      </c>
      <c r="AX21" s="205" t="str">
        <f t="shared" si="0"/>
        <v>I-000016</v>
      </c>
    </row>
    <row r="22" spans="1:50">
      <c r="A22" s="216">
        <f>ROW()</f>
        <v>22</v>
      </c>
      <c r="B22" s="200" t="s">
        <v>342</v>
      </c>
      <c r="C22" s="201" t="s">
        <v>59</v>
      </c>
      <c r="D22" s="201"/>
      <c r="E22" s="201"/>
      <c r="F22" s="193">
        <v>95.94</v>
      </c>
      <c r="G22" s="193"/>
      <c r="L22" s="203">
        <v>9.9999999999999995E-21</v>
      </c>
      <c r="O22" s="203">
        <f>IF(AND(Kp!D21=0, Kp!E21=0),"n/a",IF(Kp!D21&gt;0,Kp!D21,Kp!E21))</f>
        <v>100</v>
      </c>
      <c r="P22" s="203">
        <f>IF(AND(Kp!G21=0,Kp!H21=0,Kp!F21=0),"n/a",IF(Kp!F21&gt;0,Kp!F21,IF(Kp!G21&gt;0, Kp!G21, Kp!H21)))</f>
        <v>25118.86431509586</v>
      </c>
      <c r="Q22" s="203">
        <f>IF(AND(Kp!J21=0,Kp!I21=0),"n/a",IF(Kp!I21&gt;0,Kp!I21,Kp!J21))</f>
        <v>316.22776601683825</v>
      </c>
      <c r="R22" s="203">
        <f>IF(AND(Kp!K21=0,Kp!L21=0,Kp!M21=0),"n/a",IF(Kp!K21&gt;0,Kp!K21,IF(Kp!L21&gt;0, Kp!L21, Kp!M21)))</f>
        <v>40</v>
      </c>
      <c r="S22" s="203">
        <v>9.9999999999999995E-21</v>
      </c>
      <c r="T22" s="203">
        <v>9.9999999999999995E-21</v>
      </c>
      <c r="U22" s="203">
        <v>9.9999999999999995E-21</v>
      </c>
      <c r="V22" s="203">
        <v>9.9999999999999995E-21</v>
      </c>
      <c r="AB22" s="202"/>
      <c r="AD22" s="202">
        <f>IF(Etoxbase!I21&lt;&gt;0, Etoxbase!I21, IF(Etoxbase!H21&lt;&gt;0,Etoxbase!H21,IF(('Ecotox-Payet'!D21+'Ecotox-Payet'!E21)=0,Etoxbase!E21,'Ecotox-Payet'!D21+'Ecotox-Payet'!E21)))</f>
        <v>2.5272728870084786</v>
      </c>
      <c r="AE22" s="203">
        <f>IF(ISBLANK('Hum-noncarc'!D21),"n/a",'Hum-noncarc'!D21)</f>
        <v>0.56337750000000009</v>
      </c>
      <c r="AF22" s="203">
        <f>IF(ISBLANK('Hum-noncarc'!E21),"n/a",'Hum-noncarc'!E21)</f>
        <v>0.56337750000000009</v>
      </c>
      <c r="AG22" s="203" t="str">
        <f>'Hum-carc'!D21</f>
        <v>n/a</v>
      </c>
      <c r="AH22" s="203" t="str">
        <f>'Hum-carc'!E21</f>
        <v>n/a</v>
      </c>
      <c r="AI22" s="193">
        <f>IF((BAF!D21+BAF!E21+BAF!F21)=0,"n/a",IF(BAF!D21&gt;0,BAF!D21,IF(BAF!E21&gt;0,BAF!E21,BAF!F21)))</f>
        <v>6.4000000000000001E-2</v>
      </c>
      <c r="AJ22" s="193">
        <f>IF((BAF!G21+BAF!H21+BAF!I21)=0,"n/a",IF(BAF!G21&gt;0,BAF!G21,IF(BAF!H21&gt;0,BAF!H21,BAF!I21)))</f>
        <v>0.8</v>
      </c>
      <c r="AK22" s="203">
        <f>IF((BAF!J21+BAF!K21+BAF!L21)=0,"n/a",IF(BAF!J21&gt;0,BAF!J21,IF(BAF!K21&gt;0,BAF!K21,BAF!L21)))</f>
        <v>1E-3</v>
      </c>
      <c r="AL22" s="203">
        <f>IF((BAF!M21+BAF!N21+BAF!O21)=0,"n/a",IF(BAF!M21&gt;0,BAF!M21,IF(BAF!N21&gt;0,BAF!N21,BAF!O21)))</f>
        <v>1.1000000000000001E-3</v>
      </c>
      <c r="AM22" s="204">
        <f>IF((BAF!P21+BAF!Q21)=0,"n/a",IF(BAF!P21&gt;0,BAF!P21,BAF!Q21))</f>
        <v>27</v>
      </c>
      <c r="AO22" s="193" t="str">
        <f>IF(Flagging!D21="F","F","")</f>
        <v>F</v>
      </c>
      <c r="AP22" s="193" t="str">
        <f>IF(Flagging!E21="F","F","")</f>
        <v/>
      </c>
      <c r="AS22" s="193" t="str">
        <f>IF(Flagging!F21="F","F","")</f>
        <v>F</v>
      </c>
      <c r="AT22" s="193" t="str">
        <f>IF(OR(Flagging!G21="F",Flagging!K21="F"),"F","")</f>
        <v/>
      </c>
      <c r="AU22" s="193" t="str">
        <f>IF(Flagging!H21="F","F","")</f>
        <v/>
      </c>
      <c r="AV22" s="193" t="str">
        <f>IF(OR(Flagging!I21="F",Flagging!L21="F",Flagging!N21="F"),"F","")</f>
        <v/>
      </c>
      <c r="AW22" s="193" t="str">
        <f>IF(OR(Flagging!J21="F",Flagging!M21="F"),"F","")</f>
        <v/>
      </c>
      <c r="AX22" s="205" t="str">
        <f t="shared" si="0"/>
        <v>I-000017</v>
      </c>
    </row>
    <row r="23" spans="1:50">
      <c r="A23" s="216">
        <f>ROW()</f>
        <v>23</v>
      </c>
      <c r="B23" s="200" t="s">
        <v>343</v>
      </c>
      <c r="C23" s="201" t="s">
        <v>60</v>
      </c>
      <c r="D23" s="201"/>
      <c r="E23" s="201"/>
      <c r="F23" s="193">
        <v>58.693399999999997</v>
      </c>
      <c r="G23" s="193"/>
      <c r="L23" s="203">
        <v>9.9999999999999995E-21</v>
      </c>
      <c r="M23" s="203">
        <f>Pvap25!D23</f>
        <v>1.0606335149628644E-58</v>
      </c>
      <c r="O23" s="203">
        <f>IF(AND(Kp!D22=0, Kp!E22=0),"n/a",IF(Kp!D22&gt;0,Kp!D22,Kp!E22))</f>
        <v>75648.486172033081</v>
      </c>
      <c r="P23" s="203">
        <f>IF(AND(Kp!G22=0,Kp!H22=0,Kp!F22=0),"n/a",IF(Kp!F22&gt;0,Kp!F22,IF(Kp!G22&gt;0, Kp!G22, Kp!H22)))</f>
        <v>2420.0559347426824</v>
      </c>
      <c r="Q23" s="203">
        <f>IF(AND(Kp!J22=0,Kp!I22=0),"n/a",IF(Kp!I22&gt;0,Kp!I22,Kp!J22))</f>
        <v>7943.2823472428154</v>
      </c>
      <c r="R23" s="203">
        <f>IF(AND(Kp!K22=0,Kp!L22=0,Kp!M22=0),"n/a",IF(Kp!K22&gt;0,Kp!K22,IF(Kp!L22&gt;0, Kp!L22, Kp!M22)))</f>
        <v>280</v>
      </c>
      <c r="S23" s="203">
        <v>9.9999999999999995E-21</v>
      </c>
      <c r="T23" s="203">
        <v>9.9999999999999995E-21</v>
      </c>
      <c r="U23" s="203">
        <v>9.9999999999999995E-21</v>
      </c>
      <c r="V23" s="203">
        <v>9.9999999999999995E-21</v>
      </c>
      <c r="AB23" s="202"/>
      <c r="AD23" s="202">
        <f>IF(Etoxbase!I22&lt;&gt;0, Etoxbase!I22, IF(Etoxbase!H22&lt;&gt;0,Etoxbase!H22,IF(('Ecotox-Payet'!D22+'Ecotox-Payet'!E22)=0,Etoxbase!E22,'Ecotox-Payet'!D22+'Ecotox-Payet'!E22)))</f>
        <v>-0.68027681261110495</v>
      </c>
      <c r="AE23" s="203">
        <f>IF(ISBLANK('Hum-noncarc'!D22),"n/a",'Hum-noncarc'!D22)</f>
        <v>19.674873576558458</v>
      </c>
      <c r="AF23" s="203">
        <f>IF(ISBLANK('Hum-noncarc'!E22),"n/a",'Hum-noncarc'!E22)</f>
        <v>19.674873576558458</v>
      </c>
      <c r="AG23" s="203">
        <f>'Hum-carc'!D22</f>
        <v>1.1071666666666669</v>
      </c>
      <c r="AH23" s="203">
        <f>'Hum-carc'!E22</f>
        <v>1.1071666666666669</v>
      </c>
      <c r="AI23" s="193">
        <f>IF((BAF!D22+BAF!E22+BAF!F22)=0,"n/a",IF(BAF!D22&gt;0,BAF!D22,IF(BAF!E22&gt;0,BAF!E22,BAF!F22)))</f>
        <v>4.3999999999999994E-3</v>
      </c>
      <c r="AJ23" s="193">
        <f>IF((BAF!G22+BAF!H22+BAF!I22)=0,"n/a",IF(BAF!G22&gt;0,BAF!G22,IF(BAF!H22&gt;0,BAF!H22,BAF!I22)))</f>
        <v>2.7000000000000001E-3</v>
      </c>
      <c r="AK23" s="203">
        <f>IF((BAF!J22+BAF!K22+BAF!L22)=0,"n/a",IF(BAF!J22&gt;0,BAF!J22,IF(BAF!K22&gt;0,BAF!K22,BAF!L22)))</f>
        <v>6.0000000000000001E-3</v>
      </c>
      <c r="AL23" s="203">
        <f>IF((BAF!M22+BAF!N22+BAF!O22)=0,"n/a",IF(BAF!M22&gt;0,BAF!M22,IF(BAF!N22&gt;0,BAF!N22,BAF!O22)))</f>
        <v>9.5E-4</v>
      </c>
      <c r="AM23" s="204">
        <f>IF((BAF!P22+BAF!Q22)=0,"n/a",IF(BAF!P22&gt;0,BAF!P22,BAF!Q22))</f>
        <v>71</v>
      </c>
      <c r="AO23" s="193" t="str">
        <f>IF(Flagging!D22="F","F","")</f>
        <v>F</v>
      </c>
      <c r="AP23" s="193" t="str">
        <f>IF(Flagging!E22="F","F","")</f>
        <v/>
      </c>
      <c r="AS23" s="193" t="str">
        <f>IF(Flagging!F22="F","F","")</f>
        <v/>
      </c>
      <c r="AT23" s="193" t="str">
        <f>IF(OR(Flagging!G22="F",Flagging!K22="F"),"F","")</f>
        <v/>
      </c>
      <c r="AU23" s="193" t="str">
        <f>IF(Flagging!H22="F","F","")</f>
        <v/>
      </c>
      <c r="AV23" s="193" t="str">
        <f>IF(OR(Flagging!I22="F",Flagging!L22="F",Flagging!N22="F"),"F","")</f>
        <v/>
      </c>
      <c r="AW23" s="193" t="str">
        <f>IF(OR(Flagging!J22="F",Flagging!M22="F"),"F","")</f>
        <v/>
      </c>
      <c r="AX23" s="205" t="str">
        <f t="shared" si="0"/>
        <v>I-000018</v>
      </c>
    </row>
    <row r="24" spans="1:50">
      <c r="A24" s="216">
        <f>ROW()</f>
        <v>24</v>
      </c>
      <c r="B24" s="200" t="s">
        <v>344</v>
      </c>
      <c r="C24" s="201" t="s">
        <v>61</v>
      </c>
      <c r="D24" s="201"/>
      <c r="E24" s="201"/>
      <c r="F24" s="193">
        <v>207.2</v>
      </c>
      <c r="G24" s="193"/>
      <c r="L24" s="203">
        <v>9.9999999999999995E-21</v>
      </c>
      <c r="M24" s="203">
        <f>Pvap25!D24</f>
        <v>2.3955386353897258E-23</v>
      </c>
      <c r="O24" s="203">
        <f>IF(AND(Kp!D23=0, Kp!E23=0),"n/a",IF(Kp!D23&gt;0,Kp!D23,Kp!E23))</f>
        <v>4793449.4338959716</v>
      </c>
      <c r="P24" s="203">
        <f>IF(AND(Kp!G23=0,Kp!H23=0,Kp!F23=0),"n/a",IF(Kp!F23&gt;0,Kp!F23,IF(Kp!G23&gt;0, Kp!G23, Kp!H23)))</f>
        <v>7482728.4865072863</v>
      </c>
      <c r="Q24" s="203">
        <f>IF(AND(Kp!J23=0,Kp!I23=0),"n/a",IF(Kp!I23&gt;0,Kp!I23,Kp!J23))</f>
        <v>39810.717055349742</v>
      </c>
      <c r="R24" s="203">
        <f>IF(AND(Kp!K23=0,Kp!L23=0,Kp!M23=0),"n/a",IF(Kp!K23&gt;0,Kp!K23,IF(Kp!L23&gt;0, Kp!L23, Kp!M23)))</f>
        <v>2000</v>
      </c>
      <c r="S24" s="203">
        <v>9.9999999999999995E-21</v>
      </c>
      <c r="T24" s="203">
        <v>9.9999999999999995E-21</v>
      </c>
      <c r="U24" s="203">
        <v>9.9999999999999995E-21</v>
      </c>
      <c r="V24" s="203">
        <v>9.9999999999999995E-21</v>
      </c>
      <c r="AB24" s="202"/>
      <c r="AD24" s="202">
        <f>IF(Etoxbase!I23&lt;&gt;0, Etoxbase!I23, IF(Etoxbase!H23&lt;&gt;0,Etoxbase!H23,IF(('Ecotox-Payet'!D23+'Ecotox-Payet'!E23)=0,Etoxbase!E23,'Ecotox-Payet'!D23+'Ecotox-Payet'!E23)))</f>
        <v>-2.1411919304725595</v>
      </c>
      <c r="AE24" s="203">
        <f>IF(ISBLANK('Hum-noncarc'!D23),"n/a",'Hum-noncarc'!D23)</f>
        <v>5.7947400000000003E-2</v>
      </c>
      <c r="AF24" s="203">
        <f>IF(ISBLANK('Hum-noncarc'!E23),"n/a",'Hum-noncarc'!E23)</f>
        <v>5.7947400000000003E-2</v>
      </c>
      <c r="AG24" s="203">
        <f>'Hum-carc'!D23</f>
        <v>20.327829268292689</v>
      </c>
      <c r="AH24" s="203">
        <f>'Hum-carc'!E23</f>
        <v>20.327829268292689</v>
      </c>
      <c r="AI24" s="193">
        <f>IF((BAF!D23+BAF!E23+BAF!F23)=0,"n/a",IF(BAF!D23&gt;0,BAF!D23,IF(BAF!E23&gt;0,BAF!E23,BAF!F23)))</f>
        <v>3.0000000000000001E-3</v>
      </c>
      <c r="AJ24" s="193">
        <f>IF((BAF!G23+BAF!H23+BAF!I23)=0,"n/a",IF(BAF!G23&gt;0,BAF!G23,IF(BAF!H23&gt;0,BAF!H23,BAF!I23)))</f>
        <v>1.0999999999999999E-2</v>
      </c>
      <c r="AK24" s="203">
        <f>IF((BAF!J23+BAF!K23+BAF!L23)=0,"n/a",IF(BAF!J23&gt;0,BAF!J23,IF(BAF!K23&gt;0,BAF!K23,BAF!L23)))</f>
        <v>6.9999999999999999E-4</v>
      </c>
      <c r="AL24" s="203">
        <f>IF((BAF!M23+BAF!N23+BAF!O23)=0,"n/a",IF(BAF!M23&gt;0,BAF!M23,IF(BAF!N23&gt;0,BAF!N23,BAF!O23)))</f>
        <v>1.9000000000000001E-4</v>
      </c>
      <c r="AM24" s="204">
        <f>IF((BAF!P23+BAF!Q23)=0,"n/a",IF(BAF!P23&gt;0,BAF!P23,BAF!Q23))</f>
        <v>370</v>
      </c>
      <c r="AO24" s="193" t="str">
        <f>IF(Flagging!D23="F","F","")</f>
        <v>F</v>
      </c>
      <c r="AP24" s="193" t="str">
        <f>IF(Flagging!E23="F","F","")</f>
        <v/>
      </c>
      <c r="AS24" s="193" t="str">
        <f>IF(Flagging!F23="F","F","")</f>
        <v/>
      </c>
      <c r="AT24" s="193" t="str">
        <f>IF(OR(Flagging!G23="F",Flagging!K23="F"),"F","")</f>
        <v/>
      </c>
      <c r="AU24" s="193" t="str">
        <f>IF(Flagging!H23="F","F","")</f>
        <v/>
      </c>
      <c r="AV24" s="193" t="str">
        <f>IF(OR(Flagging!I23="F",Flagging!L23="F",Flagging!N23="F"),"F","")</f>
        <v/>
      </c>
      <c r="AW24" s="193" t="str">
        <f>IF(OR(Flagging!J23="F",Flagging!M23="F"),"F","")</f>
        <v/>
      </c>
      <c r="AX24" s="205" t="str">
        <f t="shared" si="0"/>
        <v>I-000019</v>
      </c>
    </row>
    <row r="25" spans="1:50">
      <c r="A25" s="216">
        <f>ROW()</f>
        <v>25</v>
      </c>
      <c r="B25" s="200" t="s">
        <v>345</v>
      </c>
      <c r="C25" s="201" t="s">
        <v>62</v>
      </c>
      <c r="D25" s="201"/>
      <c r="E25" s="201"/>
      <c r="F25" s="193">
        <v>121.76</v>
      </c>
      <c r="G25" s="193"/>
      <c r="L25" s="203">
        <v>9.9999999999999995E-21</v>
      </c>
      <c r="O25" s="203">
        <f>IF(AND(Kp!D24=0, Kp!E24=0),"n/a",IF(Kp!D24&gt;0,Kp!D24,Kp!E24))</f>
        <v>100</v>
      </c>
      <c r="P25" s="203">
        <f>IF(AND(Kp!G24=0,Kp!H24=0,Kp!F24=0),"n/a",IF(Kp!F24&gt;0,Kp!F24,IF(Kp!G24&gt;0, Kp!G24, Kp!H24)))</f>
        <v>5000</v>
      </c>
      <c r="Q25" s="203">
        <f>IF(AND(Kp!J24=0,Kp!I24=0),"n/a",IF(Kp!I24&gt;0,Kp!I24,Kp!J24))</f>
        <v>3981.0717055349769</v>
      </c>
      <c r="R25" s="203">
        <f>IF(AND(Kp!K24=0,Kp!L24=0,Kp!M24=0),"n/a",IF(Kp!K24&gt;0,Kp!K24,IF(Kp!L24&gt;0, Kp!L24, Kp!M24)))</f>
        <v>152</v>
      </c>
      <c r="S25" s="203">
        <v>9.9999999999999995E-21</v>
      </c>
      <c r="T25" s="203">
        <v>9.9999999999999995E-21</v>
      </c>
      <c r="U25" s="203">
        <v>9.9999999999999995E-21</v>
      </c>
      <c r="V25" s="203">
        <v>9.9999999999999995E-21</v>
      </c>
      <c r="AB25" s="202"/>
      <c r="AD25" s="202">
        <f>IF(Etoxbase!I24&lt;&gt;0, Etoxbase!I24, IF(Etoxbase!H24&lt;&gt;0,Etoxbase!H24,IF(('Ecotox-Payet'!D24+'Ecotox-Payet'!E24)=0,Etoxbase!E24,'Ecotox-Payet'!D24+'Ecotox-Payet'!E24)))</f>
        <v>1.469728546025078</v>
      </c>
      <c r="AE25" s="203">
        <f>IF(ISBLANK('Hum-noncarc'!D24),"n/a",'Hum-noncarc'!D24)</f>
        <v>0.34431028758977306</v>
      </c>
      <c r="AF25" s="203">
        <f>IF(ISBLANK('Hum-noncarc'!E24),"n/a",'Hum-noncarc'!E24)</f>
        <v>0.34431028758977306</v>
      </c>
      <c r="AG25" s="203" t="str">
        <f>'Hum-carc'!D24</f>
        <v>n/a</v>
      </c>
      <c r="AH25" s="203" t="str">
        <f>'Hum-carc'!E24</f>
        <v>NEG</v>
      </c>
      <c r="AI25" s="193">
        <f>IF((BAF!D24+BAF!E24+BAF!F24)=0,"n/a",IF(BAF!D24&gt;0,BAF!D24,IF(BAF!E24&gt;0,BAF!E24,BAF!F24)))</f>
        <v>1.2400000000000001E-4</v>
      </c>
      <c r="AJ25" s="193">
        <f>IF((BAF!G24+BAF!H24+BAF!I24)=0,"n/a",IF(BAF!G24&gt;0,BAF!G24,IF(BAF!H24&gt;0,BAF!H24,BAF!I24)))</f>
        <v>1.8E-3</v>
      </c>
      <c r="AK25" s="203">
        <f>IF((BAF!J24+BAF!K24+BAF!L24)=0,"n/a",IF(BAF!J24&gt;0,BAF!J24,IF(BAF!K24&gt;0,BAF!K24,BAF!L24)))</f>
        <v>1.1999999999999999E-3</v>
      </c>
      <c r="AL25" s="203">
        <f>IF((BAF!M24+BAF!N24+BAF!O24)=0,"n/a",IF(BAF!M24&gt;0,BAF!M24,IF(BAF!N24&gt;0,BAF!N24,BAF!O24)))</f>
        <v>3.8000000000000002E-5</v>
      </c>
      <c r="AM25" s="204">
        <f>IF((BAF!P24+BAF!Q24)=0,"n/a",IF(BAF!P24&gt;0,BAF!P24,BAF!Q24))</f>
        <v>71</v>
      </c>
      <c r="AO25" s="193" t="str">
        <f>IF(Flagging!D24="F","F","")</f>
        <v>F</v>
      </c>
      <c r="AP25" s="193" t="str">
        <f>IF(Flagging!E24="F","F","")</f>
        <v/>
      </c>
      <c r="AS25" s="193" t="str">
        <f>IF(Flagging!F24="F","F","")</f>
        <v/>
      </c>
      <c r="AT25" s="193" t="str">
        <f>IF(OR(Flagging!G24="F",Flagging!K24="F"),"F","")</f>
        <v/>
      </c>
      <c r="AU25" s="193" t="str">
        <f>IF(Flagging!H24="F","F","")</f>
        <v/>
      </c>
      <c r="AV25" s="193" t="str">
        <f>IF(OR(Flagging!I24="F",Flagging!L24="F",Flagging!N24="F"),"F","")</f>
        <v/>
      </c>
      <c r="AW25" s="193" t="str">
        <f>IF(OR(Flagging!J24="F",Flagging!M24="F"),"F","")</f>
        <v/>
      </c>
      <c r="AX25" s="205" t="str">
        <f t="shared" si="0"/>
        <v>I-000020</v>
      </c>
    </row>
    <row r="26" spans="1:50">
      <c r="A26" s="216">
        <f>ROW()</f>
        <v>26</v>
      </c>
      <c r="B26" s="200" t="s">
        <v>346</v>
      </c>
      <c r="C26" s="201" t="s">
        <v>63</v>
      </c>
      <c r="D26" s="201"/>
      <c r="E26" s="201"/>
      <c r="F26" s="193">
        <v>121.76</v>
      </c>
      <c r="G26" s="193"/>
      <c r="L26" s="203">
        <v>9.9999999999999995E-21</v>
      </c>
      <c r="O26" s="203">
        <f>IF(AND(Kp!D25=0, Kp!E25=0),"n/a",IF(Kp!D25&gt;0,Kp!D25,Kp!E25))</f>
        <v>100</v>
      </c>
      <c r="P26" s="203">
        <f>IF(AND(Kp!G25=0,Kp!H25=0,Kp!F25=0),"n/a",IF(Kp!F25&gt;0,Kp!F25,IF(Kp!G25&gt;0, Kp!G25, Kp!H25)))</f>
        <v>5000</v>
      </c>
      <c r="Q26" s="203">
        <f>IF(AND(Kp!J25=0,Kp!I25=0),"n/a",IF(Kp!I25&gt;0,Kp!I25,Kp!J25))</f>
        <v>3981.0717055349769</v>
      </c>
      <c r="R26" s="203">
        <f>IF(AND(Kp!K25=0,Kp!L25=0,Kp!M25=0),"n/a",IF(Kp!K25&gt;0,Kp!K25,IF(Kp!L25&gt;0, Kp!L25, Kp!M25)))</f>
        <v>62</v>
      </c>
      <c r="S26" s="203">
        <v>9.9999999999999995E-21</v>
      </c>
      <c r="T26" s="203">
        <v>9.9999999999999995E-21</v>
      </c>
      <c r="U26" s="203">
        <v>9.9999999999999995E-21</v>
      </c>
      <c r="V26" s="203">
        <v>9.9999999999999995E-21</v>
      </c>
      <c r="AB26" s="202"/>
      <c r="AD26" s="202">
        <f>IF(Etoxbase!I25&lt;&gt;0, Etoxbase!I25, IF(Etoxbase!H25&lt;&gt;0,Etoxbase!H25,IF(('Ecotox-Payet'!D25+'Ecotox-Payet'!E25)=0,Etoxbase!E25,'Ecotox-Payet'!D25+'Ecotox-Payet'!E25)))</f>
        <v>-0.72274990673764217</v>
      </c>
      <c r="AE26" s="203">
        <f>IF(ISBLANK('Hum-noncarc'!D25),"n/a",'Hum-noncarc'!D25)</f>
        <v>0.34431028758977306</v>
      </c>
      <c r="AF26" s="203">
        <f>IF(ISBLANK('Hum-noncarc'!E25),"n/a",'Hum-noncarc'!E25)</f>
        <v>0.34431028758977306</v>
      </c>
      <c r="AG26" s="203" t="str">
        <f>'Hum-carc'!D25</f>
        <v>n/a</v>
      </c>
      <c r="AH26" s="203" t="str">
        <f>'Hum-carc'!E25</f>
        <v>NEG</v>
      </c>
      <c r="AI26" s="193">
        <f>IF((BAF!D25+BAF!E25+BAF!F25)=0,"n/a",IF(BAF!D25&gt;0,BAF!D25,IF(BAF!E25&gt;0,BAF!E25,BAF!F25)))</f>
        <v>1.2400000000000001E-4</v>
      </c>
      <c r="AJ26" s="193">
        <f>IF((BAF!G25+BAF!H25+BAF!I25)=0,"n/a",IF(BAF!G25&gt;0,BAF!G25,IF(BAF!H25&gt;0,BAF!H25,BAF!I25)))</f>
        <v>1.8E-3</v>
      </c>
      <c r="AK26" s="203">
        <f>IF((BAF!J25+BAF!K25+BAF!L25)=0,"n/a",IF(BAF!J25&gt;0,BAF!J25,IF(BAF!K25&gt;0,BAF!K25,BAF!L25)))</f>
        <v>1.1999999999999999E-3</v>
      </c>
      <c r="AL26" s="203">
        <f>IF((BAF!M25+BAF!N25+BAF!O25)=0,"n/a",IF(BAF!M25&gt;0,BAF!M25,IF(BAF!N25&gt;0,BAF!N25,BAF!O25)))</f>
        <v>3.8000000000000002E-5</v>
      </c>
      <c r="AM26" s="204">
        <f>IF((BAF!P25+BAF!Q25)=0,"n/a",IF(BAF!P25&gt;0,BAF!P25,BAF!Q25))</f>
        <v>71</v>
      </c>
      <c r="AO26" s="193" t="str">
        <f>IF(Flagging!D25="F","F","")</f>
        <v>F</v>
      </c>
      <c r="AP26" s="193" t="str">
        <f>IF(Flagging!E25="F","F","")</f>
        <v/>
      </c>
      <c r="AS26" s="193" t="str">
        <f>IF(Flagging!F25="F","F","")</f>
        <v>F</v>
      </c>
      <c r="AT26" s="193" t="str">
        <f>IF(OR(Flagging!G25="F",Flagging!K25="F"),"F","")</f>
        <v/>
      </c>
      <c r="AU26" s="193" t="str">
        <f>IF(Flagging!H25="F","F","")</f>
        <v/>
      </c>
      <c r="AV26" s="193" t="str">
        <f>IF(OR(Flagging!I25="F",Flagging!L25="F",Flagging!N25="F"),"F","")</f>
        <v/>
      </c>
      <c r="AW26" s="193" t="str">
        <f>IF(OR(Flagging!J25="F",Flagging!M25="F"),"F","")</f>
        <v/>
      </c>
      <c r="AX26" s="205" t="str">
        <f t="shared" si="0"/>
        <v>I-000021</v>
      </c>
    </row>
    <row r="27" spans="1:50">
      <c r="A27" s="216">
        <f>ROW()</f>
        <v>27</v>
      </c>
      <c r="B27" s="200" t="s">
        <v>347</v>
      </c>
      <c r="C27" s="201" t="s">
        <v>64</v>
      </c>
      <c r="D27" s="201"/>
      <c r="E27" s="201"/>
      <c r="F27" s="193">
        <v>78.959999999999994</v>
      </c>
      <c r="G27" s="193"/>
      <c r="L27" s="203">
        <v>9.9999999999999995E-21</v>
      </c>
      <c r="O27" s="203">
        <f>IF(AND(Kp!D26=0, Kp!E26=0),"n/a",IF(Kp!D26&gt;0,Kp!D26,Kp!E26))</f>
        <v>100</v>
      </c>
      <c r="P27" s="203">
        <f>IF(AND(Kp!G26=0,Kp!H26=0,Kp!F26=0),"n/a",IF(Kp!F26&gt;0,Kp!F26,IF(Kp!G26&gt;0, Kp!G26, Kp!H26)))</f>
        <v>25118.86431509586</v>
      </c>
      <c r="Q27" s="203">
        <f>IF(AND(Kp!J26=0,Kp!I26=0),"n/a",IF(Kp!I26&gt;0,Kp!I26,Kp!J26))</f>
        <v>3981.0717055349769</v>
      </c>
      <c r="R27" s="203">
        <f>IF(AND(Kp!K26=0,Kp!L26=0,Kp!M26=0),"n/a",IF(Kp!K26&gt;0,Kp!K26,IF(Kp!L26&gt;0, Kp!L26, Kp!M26)))</f>
        <v>62</v>
      </c>
      <c r="S27" s="203">
        <v>9.9999999999999995E-21</v>
      </c>
      <c r="T27" s="203">
        <v>9.9999999999999995E-21</v>
      </c>
      <c r="U27" s="203">
        <v>9.9999999999999995E-21</v>
      </c>
      <c r="V27" s="203">
        <v>9.9999999999999995E-21</v>
      </c>
      <c r="AB27" s="202"/>
      <c r="AD27" s="202">
        <f>IF(Etoxbase!I26&lt;&gt;0, Etoxbase!I26, IF(Etoxbase!H26&lt;&gt;0,Etoxbase!H26,IF(('Ecotox-Payet'!D26+'Ecotox-Payet'!E26)=0,Etoxbase!E26,'Ecotox-Payet'!D26+'Ecotox-Payet'!E26)))</f>
        <v>0.22329161787171481</v>
      </c>
      <c r="AE27" s="203" t="str">
        <f>IF(ISBLANK('Hum-noncarc'!D26),"n/a",'Hum-noncarc'!D26)</f>
        <v>n/a</v>
      </c>
      <c r="AF27" s="203" t="str">
        <f>IF(ISBLANK('Hum-noncarc'!E26),"n/a",'Hum-noncarc'!E26)</f>
        <v>n/a</v>
      </c>
      <c r="AG27" s="203" t="str">
        <f>'Hum-carc'!D26</f>
        <v>n/a</v>
      </c>
      <c r="AH27" s="203" t="str">
        <f>'Hum-carc'!E26</f>
        <v>NEG</v>
      </c>
      <c r="AI27" s="193">
        <f>IF((BAF!D26+BAF!E26+BAF!F26)=0,"n/a",IF(BAF!D26&gt;0,BAF!D26,IF(BAF!E26&gt;0,BAF!E26,BAF!F26)))</f>
        <v>5.0000000000000001E-3</v>
      </c>
      <c r="AJ27" s="193">
        <f>IF((BAF!G26+BAF!H26+BAF!I26)=0,"n/a",IF(BAF!G26&gt;0,BAF!G26,IF(BAF!H26&gt;0,BAF!H26,BAF!I26)))</f>
        <v>2.5000000000000001E-2</v>
      </c>
      <c r="AK27" s="203">
        <f>IF((BAF!J26+BAF!K26+BAF!L26)=0,"n/a",IF(BAF!J26&gt;0,BAF!J26,IF(BAF!K26&gt;0,BAF!K26,BAF!L26)))</f>
        <v>1.4999999999999999E-2</v>
      </c>
      <c r="AL27" s="203">
        <f>IF((BAF!M26+BAF!N26+BAF!O26)=0,"n/a",IF(BAF!M26&gt;0,BAF!M26,IF(BAF!N26&gt;0,BAF!N26,BAF!O26)))</f>
        <v>4.0000000000000001E-3</v>
      </c>
      <c r="AM27" s="204">
        <f>IF((BAF!P26+BAF!Q26)=0,"n/a",IF(BAF!P26&gt;0,BAF!P26,BAF!Q26))</f>
        <v>6900</v>
      </c>
      <c r="AO27" s="193" t="str">
        <f>IF(Flagging!D26="F","F","")</f>
        <v>F</v>
      </c>
      <c r="AP27" s="193" t="str">
        <f>IF(Flagging!E26="F","F","")</f>
        <v/>
      </c>
      <c r="AS27" s="193" t="str">
        <f>IF(Flagging!F26="F","F","")</f>
        <v/>
      </c>
      <c r="AT27" s="193" t="str">
        <f>IF(OR(Flagging!G26="F",Flagging!K26="F"),"F","")</f>
        <v/>
      </c>
      <c r="AU27" s="193" t="str">
        <f>IF(Flagging!H26="F","F","")</f>
        <v/>
      </c>
      <c r="AV27" s="193" t="str">
        <f>IF(OR(Flagging!I26="F",Flagging!L26="F",Flagging!N26="F"),"F","")</f>
        <v/>
      </c>
      <c r="AW27" s="193" t="str">
        <f>IF(OR(Flagging!J26="F",Flagging!M26="F"),"F","")</f>
        <v/>
      </c>
      <c r="AX27" s="205" t="str">
        <f t="shared" si="0"/>
        <v>I-000022</v>
      </c>
    </row>
    <row r="28" spans="1:50">
      <c r="A28" s="216">
        <f>ROW()</f>
        <v>28</v>
      </c>
      <c r="B28" s="200" t="s">
        <v>348</v>
      </c>
      <c r="C28" s="201" t="s">
        <v>65</v>
      </c>
      <c r="D28" s="201"/>
      <c r="E28" s="201"/>
      <c r="F28" s="193">
        <v>118.69</v>
      </c>
      <c r="G28" s="193"/>
      <c r="L28" s="203">
        <v>9.9999999999999995E-21</v>
      </c>
      <c r="M28" s="203">
        <f>Pvap25!D28</f>
        <v>6.9813053852734295E-42</v>
      </c>
      <c r="O28" s="203">
        <f>IF(AND(Kp!D27=0, Kp!E27=0),"n/a",IF(Kp!D27&gt;0,Kp!D27,Kp!E27))</f>
        <v>100</v>
      </c>
      <c r="P28" s="203">
        <f>IF(AND(Kp!G27=0,Kp!H27=0,Kp!F27=0),"n/a",IF(Kp!F27&gt;0,Kp!F27,IF(Kp!G27&gt;0, Kp!G27, Kp!H27)))</f>
        <v>79432.823472428237</v>
      </c>
      <c r="Q28" s="203">
        <f>IF(AND(Kp!J27=0,Kp!I27=0),"n/a",IF(Kp!I27&gt;0,Kp!I27,Kp!J27))</f>
        <v>5011.8723362727324</v>
      </c>
      <c r="R28" s="203">
        <f>IF(AND(Kp!K27=0,Kp!L27=0,Kp!M27=0),"n/a",IF(Kp!K27&gt;0,Kp!K27,IF(Kp!L27&gt;0, Kp!L27, Kp!M27)))</f>
        <v>1600</v>
      </c>
      <c r="S28" s="203">
        <v>9.9999999999999995E-21</v>
      </c>
      <c r="T28" s="203">
        <v>9.9999999999999995E-21</v>
      </c>
      <c r="U28" s="203">
        <v>9.9999999999999995E-21</v>
      </c>
      <c r="V28" s="203">
        <v>9.9999999999999995E-21</v>
      </c>
      <c r="AB28" s="202"/>
      <c r="AD28" s="202">
        <f>IF(Etoxbase!I27&lt;&gt;0, Etoxbase!I27, IF(Etoxbase!H27&lt;&gt;0,Etoxbase!H27,IF(('Ecotox-Payet'!D27+'Ecotox-Payet'!E27)=0,Etoxbase!E27,'Ecotox-Payet'!D27+'Ecotox-Payet'!E27)))</f>
        <v>0.16710211424897181</v>
      </c>
      <c r="AE28" s="203" t="str">
        <f>IF(ISBLANK('Hum-noncarc'!D27),"n/a",'Hum-noncarc'!D27)</f>
        <v>n/a</v>
      </c>
      <c r="AF28" s="203" t="str">
        <f>IF(ISBLANK('Hum-noncarc'!E27),"n/a",'Hum-noncarc'!E27)</f>
        <v>n/a</v>
      </c>
      <c r="AG28" s="203" t="str">
        <f>'Hum-carc'!D27</f>
        <v>n/a</v>
      </c>
      <c r="AH28" s="203" t="str">
        <f>'Hum-carc'!E27</f>
        <v>NEG</v>
      </c>
      <c r="AI28" s="193" t="str">
        <f>IF((BAF!D27+BAF!E27+BAF!F27)=0,"n/a",IF(BAF!D27&gt;0,BAF!D27,IF(BAF!E27&gt;0,BAF!E27,BAF!F27)))</f>
        <v>n/a</v>
      </c>
      <c r="AJ28" s="193" t="str">
        <f>IF((BAF!G27+BAF!H27+BAF!I27)=0,"n/a",IF(BAF!G27&gt;0,BAF!G27,IF(BAF!H27&gt;0,BAF!H27,BAF!I27)))</f>
        <v>n/a</v>
      </c>
      <c r="AK28" s="203" t="str">
        <f>IF((BAF!J27+BAF!K27+BAF!L27)=0,"n/a",IF(BAF!J27&gt;0,BAF!J27,IF(BAF!K27&gt;0,BAF!K27,BAF!L27)))</f>
        <v>n/a</v>
      </c>
      <c r="AL28" s="203" t="str">
        <f>IF((BAF!M27+BAF!N27+BAF!O27)=0,"n/a",IF(BAF!M27&gt;0,BAF!M27,IF(BAF!N27&gt;0,BAF!N27,BAF!O27)))</f>
        <v>n/a</v>
      </c>
      <c r="AM28" s="204" t="str">
        <f>IF((BAF!P27+BAF!Q27)=0,"n/a",IF(BAF!P27&gt;0,BAF!P27,BAF!Q27))</f>
        <v>n/a</v>
      </c>
      <c r="AO28" s="193" t="str">
        <f>IF(Flagging!D27="F","F","")</f>
        <v>F</v>
      </c>
      <c r="AP28" s="193" t="str">
        <f>IF(Flagging!E27="F","F","")</f>
        <v/>
      </c>
      <c r="AS28" s="193" t="str">
        <f>IF(Flagging!F27="F","F","")</f>
        <v/>
      </c>
      <c r="AT28" s="193" t="str">
        <f>IF(OR(Flagging!G27="F",Flagging!K27="F"),"F","")</f>
        <v/>
      </c>
      <c r="AU28" s="193" t="str">
        <f>IF(Flagging!H27="F","F","")</f>
        <v/>
      </c>
      <c r="AV28" s="193" t="str">
        <f>IF(OR(Flagging!I27="F",Flagging!L27="F",Flagging!N27="F"),"F","")</f>
        <v/>
      </c>
      <c r="AW28" s="193" t="str">
        <f>IF(OR(Flagging!J27="F",Flagging!M27="F"),"F","")</f>
        <v/>
      </c>
      <c r="AX28" s="205" t="str">
        <f t="shared" si="0"/>
        <v>I-000023</v>
      </c>
    </row>
    <row r="29" spans="1:50">
      <c r="A29" s="216">
        <f>ROW()</f>
        <v>29</v>
      </c>
      <c r="B29" s="200" t="s">
        <v>349</v>
      </c>
      <c r="C29" s="201" t="s">
        <v>296</v>
      </c>
      <c r="D29" s="201"/>
      <c r="E29" s="201"/>
      <c r="F29" s="193">
        <v>87.62</v>
      </c>
      <c r="G29" s="193"/>
      <c r="L29" s="203">
        <v>9.9999999999999995E-21</v>
      </c>
      <c r="O29" s="203">
        <f>IF(AND(Kp!D28=0, Kp!E28=0),"n/a",IF(Kp!D28&gt;0,Kp!D28,Kp!E28))</f>
        <v>4456.3129913823577</v>
      </c>
      <c r="P29" s="203">
        <f>IF(AND(Kp!G28=0,Kp!H28=0,Kp!F28=0),"n/a",IF(Kp!F28&gt;0,Kp!F28,IF(Kp!G28&gt;0, Kp!G28, Kp!H28)))</f>
        <v>1503.1874689987999</v>
      </c>
      <c r="Q29" s="203">
        <f>IF(AND(Kp!J28=0,Kp!I28=0),"n/a",IF(Kp!I28&gt;0,Kp!I28,Kp!J28))</f>
        <v>480</v>
      </c>
      <c r="R29" s="203">
        <f>IF(AND(Kp!K28=0,Kp!L28=0,Kp!M28=0),"n/a",IF(Kp!K28&gt;0,Kp!K28,IF(Kp!L28&gt;0, Kp!L28, Kp!M28)))</f>
        <v>52</v>
      </c>
      <c r="S29" s="203">
        <v>9.9999999999999995E-21</v>
      </c>
      <c r="T29" s="203">
        <v>9.9999999999999995E-21</v>
      </c>
      <c r="U29" s="203">
        <v>9.9999999999999995E-21</v>
      </c>
      <c r="V29" s="203">
        <v>9.9999999999999995E-21</v>
      </c>
      <c r="AB29" s="202"/>
      <c r="AD29" s="202">
        <f>IF(Etoxbase!I28&lt;&gt;0, Etoxbase!I28, IF(Etoxbase!H28&lt;&gt;0,Etoxbase!H28,IF(('Ecotox-Payet'!D28+'Ecotox-Payet'!E28)=0,Etoxbase!E28,'Ecotox-Payet'!D28+'Ecotox-Payet'!E28)))</f>
        <v>-0.4365593096680927</v>
      </c>
      <c r="AE29" s="203" t="str">
        <f>IF(ISBLANK('Hum-noncarc'!D28),"n/a",'Hum-noncarc'!D28)</f>
        <v>n/a</v>
      </c>
      <c r="AF29" s="203" t="str">
        <f>IF(ISBLANK('Hum-noncarc'!E28),"n/a",'Hum-noncarc'!E28)</f>
        <v>n/a</v>
      </c>
      <c r="AG29" s="203" t="str">
        <f>'Hum-carc'!D28</f>
        <v>n/a</v>
      </c>
      <c r="AH29" s="203" t="str">
        <f>'Hum-carc'!E28</f>
        <v>n/a</v>
      </c>
      <c r="AI29" s="193">
        <f>IF((BAF!D28+BAF!E28+BAF!F28)=0,"n/a",IF(BAF!D28&gt;0,BAF!D28,IF(BAF!E28&gt;0,BAF!E28,BAF!F28)))</f>
        <v>0.14399999999999999</v>
      </c>
      <c r="AJ29" s="193">
        <f>IF((BAF!G28+BAF!H28+BAF!I28)=0,"n/a",IF(BAF!G28&gt;0,BAF!G28,IF(BAF!H28&gt;0,BAF!H28,BAF!I28)))</f>
        <v>0.11</v>
      </c>
      <c r="AK29" s="203">
        <f>IF((BAF!J28+BAF!K28+BAF!L28)=0,"n/a",IF(BAF!J28&gt;0,BAF!J28,IF(BAF!K28&gt;0,BAF!K28,BAF!L28)))</f>
        <v>1.2999999999999999E-3</v>
      </c>
      <c r="AL29" s="203">
        <f>IF((BAF!M28+BAF!N28+BAF!O28)=0,"n/a",IF(BAF!M28&gt;0,BAF!M28,IF(BAF!N28&gt;0,BAF!N28,BAF!O28)))</f>
        <v>1.2999999999999999E-3</v>
      </c>
      <c r="AM29" s="204">
        <f>IF((BAF!P28+BAF!Q28)=0,"n/a",IF(BAF!P28&gt;0,BAF!P28,BAF!Q28))</f>
        <v>190</v>
      </c>
      <c r="AO29" s="193" t="str">
        <f>IF(Flagging!D28="F","F","")</f>
        <v>F</v>
      </c>
      <c r="AP29" s="193" t="str">
        <f>IF(Flagging!E28="F","F","")</f>
        <v/>
      </c>
      <c r="AS29" s="193" t="str">
        <f>IF(Flagging!F28="F","F","")</f>
        <v>F</v>
      </c>
      <c r="AT29" s="193" t="str">
        <f>IF(OR(Flagging!G28="F",Flagging!K28="F"),"F","")</f>
        <v/>
      </c>
      <c r="AU29" s="193" t="str">
        <f>IF(Flagging!H28="F","F","")</f>
        <v/>
      </c>
      <c r="AV29" s="193" t="str">
        <f>IF(OR(Flagging!I28="F",Flagging!L28="F",Flagging!N28="F"),"F","")</f>
        <v/>
      </c>
      <c r="AW29" s="193" t="str">
        <f>IF(OR(Flagging!J28="F",Flagging!M28="F"),"F","")</f>
        <v/>
      </c>
      <c r="AX29" s="205" t="str">
        <f t="shared" si="0"/>
        <v>I-000024</v>
      </c>
    </row>
    <row r="30" spans="1:50">
      <c r="A30" s="216">
        <f>ROW()</f>
        <v>30</v>
      </c>
      <c r="B30" s="200" t="s">
        <v>350</v>
      </c>
      <c r="C30" s="201" t="s">
        <v>66</v>
      </c>
      <c r="D30" s="201"/>
      <c r="E30" s="201"/>
      <c r="F30" s="193">
        <v>204.38300000000001</v>
      </c>
      <c r="G30" s="193"/>
      <c r="L30" s="203">
        <v>9.9999999999999995E-21</v>
      </c>
      <c r="M30" s="203">
        <f>Pvap25!D30</f>
        <v>9.0047174941122605E-21</v>
      </c>
      <c r="O30" s="203">
        <f>IF(AND(Kp!D29=0, Kp!E29=0),"n/a",IF(Kp!D29&gt;0,Kp!D29,Kp!E29))</f>
        <v>39.810717055349755</v>
      </c>
      <c r="P30" s="203">
        <f>IF(AND(Kp!G29=0,Kp!H29=0,Kp!F29=0),"n/a",IF(Kp!F29&gt;0,Kp!F29,IF(Kp!G29&gt;0, Kp!G29, Kp!H29)))</f>
        <v>12589.254117941671</v>
      </c>
      <c r="Q30" s="203">
        <f>IF(AND(Kp!J29=0,Kp!I29=0),"n/a",IF(Kp!I29&gt;0,Kp!I29,Kp!J29))</f>
        <v>19.952623149688804</v>
      </c>
      <c r="R30" s="203">
        <f>IF(AND(Kp!K29=0,Kp!L29=0,Kp!M29=0),"n/a",IF(Kp!K29&gt;0,Kp!K29,IF(Kp!L29&gt;0, Kp!L29, Kp!M29)))</f>
        <v>3.1622776601683795</v>
      </c>
      <c r="S30" s="203">
        <v>9.9999999999999995E-21</v>
      </c>
      <c r="T30" s="203">
        <v>9.9999999999999995E-21</v>
      </c>
      <c r="U30" s="203">
        <v>9.9999999999999995E-21</v>
      </c>
      <c r="V30" s="203">
        <v>9.9999999999999995E-21</v>
      </c>
      <c r="AB30" s="202"/>
      <c r="AD30" s="202">
        <f>IF(Etoxbase!I29&lt;&gt;0, Etoxbase!I29, IF(Etoxbase!H29&lt;&gt;0,Etoxbase!H29,IF(('Ecotox-Payet'!D29+'Ecotox-Payet'!E29)=0,Etoxbase!E29,'Ecotox-Payet'!D29+'Ecotox-Payet'!E29)))</f>
        <v>0.14737539162036878</v>
      </c>
      <c r="AE30" s="203">
        <f>IF(ISBLANK('Hum-noncarc'!D29),"n/a",'Hum-noncarc'!D29)</f>
        <v>0.38563342874649292</v>
      </c>
      <c r="AF30" s="203">
        <f>IF(ISBLANK('Hum-noncarc'!E29),"n/a",'Hum-noncarc'!E29)</f>
        <v>0.38563342874649292</v>
      </c>
      <c r="AG30" s="203" t="str">
        <f>'Hum-carc'!D29</f>
        <v>n/a</v>
      </c>
      <c r="AH30" s="203" t="str">
        <f>'Hum-carc'!E29</f>
        <v>n/a</v>
      </c>
      <c r="AI30" s="193">
        <f>IF((BAF!D29+BAF!E29+BAF!F29)=0,"n/a",IF(BAF!D29&gt;0,BAF!D29,IF(BAF!E29&gt;0,BAF!E29,BAF!F29)))</f>
        <v>8.0000000000000004E-4</v>
      </c>
      <c r="AJ30" s="193">
        <f>IF((BAF!G29+BAF!H29+BAF!I29)=0,"n/a",IF(BAF!G29&gt;0,BAF!G29,IF(BAF!H29&gt;0,BAF!H29,BAF!I29)))</f>
        <v>4.0000000000000002E-4</v>
      </c>
      <c r="AK30" s="203">
        <f>IF((BAF!J29+BAF!K29+BAF!L29)=0,"n/a",IF(BAF!J29&gt;0,BAF!J29,IF(BAF!K29&gt;0,BAF!K29,BAF!L29)))</f>
        <v>0.04</v>
      </c>
      <c r="AL30" s="203">
        <f>IF((BAF!M29+BAF!N29+BAF!O29)=0,"n/a",IF(BAF!M29&gt;0,BAF!M29,IF(BAF!N29&gt;0,BAF!N29,BAF!O29)))</f>
        <v>2E-3</v>
      </c>
      <c r="AM30" s="204">
        <f>IF((BAF!P29+BAF!Q29)=0,"n/a",IF(BAF!P29&gt;0,BAF!P29,BAF!Q29))</f>
        <v>590</v>
      </c>
      <c r="AO30" s="193" t="str">
        <f>IF(Flagging!D29="F","F","")</f>
        <v>F</v>
      </c>
      <c r="AP30" s="193" t="str">
        <f>IF(Flagging!E29="F","F","")</f>
        <v/>
      </c>
      <c r="AS30" s="193" t="str">
        <f>IF(Flagging!F29="F","F","")</f>
        <v/>
      </c>
      <c r="AT30" s="193" t="str">
        <f>IF(OR(Flagging!G29="F",Flagging!K29="F"),"F","")</f>
        <v/>
      </c>
      <c r="AU30" s="193" t="str">
        <f>IF(Flagging!H29="F","F","")</f>
        <v/>
      </c>
      <c r="AV30" s="193" t="str">
        <f>IF(OR(Flagging!I29="F",Flagging!L29="F",Flagging!N29="F"),"F","")</f>
        <v/>
      </c>
      <c r="AW30" s="193" t="str">
        <f>IF(OR(Flagging!J29="F",Flagging!M29="F"),"F","")</f>
        <v/>
      </c>
      <c r="AX30" s="205" t="str">
        <f t="shared" si="0"/>
        <v>I-000025</v>
      </c>
    </row>
    <row r="31" spans="1:50">
      <c r="A31" s="216">
        <f>ROW()</f>
        <v>31</v>
      </c>
      <c r="B31" s="200" t="s">
        <v>351</v>
      </c>
      <c r="C31" s="201" t="s">
        <v>67</v>
      </c>
      <c r="D31" s="201"/>
      <c r="E31" s="201"/>
      <c r="F31" s="193">
        <v>50.941000000000003</v>
      </c>
      <c r="G31" s="193"/>
      <c r="L31" s="203">
        <v>9.9999999999999995E-21</v>
      </c>
      <c r="M31" s="203">
        <f>Pvap25!D31</f>
        <v>1.1153510093102885E-72</v>
      </c>
      <c r="O31" s="203">
        <f>IF(AND(Kp!D30=0, Kp!E30=0),"n/a",IF(Kp!D30&gt;0,Kp!D30,Kp!E30))</f>
        <v>100</v>
      </c>
      <c r="P31" s="203">
        <f>IF(AND(Kp!G30=0,Kp!H30=0,Kp!F30=0),"n/a",IF(Kp!F30&gt;0,Kp!F30,IF(Kp!G30&gt;0, Kp!G30, Kp!H30)))</f>
        <v>5011.8723362727324</v>
      </c>
      <c r="Q31" s="203">
        <f>IF(AND(Kp!J30=0,Kp!I30=0),"n/a",IF(Kp!I30&gt;0,Kp!I30,Kp!J30))</f>
        <v>125.89254117941677</v>
      </c>
      <c r="R31" s="203">
        <f>IF(AND(Kp!K30=0,Kp!L30=0,Kp!M30=0),"n/a",IF(Kp!K30&gt;0,Kp!K30,IF(Kp!L30&gt;0, Kp!L30, Kp!M30)))</f>
        <v>300</v>
      </c>
      <c r="S31" s="203">
        <v>9.9999999999999995E-21</v>
      </c>
      <c r="T31" s="203">
        <v>9.9999999999999995E-21</v>
      </c>
      <c r="U31" s="203">
        <v>9.9999999999999995E-21</v>
      </c>
      <c r="V31" s="203">
        <v>9.9999999999999995E-21</v>
      </c>
      <c r="AB31" s="202"/>
      <c r="AD31" s="202">
        <f>IF(Etoxbase!I30&lt;&gt;0, Etoxbase!I30, IF(Etoxbase!H30&lt;&gt;0,Etoxbase!H30,IF(('Ecotox-Payet'!D30+'Ecotox-Payet'!E30)=0,Etoxbase!E30,'Ecotox-Payet'!D30+'Ecotox-Payet'!E30)))</f>
        <v>-0.36524644670426509</v>
      </c>
      <c r="AE31" s="203">
        <f>IF(ISBLANK('Hum-noncarc'!D30),"n/a",'Hum-noncarc'!D30)</f>
        <v>1.9617151383131739</v>
      </c>
      <c r="AF31" s="203">
        <f>IF(ISBLANK('Hum-noncarc'!E30),"n/a",'Hum-noncarc'!E30)</f>
        <v>1.9617151383131739</v>
      </c>
      <c r="AG31" s="203" t="str">
        <f>'Hum-carc'!D30</f>
        <v>n/a</v>
      </c>
      <c r="AH31" s="203" t="str">
        <f>'Hum-carc'!E30</f>
        <v>n/a</v>
      </c>
      <c r="AI31" s="193">
        <f>IF((BAF!D30+BAF!E30+BAF!F30)=0,"n/a",IF(BAF!D30&gt;0,BAF!D30,IF(BAF!E30&gt;0,BAF!E30,BAF!F30)))</f>
        <v>1.0999999999999998E-3</v>
      </c>
      <c r="AJ31" s="193">
        <f>IF((BAF!G30+BAF!H30+BAF!I30)=0,"n/a",IF(BAF!G30&gt;0,BAF!G30,IF(BAF!H30&gt;0,BAF!H30,BAF!I30)))</f>
        <v>3.0000000000000001E-3</v>
      </c>
      <c r="AK31" s="203">
        <f>IF((BAF!J30+BAF!K30+BAF!L30)=0,"n/a",IF(BAF!J30&gt;0,BAF!J30,IF(BAF!K30&gt;0,BAF!K30,BAF!L30)))</f>
        <v>2.5000000000000001E-3</v>
      </c>
      <c r="AL31" s="203">
        <f>IF((BAF!M30+BAF!N30+BAF!O30)=0,"n/a",IF(BAF!M30&gt;0,BAF!M30,IF(BAF!N30&gt;0,BAF!N30,BAF!O30)))</f>
        <v>2.0000000000000002E-5</v>
      </c>
      <c r="AM31" s="204">
        <f>IF((BAF!P30+BAF!Q30)=0,"n/a",IF(BAF!P30&gt;0,BAF!P30,BAF!Q30))</f>
        <v>290</v>
      </c>
      <c r="AO31" s="193" t="str">
        <f>IF(Flagging!D30="F","F","")</f>
        <v>F</v>
      </c>
      <c r="AP31" s="193" t="str">
        <f>IF(Flagging!E30="F","F","")</f>
        <v/>
      </c>
      <c r="AS31" s="193" t="str">
        <f>IF(Flagging!F30="F","F","")</f>
        <v/>
      </c>
      <c r="AT31" s="193" t="str">
        <f>IF(OR(Flagging!G30="F",Flagging!K30="F"),"F","")</f>
        <v/>
      </c>
      <c r="AU31" s="193" t="str">
        <f>IF(Flagging!H30="F","F","")</f>
        <v/>
      </c>
      <c r="AV31" s="193" t="str">
        <f>IF(OR(Flagging!I30="F",Flagging!L30="F",Flagging!N30="F"),"F","")</f>
        <v/>
      </c>
      <c r="AW31" s="193" t="str">
        <f>IF(OR(Flagging!J30="F",Flagging!M30="F"),"F","")</f>
        <v/>
      </c>
      <c r="AX31" s="205" t="str">
        <f t="shared" si="0"/>
        <v>I-000026</v>
      </c>
    </row>
    <row r="32" spans="1:50">
      <c r="A32" s="216">
        <f>ROW()</f>
        <v>32</v>
      </c>
      <c r="B32" s="200" t="s">
        <v>352</v>
      </c>
      <c r="C32" s="201" t="s">
        <v>68</v>
      </c>
      <c r="D32" s="201"/>
      <c r="E32" s="201"/>
      <c r="F32" s="193">
        <v>65.38</v>
      </c>
      <c r="G32" s="193"/>
      <c r="L32" s="203">
        <v>9.9999999999999995E-21</v>
      </c>
      <c r="M32" s="203">
        <f>Pvap25!D32</f>
        <v>1.9969597156785102E-11</v>
      </c>
      <c r="O32" s="203">
        <f>IF(AND(Kp!D31=0, Kp!E31=0),"n/a",IF(Kp!D31&gt;0,Kp!D31,Kp!E31))</f>
        <v>180694.73815931001</v>
      </c>
      <c r="P32" s="203">
        <f>IF(AND(Kp!G31=0,Kp!H31=0,Kp!F31=0),"n/a",IF(Kp!F31&gt;0,Kp!F31,IF(Kp!G31&gt;0, Kp!G31, Kp!H31)))</f>
        <v>5615.8377691076203</v>
      </c>
      <c r="Q32" s="203">
        <f>IF(AND(Kp!J31=0,Kp!I31=0),"n/a",IF(Kp!I31&gt;0,Kp!I31,Kp!J31))</f>
        <v>12589.254117941671</v>
      </c>
      <c r="R32" s="203">
        <f>IF(AND(Kp!K31=0,Kp!L31=0,Kp!M31=0),"n/a",IF(Kp!K31&gt;0,Kp!K31,IF(Kp!L31&gt;0, Kp!L31, Kp!M31)))</f>
        <v>950</v>
      </c>
      <c r="S32" s="203">
        <v>9.9999999999999995E-21</v>
      </c>
      <c r="T32" s="203">
        <v>9.9999999999999995E-21</v>
      </c>
      <c r="U32" s="203">
        <v>9.9999999999999995E-21</v>
      </c>
      <c r="V32" s="203">
        <v>9.9999999999999995E-21</v>
      </c>
      <c r="AB32" s="202"/>
      <c r="AD32" s="202">
        <f>IF(Etoxbase!I31&lt;&gt;0, Etoxbase!I31, IF(Etoxbase!H31&lt;&gt;0,Etoxbase!H31,IF(('Ecotox-Payet'!D31+'Ecotox-Payet'!E31)=0,Etoxbase!E31,'Ecotox-Payet'!D31+'Ecotox-Payet'!E31)))</f>
        <v>-0.81780693992885911</v>
      </c>
      <c r="AE32" s="203">
        <f>IF(ISBLANK('Hum-noncarc'!D31),"n/a",'Hum-noncarc'!D31)</f>
        <v>14.647815000000001</v>
      </c>
      <c r="AF32" s="203">
        <f>IF(ISBLANK('Hum-noncarc'!E31),"n/a",'Hum-noncarc'!E31)</f>
        <v>14.647815000000001</v>
      </c>
      <c r="AG32" s="203" t="str">
        <f>'Hum-carc'!D31</f>
        <v>n/a</v>
      </c>
      <c r="AH32" s="203" t="str">
        <f>'Hum-carc'!E31</f>
        <v>NEG</v>
      </c>
      <c r="AI32" s="193">
        <f>IF((BAF!D31+BAF!E31+BAF!F31)=0,"n/a",IF(BAF!D31&gt;0,BAF!D31,IF(BAF!E31&gt;0,BAF!E31,BAF!F31)))</f>
        <v>0.38</v>
      </c>
      <c r="AJ32" s="193">
        <f>IF((BAF!G31+BAF!H31+BAF!I31)=0,"n/a",IF(BAF!G31&gt;0,BAF!G31,IF(BAF!H31&gt;0,BAF!H31,BAF!I31)))</f>
        <v>1.8</v>
      </c>
      <c r="AK32" s="203">
        <f>IF((BAF!J31+BAF!K31+BAF!L31)=0,"n/a",IF(BAF!J31&gt;0,BAF!J31,IF(BAF!K31&gt;0,BAF!K31,BAF!L31)))</f>
        <v>0.16</v>
      </c>
      <c r="AL32" s="203">
        <f>IF((BAF!M31+BAF!N31+BAF!O31)=0,"n/a",IF(BAF!M31&gt;0,BAF!M31,IF(BAF!N31&gt;0,BAF!N31,BAF!O31)))</f>
        <v>2.7000000000000001E-3</v>
      </c>
      <c r="AM32" s="204">
        <f>IF((BAF!P31+BAF!Q31)=0,"n/a",IF(BAF!P31&gt;0,BAF!P31,BAF!Q31))</f>
        <v>4700</v>
      </c>
      <c r="AO32" s="193" t="str">
        <f>IF(Flagging!D31="F","F","")</f>
        <v>F</v>
      </c>
      <c r="AP32" s="193" t="str">
        <f>IF(Flagging!E31="F","F","")</f>
        <v>F</v>
      </c>
      <c r="AS32" s="193" t="str">
        <f>IF(Flagging!F31="F","F","")</f>
        <v/>
      </c>
      <c r="AT32" s="193" t="str">
        <f>IF(OR(Flagging!G31="F",Flagging!K31="F"),"F","")</f>
        <v/>
      </c>
      <c r="AU32" s="193" t="str">
        <f>IF(Flagging!H31="F","F","")</f>
        <v/>
      </c>
      <c r="AV32" s="193" t="str">
        <f>IF(OR(Flagging!I31="F",Flagging!L31="F",Flagging!N31="F"),"F","")</f>
        <v/>
      </c>
      <c r="AW32" s="193" t="str">
        <f>IF(OR(Flagging!J31="F",Flagging!M31="F"),"F","")</f>
        <v/>
      </c>
      <c r="AX32" s="205" t="str">
        <f t="shared" si="0"/>
        <v>I-000027</v>
      </c>
    </row>
    <row r="33" spans="2:39">
      <c r="B33" s="200"/>
      <c r="C33" s="201"/>
      <c r="D33" s="201"/>
      <c r="E33" s="201"/>
      <c r="G33" s="193"/>
      <c r="AD33" s="202"/>
      <c r="AE33" s="203"/>
      <c r="AF33" s="203"/>
      <c r="AG33" s="203"/>
      <c r="AH33" s="203"/>
      <c r="AK33" s="203"/>
      <c r="AL33" s="203"/>
      <c r="AM33" s="204"/>
    </row>
    <row r="34" spans="2:39">
      <c r="B34" s="200"/>
      <c r="C34" s="201"/>
      <c r="D34" s="201"/>
      <c r="E34" s="201"/>
      <c r="G34" s="193"/>
      <c r="AD34" s="202"/>
      <c r="AE34" s="203"/>
      <c r="AF34" s="203"/>
      <c r="AG34" s="203"/>
      <c r="AH34" s="203"/>
      <c r="AK34" s="203"/>
      <c r="AL34" s="203"/>
      <c r="AM34" s="204"/>
    </row>
    <row r="35" spans="2:39">
      <c r="B35" s="200"/>
      <c r="C35" s="201"/>
      <c r="D35" s="201"/>
      <c r="E35" s="201"/>
      <c r="G35" s="193"/>
      <c r="AD35" s="202"/>
      <c r="AE35" s="203"/>
      <c r="AF35" s="203"/>
      <c r="AG35" s="203"/>
      <c r="AH35" s="203"/>
      <c r="AK35" s="203"/>
      <c r="AL35" s="203"/>
      <c r="AM35" s="204"/>
    </row>
    <row r="36" spans="2:39">
      <c r="B36" s="200"/>
      <c r="C36" s="201"/>
      <c r="D36" s="201"/>
      <c r="E36" s="201"/>
      <c r="G36" s="193"/>
      <c r="AD36" s="202"/>
      <c r="AE36" s="203"/>
      <c r="AF36" s="203"/>
      <c r="AG36" s="203"/>
      <c r="AH36" s="203"/>
      <c r="AK36" s="203"/>
      <c r="AL36" s="203"/>
      <c r="AM36" s="204"/>
    </row>
    <row r="37" spans="2:39">
      <c r="B37" s="200"/>
      <c r="C37" s="201"/>
      <c r="D37" s="201"/>
      <c r="E37" s="201"/>
      <c r="G37" s="193"/>
      <c r="AD37" s="202"/>
      <c r="AE37" s="203"/>
      <c r="AF37" s="203"/>
      <c r="AG37" s="203"/>
      <c r="AH37" s="203"/>
      <c r="AK37" s="203"/>
      <c r="AL37" s="203"/>
      <c r="AM37" s="204"/>
    </row>
    <row r="38" spans="2:39">
      <c r="B38" s="200"/>
      <c r="C38" s="201"/>
      <c r="D38" s="201"/>
      <c r="E38" s="201"/>
      <c r="G38" s="193"/>
      <c r="AD38" s="202"/>
      <c r="AE38" s="203"/>
      <c r="AF38" s="203"/>
      <c r="AG38" s="203"/>
      <c r="AH38" s="203"/>
      <c r="AK38" s="203"/>
      <c r="AL38" s="203"/>
      <c r="AM38" s="204"/>
    </row>
    <row r="39" spans="2:39">
      <c r="B39" s="200"/>
      <c r="C39" s="201"/>
      <c r="D39" s="201"/>
      <c r="E39" s="201"/>
      <c r="G39" s="193"/>
      <c r="AD39" s="202"/>
      <c r="AE39" s="203"/>
      <c r="AF39" s="203"/>
      <c r="AG39" s="203"/>
      <c r="AH39" s="203"/>
      <c r="AK39" s="203"/>
      <c r="AL39" s="203"/>
      <c r="AM39" s="204"/>
    </row>
    <row r="40" spans="2:39">
      <c r="B40" s="200"/>
      <c r="C40" s="201"/>
      <c r="D40" s="201"/>
      <c r="E40" s="201"/>
      <c r="G40" s="193"/>
      <c r="AD40" s="202"/>
      <c r="AE40" s="203"/>
      <c r="AF40" s="203"/>
      <c r="AG40" s="203"/>
      <c r="AH40" s="203"/>
      <c r="AK40" s="203"/>
      <c r="AL40" s="203"/>
      <c r="AM40" s="204"/>
    </row>
    <row r="41" spans="2:39">
      <c r="B41" s="200"/>
      <c r="C41" s="201"/>
      <c r="D41" s="201"/>
      <c r="E41" s="201"/>
      <c r="G41" s="193"/>
      <c r="AD41" s="202"/>
      <c r="AE41" s="203"/>
      <c r="AF41" s="203"/>
      <c r="AG41" s="203"/>
      <c r="AH41" s="203"/>
      <c r="AK41" s="203"/>
      <c r="AL41" s="203"/>
      <c r="AM41" s="204"/>
    </row>
    <row r="42" spans="2:39">
      <c r="B42" s="200"/>
      <c r="C42" s="201"/>
      <c r="D42" s="201"/>
      <c r="E42" s="201"/>
      <c r="G42" s="193"/>
      <c r="AD42" s="202"/>
      <c r="AE42" s="203"/>
      <c r="AF42" s="203"/>
      <c r="AG42" s="203"/>
      <c r="AH42" s="203"/>
      <c r="AK42" s="203"/>
      <c r="AL42" s="203"/>
      <c r="AM42" s="204"/>
    </row>
    <row r="43" spans="2:39">
      <c r="B43" s="200"/>
      <c r="C43" s="201"/>
      <c r="D43" s="201"/>
      <c r="E43" s="201"/>
      <c r="G43" s="193"/>
      <c r="AD43" s="202"/>
      <c r="AE43" s="203"/>
      <c r="AF43" s="203"/>
      <c r="AG43" s="203"/>
      <c r="AH43" s="203"/>
      <c r="AK43" s="203"/>
      <c r="AL43" s="203"/>
      <c r="AM43" s="204"/>
    </row>
    <row r="44" spans="2:39">
      <c r="B44" s="200"/>
      <c r="C44" s="201"/>
      <c r="D44" s="201"/>
      <c r="E44" s="201"/>
      <c r="G44" s="193"/>
      <c r="AD44" s="202"/>
      <c r="AE44" s="203"/>
      <c r="AF44" s="203"/>
      <c r="AG44" s="203"/>
      <c r="AH44" s="203"/>
      <c r="AK44" s="203"/>
      <c r="AL44" s="203"/>
      <c r="AM44" s="204"/>
    </row>
    <row r="45" spans="2:39">
      <c r="B45" s="200"/>
      <c r="C45" s="201"/>
      <c r="D45" s="201"/>
      <c r="E45" s="201"/>
      <c r="G45" s="193"/>
      <c r="AD45" s="202"/>
      <c r="AE45" s="203"/>
      <c r="AF45" s="203"/>
      <c r="AG45" s="203"/>
      <c r="AH45" s="203"/>
      <c r="AK45" s="203"/>
      <c r="AL45" s="203"/>
      <c r="AM45" s="204"/>
    </row>
    <row r="46" spans="2:39">
      <c r="B46" s="200"/>
      <c r="C46" s="201"/>
      <c r="D46" s="201"/>
      <c r="E46" s="201"/>
      <c r="G46" s="193"/>
      <c r="AD46" s="202"/>
      <c r="AE46" s="203"/>
      <c r="AF46" s="203"/>
      <c r="AG46" s="203"/>
      <c r="AH46" s="203"/>
      <c r="AK46" s="203"/>
      <c r="AL46" s="203"/>
      <c r="AM46" s="204"/>
    </row>
    <row r="47" spans="2:39">
      <c r="B47" s="200"/>
      <c r="C47" s="201"/>
      <c r="D47" s="201"/>
      <c r="E47" s="201"/>
      <c r="G47" s="193"/>
      <c r="AD47" s="202"/>
      <c r="AE47" s="203"/>
      <c r="AF47" s="203"/>
      <c r="AG47" s="203"/>
      <c r="AH47" s="203"/>
      <c r="AK47" s="203"/>
      <c r="AL47" s="203"/>
      <c r="AM47" s="204"/>
    </row>
    <row r="48" spans="2:39">
      <c r="B48" s="200"/>
      <c r="C48" s="201"/>
      <c r="D48" s="201"/>
      <c r="E48" s="201"/>
      <c r="G48" s="193"/>
      <c r="AD48" s="202"/>
      <c r="AE48" s="203"/>
      <c r="AF48" s="203"/>
      <c r="AG48" s="203"/>
      <c r="AH48" s="203"/>
      <c r="AK48" s="203"/>
      <c r="AL48" s="203"/>
      <c r="AM48" s="204"/>
    </row>
    <row r="49" spans="2:39">
      <c r="B49" s="200"/>
      <c r="C49" s="201"/>
      <c r="D49" s="201"/>
      <c r="E49" s="201"/>
      <c r="G49" s="193"/>
      <c r="AD49" s="202"/>
      <c r="AE49" s="203"/>
      <c r="AF49" s="203"/>
      <c r="AG49" s="203"/>
      <c r="AH49" s="203"/>
      <c r="AK49" s="203"/>
      <c r="AL49" s="203"/>
      <c r="AM49" s="204"/>
    </row>
    <row r="50" spans="2:39">
      <c r="B50" s="200"/>
      <c r="C50" s="201"/>
      <c r="D50" s="201"/>
      <c r="E50" s="201"/>
      <c r="G50" s="193"/>
      <c r="AD50" s="202"/>
      <c r="AE50" s="203"/>
      <c r="AF50" s="203"/>
      <c r="AG50" s="203"/>
      <c r="AH50" s="203"/>
      <c r="AK50" s="203"/>
      <c r="AL50" s="203"/>
      <c r="AM50" s="204"/>
    </row>
    <row r="51" spans="2:39">
      <c r="B51" s="200"/>
      <c r="C51" s="201"/>
      <c r="D51" s="201"/>
      <c r="E51" s="201"/>
      <c r="G51" s="193"/>
      <c r="AD51" s="202"/>
      <c r="AE51" s="203"/>
      <c r="AF51" s="203"/>
      <c r="AG51" s="203"/>
      <c r="AH51" s="203"/>
      <c r="AK51" s="203"/>
      <c r="AL51" s="203"/>
      <c r="AM51" s="204"/>
    </row>
    <row r="52" spans="2:39">
      <c r="B52" s="200"/>
      <c r="C52" s="201"/>
      <c r="D52" s="201"/>
      <c r="E52" s="201"/>
      <c r="G52" s="193"/>
      <c r="AD52" s="202"/>
      <c r="AE52" s="203"/>
      <c r="AF52" s="203"/>
      <c r="AG52" s="203"/>
      <c r="AH52" s="203"/>
      <c r="AK52" s="203"/>
      <c r="AL52" s="203"/>
      <c r="AM52" s="204"/>
    </row>
    <row r="53" spans="2:39">
      <c r="B53" s="200"/>
      <c r="C53" s="201"/>
      <c r="D53" s="201"/>
      <c r="E53" s="201"/>
      <c r="G53" s="193"/>
      <c r="AD53" s="202"/>
      <c r="AE53" s="203"/>
      <c r="AF53" s="203"/>
      <c r="AG53" s="203"/>
      <c r="AH53" s="203"/>
      <c r="AK53" s="203"/>
      <c r="AL53" s="203"/>
      <c r="AM53" s="204"/>
    </row>
    <row r="54" spans="2:39">
      <c r="B54" s="200"/>
      <c r="C54" s="201"/>
      <c r="D54" s="201"/>
      <c r="E54" s="201"/>
      <c r="G54" s="193"/>
      <c r="AD54" s="202"/>
      <c r="AE54" s="203"/>
      <c r="AF54" s="203"/>
      <c r="AG54" s="203"/>
      <c r="AH54" s="203"/>
      <c r="AK54" s="203"/>
      <c r="AL54" s="203"/>
      <c r="AM54" s="204"/>
    </row>
    <row r="55" spans="2:39">
      <c r="B55" s="200"/>
      <c r="C55" s="201"/>
      <c r="D55" s="201"/>
      <c r="E55" s="201"/>
      <c r="G55" s="193"/>
      <c r="AD55" s="202"/>
      <c r="AE55" s="203"/>
      <c r="AF55" s="203"/>
      <c r="AG55" s="203"/>
      <c r="AH55" s="203"/>
      <c r="AK55" s="203"/>
      <c r="AL55" s="203"/>
      <c r="AM55" s="204"/>
    </row>
    <row r="56" spans="2:39">
      <c r="B56" s="200"/>
      <c r="C56" s="201"/>
      <c r="D56" s="201"/>
      <c r="E56" s="201"/>
      <c r="G56" s="193"/>
      <c r="AD56" s="202"/>
      <c r="AE56" s="203"/>
      <c r="AF56" s="203"/>
      <c r="AG56" s="203"/>
      <c r="AH56" s="203"/>
      <c r="AK56" s="203"/>
      <c r="AL56" s="203"/>
      <c r="AM56" s="204"/>
    </row>
    <row r="57" spans="2:39">
      <c r="B57" s="200"/>
      <c r="C57" s="201"/>
      <c r="D57" s="201"/>
      <c r="E57" s="201"/>
      <c r="G57" s="193"/>
      <c r="AD57" s="202"/>
      <c r="AE57" s="203"/>
      <c r="AF57" s="203"/>
      <c r="AG57" s="203"/>
      <c r="AH57" s="203"/>
      <c r="AK57" s="203"/>
      <c r="AL57" s="203"/>
      <c r="AM57" s="204"/>
    </row>
    <row r="58" spans="2:39">
      <c r="B58" s="200"/>
      <c r="C58" s="201"/>
      <c r="D58" s="201"/>
      <c r="E58" s="201"/>
      <c r="G58" s="193"/>
      <c r="AD58" s="202"/>
      <c r="AE58" s="203"/>
      <c r="AF58" s="203"/>
      <c r="AG58" s="203"/>
      <c r="AH58" s="203"/>
      <c r="AK58" s="203"/>
      <c r="AL58" s="203"/>
      <c r="AM58" s="204"/>
    </row>
    <row r="59" spans="2:39">
      <c r="B59" s="200"/>
      <c r="C59" s="201"/>
      <c r="D59" s="201"/>
      <c r="E59" s="201"/>
      <c r="G59" s="193"/>
      <c r="AD59" s="202"/>
      <c r="AE59" s="203"/>
      <c r="AF59" s="203"/>
      <c r="AG59" s="203"/>
      <c r="AH59" s="203"/>
      <c r="AK59" s="203"/>
      <c r="AL59" s="203"/>
      <c r="AM59" s="204"/>
    </row>
    <row r="60" spans="2:39">
      <c r="B60" s="200"/>
      <c r="C60" s="201"/>
      <c r="D60" s="201"/>
      <c r="E60" s="201"/>
      <c r="G60" s="193"/>
      <c r="AD60" s="202"/>
      <c r="AE60" s="203"/>
      <c r="AF60" s="203"/>
      <c r="AG60" s="203"/>
      <c r="AH60" s="203"/>
      <c r="AK60" s="203"/>
      <c r="AL60" s="203"/>
      <c r="AM60" s="204"/>
    </row>
    <row r="61" spans="2:39">
      <c r="B61" s="200"/>
      <c r="C61" s="201"/>
      <c r="D61" s="201"/>
      <c r="E61" s="201"/>
      <c r="G61" s="193"/>
      <c r="AD61" s="202"/>
      <c r="AE61" s="203"/>
      <c r="AF61" s="203"/>
      <c r="AG61" s="203"/>
      <c r="AH61" s="203"/>
      <c r="AK61" s="203"/>
      <c r="AL61" s="203"/>
      <c r="AM61" s="204"/>
    </row>
    <row r="62" spans="2:39">
      <c r="B62" s="200"/>
      <c r="C62" s="201"/>
      <c r="D62" s="201"/>
      <c r="E62" s="201"/>
      <c r="G62" s="193"/>
      <c r="AD62" s="202"/>
      <c r="AE62" s="203"/>
      <c r="AF62" s="203"/>
      <c r="AG62" s="203"/>
      <c r="AH62" s="203"/>
      <c r="AK62" s="203"/>
      <c r="AL62" s="203"/>
      <c r="AM62" s="204"/>
    </row>
    <row r="63" spans="2:39">
      <c r="B63" s="200"/>
      <c r="C63" s="201"/>
      <c r="D63" s="201"/>
      <c r="E63" s="201"/>
      <c r="G63" s="193"/>
      <c r="AD63" s="202"/>
      <c r="AE63" s="203"/>
      <c r="AF63" s="203"/>
      <c r="AG63" s="203"/>
      <c r="AH63" s="203"/>
      <c r="AK63" s="203"/>
      <c r="AL63" s="203"/>
      <c r="AM63" s="204"/>
    </row>
    <row r="64" spans="2:39">
      <c r="B64" s="200"/>
      <c r="C64" s="201"/>
      <c r="D64" s="201"/>
      <c r="E64" s="201"/>
      <c r="G64" s="193"/>
      <c r="AD64" s="202"/>
      <c r="AE64" s="203"/>
      <c r="AF64" s="203"/>
      <c r="AG64" s="203"/>
      <c r="AH64" s="203"/>
      <c r="AK64" s="203"/>
      <c r="AL64" s="203"/>
      <c r="AM64" s="204"/>
    </row>
    <row r="65" spans="2:39">
      <c r="B65" s="200"/>
      <c r="C65" s="201"/>
      <c r="D65" s="201"/>
      <c r="E65" s="201"/>
      <c r="G65" s="193"/>
      <c r="AD65" s="202"/>
      <c r="AE65" s="203"/>
      <c r="AF65" s="203"/>
      <c r="AG65" s="203"/>
      <c r="AH65" s="203"/>
      <c r="AK65" s="203"/>
      <c r="AL65" s="203"/>
      <c r="AM65" s="204"/>
    </row>
    <row r="66" spans="2:39">
      <c r="B66" s="200"/>
      <c r="C66" s="201"/>
      <c r="D66" s="201"/>
      <c r="E66" s="201"/>
      <c r="G66" s="193"/>
      <c r="AD66" s="202"/>
      <c r="AE66" s="203"/>
      <c r="AF66" s="203"/>
      <c r="AG66" s="203"/>
      <c r="AH66" s="203"/>
      <c r="AK66" s="203"/>
      <c r="AL66" s="203"/>
      <c r="AM66" s="204"/>
    </row>
    <row r="67" spans="2:39">
      <c r="B67" s="200"/>
      <c r="C67" s="201"/>
      <c r="D67" s="201"/>
      <c r="E67" s="201"/>
      <c r="G67" s="193"/>
      <c r="AD67" s="202"/>
      <c r="AE67" s="203"/>
      <c r="AF67" s="203"/>
      <c r="AG67" s="203"/>
      <c r="AH67" s="203"/>
      <c r="AK67" s="203"/>
      <c r="AL67" s="203"/>
      <c r="AM67" s="204"/>
    </row>
    <row r="68" spans="2:39">
      <c r="B68" s="200"/>
      <c r="C68" s="201"/>
      <c r="D68" s="201"/>
      <c r="E68" s="201"/>
      <c r="G68" s="193"/>
      <c r="AD68" s="202"/>
      <c r="AE68" s="203"/>
      <c r="AF68" s="203"/>
      <c r="AG68" s="203"/>
      <c r="AH68" s="203"/>
      <c r="AK68" s="203"/>
      <c r="AL68" s="203"/>
      <c r="AM68" s="204"/>
    </row>
    <row r="69" spans="2:39">
      <c r="B69" s="200"/>
      <c r="C69" s="201"/>
      <c r="D69" s="201"/>
      <c r="E69" s="201"/>
      <c r="G69" s="193"/>
      <c r="AD69" s="202"/>
      <c r="AE69" s="203"/>
      <c r="AF69" s="203"/>
      <c r="AG69" s="203"/>
      <c r="AH69" s="203"/>
      <c r="AK69" s="203"/>
      <c r="AL69" s="203"/>
      <c r="AM69" s="204"/>
    </row>
    <row r="70" spans="2:39">
      <c r="B70" s="200"/>
      <c r="C70" s="201"/>
      <c r="D70" s="201"/>
      <c r="E70" s="201"/>
      <c r="G70" s="193"/>
      <c r="AD70" s="202"/>
      <c r="AE70" s="203"/>
      <c r="AF70" s="203"/>
      <c r="AG70" s="203"/>
      <c r="AH70" s="203"/>
      <c r="AK70" s="203"/>
      <c r="AL70" s="203"/>
      <c r="AM70" s="204"/>
    </row>
    <row r="71" spans="2:39">
      <c r="B71" s="200"/>
      <c r="C71" s="201"/>
      <c r="D71" s="201"/>
      <c r="E71" s="201"/>
      <c r="G71" s="193"/>
      <c r="AD71" s="202"/>
      <c r="AE71" s="203"/>
      <c r="AF71" s="203"/>
      <c r="AG71" s="203"/>
      <c r="AH71" s="203"/>
      <c r="AK71" s="203"/>
      <c r="AL71" s="203"/>
      <c r="AM71" s="204"/>
    </row>
    <row r="72" spans="2:39">
      <c r="B72" s="200"/>
      <c r="C72" s="201"/>
      <c r="D72" s="201"/>
      <c r="E72" s="201"/>
      <c r="G72" s="193"/>
      <c r="AD72" s="202"/>
      <c r="AE72" s="203"/>
      <c r="AF72" s="203"/>
      <c r="AG72" s="203"/>
      <c r="AH72" s="203"/>
      <c r="AK72" s="203"/>
      <c r="AL72" s="203"/>
      <c r="AM72" s="204"/>
    </row>
    <row r="73" spans="2:39">
      <c r="B73" s="200"/>
      <c r="C73" s="201"/>
      <c r="D73" s="201"/>
      <c r="E73" s="201"/>
      <c r="G73" s="193"/>
      <c r="AD73" s="202"/>
      <c r="AE73" s="203"/>
      <c r="AF73" s="203"/>
      <c r="AG73" s="203"/>
      <c r="AH73" s="203"/>
      <c r="AK73" s="203"/>
      <c r="AL73" s="203"/>
      <c r="AM73" s="204"/>
    </row>
    <row r="74" spans="2:39">
      <c r="B74" s="200"/>
      <c r="C74" s="201"/>
      <c r="D74" s="201"/>
      <c r="E74" s="201"/>
      <c r="G74" s="193"/>
      <c r="AD74" s="202"/>
      <c r="AE74" s="203"/>
      <c r="AF74" s="203"/>
      <c r="AG74" s="203"/>
      <c r="AH74" s="203"/>
      <c r="AK74" s="203"/>
      <c r="AL74" s="203"/>
      <c r="AM74" s="204"/>
    </row>
    <row r="75" spans="2:39">
      <c r="B75" s="200"/>
      <c r="C75" s="201"/>
      <c r="D75" s="201"/>
      <c r="E75" s="201"/>
      <c r="G75" s="193"/>
      <c r="AD75" s="202"/>
      <c r="AE75" s="203"/>
      <c r="AF75" s="203"/>
      <c r="AG75" s="203"/>
      <c r="AH75" s="203"/>
      <c r="AK75" s="203"/>
      <c r="AL75" s="203"/>
      <c r="AM75" s="204"/>
    </row>
    <row r="76" spans="2:39">
      <c r="B76" s="200"/>
      <c r="C76" s="201"/>
      <c r="D76" s="201"/>
      <c r="E76" s="201"/>
      <c r="G76" s="193"/>
      <c r="AD76" s="202"/>
      <c r="AE76" s="203"/>
      <c r="AF76" s="203"/>
      <c r="AG76" s="203"/>
      <c r="AH76" s="203"/>
      <c r="AK76" s="203"/>
      <c r="AL76" s="203"/>
      <c r="AM76" s="204"/>
    </row>
    <row r="77" spans="2:39">
      <c r="B77" s="200"/>
      <c r="C77" s="201"/>
      <c r="D77" s="201"/>
      <c r="E77" s="201"/>
      <c r="G77" s="193"/>
      <c r="AD77" s="202"/>
      <c r="AE77" s="203"/>
      <c r="AF77" s="203"/>
      <c r="AG77" s="203"/>
      <c r="AH77" s="203"/>
      <c r="AK77" s="203"/>
      <c r="AL77" s="203"/>
      <c r="AM77" s="204"/>
    </row>
    <row r="78" spans="2:39">
      <c r="B78" s="200"/>
      <c r="C78" s="201"/>
      <c r="D78" s="201"/>
      <c r="E78" s="201"/>
      <c r="G78" s="193"/>
      <c r="AD78" s="202"/>
      <c r="AE78" s="203"/>
      <c r="AF78" s="203"/>
      <c r="AG78" s="203"/>
      <c r="AH78" s="203"/>
      <c r="AK78" s="203"/>
      <c r="AL78" s="203"/>
      <c r="AM78" s="204"/>
    </row>
    <row r="79" spans="2:39">
      <c r="B79" s="200"/>
      <c r="C79" s="201"/>
      <c r="D79" s="201"/>
      <c r="E79" s="201"/>
      <c r="G79" s="193"/>
      <c r="AD79" s="202"/>
      <c r="AE79" s="203"/>
      <c r="AF79" s="203"/>
      <c r="AG79" s="203"/>
      <c r="AH79" s="203"/>
      <c r="AK79" s="203"/>
      <c r="AL79" s="203"/>
      <c r="AM79" s="204"/>
    </row>
    <row r="80" spans="2:39">
      <c r="B80" s="200"/>
      <c r="C80" s="201"/>
      <c r="D80" s="201"/>
      <c r="E80" s="201"/>
      <c r="G80" s="193"/>
      <c r="AD80" s="202"/>
      <c r="AE80" s="203"/>
      <c r="AF80" s="203"/>
      <c r="AG80" s="203"/>
      <c r="AH80" s="203"/>
      <c r="AK80" s="203"/>
      <c r="AL80" s="203"/>
      <c r="AM80" s="204"/>
    </row>
    <row r="81" spans="2:39">
      <c r="B81" s="200"/>
      <c r="C81" s="201"/>
      <c r="D81" s="201"/>
      <c r="E81" s="201"/>
      <c r="G81" s="193"/>
      <c r="AD81" s="202"/>
      <c r="AE81" s="203"/>
      <c r="AF81" s="203"/>
      <c r="AG81" s="203"/>
      <c r="AH81" s="203"/>
      <c r="AK81" s="203"/>
      <c r="AL81" s="203"/>
      <c r="AM81" s="204"/>
    </row>
    <row r="82" spans="2:39">
      <c r="B82" s="200"/>
      <c r="C82" s="201"/>
      <c r="D82" s="201"/>
      <c r="E82" s="201"/>
      <c r="G82" s="193"/>
      <c r="AD82" s="202"/>
      <c r="AE82" s="203"/>
      <c r="AF82" s="203"/>
      <c r="AG82" s="203"/>
      <c r="AH82" s="203"/>
      <c r="AK82" s="203"/>
      <c r="AL82" s="203"/>
      <c r="AM82" s="204"/>
    </row>
    <row r="83" spans="2:39">
      <c r="B83" s="200"/>
      <c r="C83" s="201"/>
      <c r="D83" s="201"/>
      <c r="E83" s="201"/>
      <c r="G83" s="193"/>
      <c r="AD83" s="202"/>
      <c r="AE83" s="203"/>
      <c r="AF83" s="203"/>
      <c r="AG83" s="203"/>
      <c r="AH83" s="203"/>
      <c r="AK83" s="203"/>
      <c r="AL83" s="203"/>
      <c r="AM83" s="204"/>
    </row>
    <row r="84" spans="2:39">
      <c r="B84" s="200"/>
      <c r="C84" s="201"/>
      <c r="D84" s="201"/>
      <c r="E84" s="201"/>
      <c r="G84" s="193"/>
      <c r="AD84" s="202"/>
      <c r="AE84" s="203"/>
      <c r="AF84" s="203"/>
      <c r="AG84" s="203"/>
      <c r="AH84" s="203"/>
      <c r="AK84" s="203"/>
      <c r="AL84" s="203"/>
      <c r="AM84" s="204"/>
    </row>
    <row r="85" spans="2:39">
      <c r="B85" s="200"/>
      <c r="C85" s="201"/>
      <c r="D85" s="201"/>
      <c r="E85" s="201"/>
      <c r="G85" s="193"/>
      <c r="AD85" s="202"/>
      <c r="AE85" s="203"/>
      <c r="AF85" s="203"/>
      <c r="AG85" s="203"/>
      <c r="AH85" s="203"/>
      <c r="AK85" s="203"/>
      <c r="AL85" s="203"/>
      <c r="AM85" s="204"/>
    </row>
    <row r="86" spans="2:39">
      <c r="B86" s="200"/>
      <c r="C86" s="201"/>
      <c r="D86" s="201"/>
      <c r="E86" s="201"/>
      <c r="G86" s="193"/>
      <c r="AD86" s="202"/>
      <c r="AE86" s="203"/>
      <c r="AF86" s="203"/>
      <c r="AG86" s="203"/>
      <c r="AH86" s="203"/>
      <c r="AK86" s="203"/>
      <c r="AL86" s="203"/>
      <c r="AM86" s="204"/>
    </row>
    <row r="87" spans="2:39">
      <c r="B87" s="200"/>
      <c r="C87" s="201"/>
      <c r="D87" s="201"/>
      <c r="E87" s="201"/>
      <c r="G87" s="193"/>
      <c r="AD87" s="202"/>
      <c r="AE87" s="203"/>
      <c r="AF87" s="203"/>
      <c r="AG87" s="203"/>
      <c r="AH87" s="203"/>
      <c r="AK87" s="203"/>
      <c r="AL87" s="203"/>
      <c r="AM87" s="204"/>
    </row>
    <row r="88" spans="2:39">
      <c r="B88" s="200"/>
      <c r="C88" s="201"/>
      <c r="D88" s="201"/>
      <c r="E88" s="201"/>
      <c r="G88" s="193"/>
      <c r="AD88" s="202"/>
      <c r="AE88" s="203"/>
      <c r="AF88" s="203"/>
      <c r="AG88" s="203"/>
      <c r="AH88" s="203"/>
      <c r="AK88" s="203"/>
      <c r="AL88" s="203"/>
      <c r="AM88" s="204"/>
    </row>
    <row r="89" spans="2:39">
      <c r="B89" s="200"/>
      <c r="C89" s="201"/>
      <c r="D89" s="201"/>
      <c r="E89" s="201"/>
      <c r="G89" s="193"/>
      <c r="AD89" s="202"/>
      <c r="AE89" s="203"/>
      <c r="AF89" s="203"/>
      <c r="AG89" s="203"/>
      <c r="AH89" s="203"/>
      <c r="AK89" s="203"/>
      <c r="AL89" s="203"/>
      <c r="AM89" s="204"/>
    </row>
    <row r="90" spans="2:39">
      <c r="B90" s="200"/>
      <c r="C90" s="201"/>
      <c r="D90" s="201"/>
      <c r="E90" s="201"/>
      <c r="G90" s="193"/>
      <c r="AD90" s="202"/>
      <c r="AE90" s="203"/>
      <c r="AF90" s="203"/>
      <c r="AG90" s="203"/>
      <c r="AH90" s="203"/>
      <c r="AK90" s="203"/>
      <c r="AL90" s="203"/>
      <c r="AM90" s="204"/>
    </row>
    <row r="91" spans="2:39">
      <c r="B91" s="200"/>
      <c r="C91" s="201"/>
      <c r="D91" s="201"/>
      <c r="E91" s="201"/>
      <c r="G91" s="193"/>
      <c r="AD91" s="202"/>
      <c r="AE91" s="203"/>
      <c r="AF91" s="203"/>
      <c r="AG91" s="203"/>
      <c r="AH91" s="203"/>
      <c r="AK91" s="203"/>
      <c r="AL91" s="203"/>
      <c r="AM91" s="204"/>
    </row>
    <row r="92" spans="2:39">
      <c r="B92" s="200"/>
      <c r="C92" s="201"/>
      <c r="D92" s="201"/>
      <c r="E92" s="201"/>
      <c r="G92" s="193"/>
      <c r="AD92" s="202"/>
      <c r="AE92" s="203"/>
      <c r="AF92" s="203"/>
      <c r="AG92" s="203"/>
      <c r="AH92" s="203"/>
      <c r="AK92" s="203"/>
      <c r="AL92" s="203"/>
      <c r="AM92" s="204"/>
    </row>
    <row r="93" spans="2:39">
      <c r="B93" s="200"/>
      <c r="C93" s="201"/>
      <c r="D93" s="201"/>
      <c r="E93" s="201"/>
      <c r="G93" s="193"/>
      <c r="AD93" s="202"/>
      <c r="AE93" s="203"/>
      <c r="AF93" s="203"/>
      <c r="AG93" s="203"/>
      <c r="AH93" s="203"/>
      <c r="AK93" s="203"/>
      <c r="AL93" s="203"/>
      <c r="AM93" s="204"/>
    </row>
    <row r="94" spans="2:39">
      <c r="B94" s="200"/>
      <c r="C94" s="201"/>
      <c r="D94" s="201"/>
      <c r="E94" s="201"/>
      <c r="G94" s="193"/>
      <c r="AD94" s="202"/>
      <c r="AE94" s="203"/>
      <c r="AF94" s="203"/>
      <c r="AG94" s="203"/>
      <c r="AH94" s="203"/>
      <c r="AK94" s="203"/>
      <c r="AL94" s="203"/>
      <c r="AM94" s="204"/>
    </row>
    <row r="95" spans="2:39">
      <c r="B95" s="200"/>
      <c r="C95" s="201"/>
      <c r="D95" s="201"/>
      <c r="E95" s="201"/>
      <c r="G95" s="193"/>
      <c r="AD95" s="202"/>
      <c r="AE95" s="203"/>
      <c r="AF95" s="203"/>
      <c r="AG95" s="203"/>
      <c r="AH95" s="203"/>
      <c r="AK95" s="203"/>
      <c r="AL95" s="203"/>
      <c r="AM95" s="204"/>
    </row>
    <row r="96" spans="2:39">
      <c r="B96" s="200"/>
      <c r="C96" s="201"/>
      <c r="D96" s="201"/>
      <c r="E96" s="201"/>
      <c r="G96" s="193"/>
      <c r="AD96" s="202"/>
      <c r="AE96" s="203"/>
      <c r="AF96" s="203"/>
      <c r="AG96" s="203"/>
      <c r="AH96" s="203"/>
      <c r="AK96" s="203"/>
      <c r="AL96" s="203"/>
      <c r="AM96" s="204"/>
    </row>
    <row r="97" spans="2:39">
      <c r="B97" s="200"/>
      <c r="C97" s="201"/>
      <c r="D97" s="201"/>
      <c r="E97" s="201"/>
      <c r="G97" s="193"/>
      <c r="AD97" s="202"/>
      <c r="AE97" s="203"/>
      <c r="AF97" s="203"/>
      <c r="AG97" s="203"/>
      <c r="AH97" s="203"/>
      <c r="AK97" s="203"/>
      <c r="AL97" s="203"/>
      <c r="AM97" s="204"/>
    </row>
    <row r="98" spans="2:39">
      <c r="B98" s="200"/>
      <c r="C98" s="201"/>
      <c r="D98" s="201"/>
      <c r="E98" s="201"/>
      <c r="G98" s="193"/>
      <c r="AD98" s="202"/>
      <c r="AE98" s="203"/>
      <c r="AF98" s="203"/>
      <c r="AG98" s="203"/>
      <c r="AH98" s="203"/>
      <c r="AK98" s="203"/>
      <c r="AL98" s="203"/>
      <c r="AM98" s="204"/>
    </row>
    <row r="99" spans="2:39">
      <c r="B99" s="200"/>
      <c r="C99" s="201"/>
      <c r="D99" s="201"/>
      <c r="E99" s="201"/>
      <c r="G99" s="193"/>
      <c r="AD99" s="202"/>
      <c r="AE99" s="203"/>
      <c r="AF99" s="203"/>
      <c r="AG99" s="203"/>
      <c r="AH99" s="203"/>
      <c r="AK99" s="203"/>
      <c r="AL99" s="203"/>
      <c r="AM99" s="204"/>
    </row>
    <row r="100" spans="2:39">
      <c r="B100" s="200"/>
      <c r="C100" s="201"/>
      <c r="D100" s="201"/>
      <c r="E100" s="201"/>
      <c r="G100" s="193"/>
      <c r="AD100" s="202"/>
      <c r="AE100" s="203"/>
      <c r="AF100" s="203"/>
      <c r="AG100" s="203"/>
      <c r="AH100" s="203"/>
      <c r="AK100" s="203"/>
      <c r="AL100" s="203"/>
      <c r="AM100" s="204"/>
    </row>
    <row r="101" spans="2:39">
      <c r="B101" s="200"/>
      <c r="C101" s="201"/>
      <c r="D101" s="201"/>
      <c r="E101" s="201"/>
      <c r="G101" s="193"/>
      <c r="AD101" s="202"/>
      <c r="AE101" s="203"/>
      <c r="AF101" s="203"/>
      <c r="AG101" s="203"/>
      <c r="AH101" s="203"/>
      <c r="AK101" s="203"/>
      <c r="AL101" s="203"/>
      <c r="AM101" s="204"/>
    </row>
    <row r="102" spans="2:39">
      <c r="B102" s="200"/>
      <c r="C102" s="201"/>
      <c r="D102" s="201"/>
      <c r="E102" s="201"/>
      <c r="G102" s="193"/>
      <c r="AD102" s="202"/>
      <c r="AE102" s="203"/>
      <c r="AF102" s="203"/>
      <c r="AG102" s="203"/>
      <c r="AH102" s="203"/>
      <c r="AK102" s="203"/>
      <c r="AL102" s="203"/>
      <c r="AM102" s="204"/>
    </row>
    <row r="103" spans="2:39">
      <c r="B103" s="200"/>
      <c r="C103" s="201"/>
      <c r="D103" s="201"/>
      <c r="E103" s="201"/>
      <c r="G103" s="193"/>
      <c r="AD103" s="202"/>
      <c r="AE103" s="203"/>
      <c r="AF103" s="203"/>
      <c r="AG103" s="203"/>
      <c r="AH103" s="203"/>
      <c r="AK103" s="203"/>
      <c r="AL103" s="203"/>
      <c r="AM103" s="204"/>
    </row>
    <row r="104" spans="2:39">
      <c r="B104" s="200"/>
      <c r="C104" s="201"/>
      <c r="D104" s="201"/>
      <c r="E104" s="201"/>
      <c r="G104" s="193"/>
      <c r="AD104" s="202"/>
      <c r="AE104" s="203"/>
      <c r="AF104" s="203"/>
      <c r="AG104" s="203"/>
      <c r="AH104" s="203"/>
      <c r="AK104" s="203"/>
      <c r="AL104" s="203"/>
      <c r="AM104" s="204"/>
    </row>
    <row r="105" spans="2:39">
      <c r="B105" s="200"/>
      <c r="C105" s="201"/>
      <c r="D105" s="201"/>
      <c r="E105" s="201"/>
      <c r="G105" s="193"/>
      <c r="AD105" s="202"/>
      <c r="AE105" s="203"/>
      <c r="AF105" s="203"/>
      <c r="AG105" s="203"/>
      <c r="AH105" s="203"/>
      <c r="AK105" s="203"/>
      <c r="AL105" s="203"/>
      <c r="AM105" s="204"/>
    </row>
    <row r="106" spans="2:39">
      <c r="B106" s="200"/>
      <c r="C106" s="201"/>
      <c r="D106" s="201"/>
      <c r="E106" s="201"/>
      <c r="G106" s="193"/>
      <c r="AD106" s="202"/>
      <c r="AE106" s="203"/>
      <c r="AF106" s="203"/>
      <c r="AG106" s="203"/>
      <c r="AH106" s="203"/>
      <c r="AK106" s="203"/>
      <c r="AL106" s="203"/>
      <c r="AM106" s="204"/>
    </row>
    <row r="107" spans="2:39">
      <c r="B107" s="200"/>
      <c r="C107" s="201"/>
      <c r="D107" s="201"/>
      <c r="E107" s="201"/>
      <c r="G107" s="193"/>
      <c r="AD107" s="202"/>
      <c r="AE107" s="203"/>
      <c r="AF107" s="203"/>
      <c r="AG107" s="203"/>
      <c r="AH107" s="203"/>
      <c r="AK107" s="203"/>
      <c r="AL107" s="203"/>
      <c r="AM107" s="204"/>
    </row>
    <row r="108" spans="2:39">
      <c r="B108" s="200"/>
      <c r="C108" s="201"/>
      <c r="D108" s="201"/>
      <c r="E108" s="201"/>
      <c r="G108" s="193"/>
      <c r="AD108" s="202"/>
      <c r="AE108" s="203"/>
      <c r="AF108" s="203"/>
      <c r="AG108" s="203"/>
      <c r="AH108" s="203"/>
      <c r="AK108" s="203"/>
      <c r="AL108" s="203"/>
      <c r="AM108" s="204"/>
    </row>
    <row r="109" spans="2:39">
      <c r="B109" s="200"/>
      <c r="C109" s="201"/>
      <c r="D109" s="201"/>
      <c r="E109" s="201"/>
      <c r="G109" s="193"/>
      <c r="AD109" s="202"/>
      <c r="AE109" s="203"/>
      <c r="AF109" s="203"/>
      <c r="AG109" s="203"/>
      <c r="AH109" s="203"/>
      <c r="AK109" s="203"/>
      <c r="AL109" s="203"/>
      <c r="AM109" s="204"/>
    </row>
    <row r="110" spans="2:39">
      <c r="B110" s="200"/>
      <c r="C110" s="201"/>
      <c r="D110" s="201"/>
      <c r="E110" s="201"/>
      <c r="G110" s="193"/>
      <c r="AD110" s="202"/>
      <c r="AE110" s="203"/>
      <c r="AF110" s="203"/>
      <c r="AG110" s="203"/>
      <c r="AH110" s="203"/>
      <c r="AK110" s="203"/>
      <c r="AL110" s="203"/>
      <c r="AM110" s="204"/>
    </row>
    <row r="111" spans="2:39">
      <c r="B111" s="200"/>
      <c r="C111" s="201"/>
      <c r="D111" s="201"/>
      <c r="E111" s="201"/>
      <c r="G111" s="193"/>
      <c r="AD111" s="202"/>
      <c r="AE111" s="203"/>
      <c r="AF111" s="203"/>
      <c r="AG111" s="203"/>
      <c r="AH111" s="203"/>
      <c r="AK111" s="203"/>
      <c r="AL111" s="203"/>
      <c r="AM111" s="204"/>
    </row>
    <row r="112" spans="2:39">
      <c r="B112" s="200"/>
      <c r="C112" s="201"/>
      <c r="D112" s="201"/>
      <c r="E112" s="201"/>
      <c r="G112" s="193"/>
      <c r="AD112" s="202"/>
      <c r="AE112" s="203"/>
      <c r="AF112" s="203"/>
      <c r="AG112" s="203"/>
      <c r="AH112" s="203"/>
      <c r="AK112" s="203"/>
      <c r="AL112" s="203"/>
      <c r="AM112" s="204"/>
    </row>
    <row r="113" spans="2:39">
      <c r="B113" s="200"/>
      <c r="C113" s="201"/>
      <c r="D113" s="201"/>
      <c r="E113" s="201"/>
      <c r="G113" s="193"/>
      <c r="AD113" s="202"/>
      <c r="AE113" s="203"/>
      <c r="AF113" s="203"/>
      <c r="AG113" s="203"/>
      <c r="AH113" s="203"/>
      <c r="AK113" s="203"/>
      <c r="AL113" s="203"/>
      <c r="AM113" s="204"/>
    </row>
    <row r="114" spans="2:39">
      <c r="B114" s="200"/>
      <c r="C114" s="201"/>
      <c r="D114" s="201"/>
      <c r="E114" s="201"/>
      <c r="G114" s="193"/>
      <c r="AD114" s="202"/>
      <c r="AE114" s="203"/>
      <c r="AF114" s="203"/>
      <c r="AG114" s="203"/>
      <c r="AH114" s="203"/>
      <c r="AK114" s="203"/>
      <c r="AL114" s="203"/>
      <c r="AM114" s="204"/>
    </row>
    <row r="115" spans="2:39">
      <c r="B115" s="200"/>
      <c r="C115" s="201"/>
      <c r="D115" s="201"/>
      <c r="E115" s="201"/>
      <c r="G115" s="193"/>
      <c r="AD115" s="202"/>
      <c r="AE115" s="203"/>
      <c r="AF115" s="203"/>
      <c r="AG115" s="203"/>
      <c r="AH115" s="203"/>
      <c r="AK115" s="203"/>
      <c r="AL115" s="203"/>
      <c r="AM115" s="204"/>
    </row>
    <row r="116" spans="2:39">
      <c r="B116" s="200"/>
      <c r="C116" s="201"/>
      <c r="D116" s="201"/>
      <c r="E116" s="201"/>
      <c r="G116" s="193"/>
      <c r="AD116" s="202"/>
      <c r="AE116" s="203"/>
      <c r="AF116" s="203"/>
      <c r="AG116" s="203"/>
      <c r="AH116" s="203"/>
      <c r="AK116" s="203"/>
      <c r="AL116" s="203"/>
      <c r="AM116" s="204"/>
    </row>
    <row r="117" spans="2:39">
      <c r="B117" s="200"/>
      <c r="C117" s="201"/>
      <c r="D117" s="201"/>
      <c r="E117" s="201"/>
      <c r="G117" s="193"/>
      <c r="AD117" s="202"/>
      <c r="AE117" s="203"/>
      <c r="AF117" s="203"/>
      <c r="AG117" s="203"/>
      <c r="AH117" s="203"/>
      <c r="AK117" s="203"/>
      <c r="AL117" s="203"/>
      <c r="AM117" s="204"/>
    </row>
    <row r="118" spans="2:39">
      <c r="B118" s="200"/>
      <c r="C118" s="201"/>
      <c r="D118" s="201"/>
      <c r="E118" s="201"/>
      <c r="G118" s="193"/>
      <c r="AD118" s="202"/>
      <c r="AE118" s="203"/>
      <c r="AF118" s="203"/>
      <c r="AG118" s="203"/>
      <c r="AH118" s="203"/>
      <c r="AK118" s="203"/>
      <c r="AL118" s="203"/>
      <c r="AM118" s="204"/>
    </row>
    <row r="119" spans="2:39">
      <c r="B119" s="200"/>
      <c r="C119" s="201"/>
      <c r="D119" s="201"/>
      <c r="E119" s="201"/>
      <c r="G119" s="193"/>
      <c r="AD119" s="202"/>
      <c r="AE119" s="203"/>
      <c r="AF119" s="203"/>
      <c r="AG119" s="203"/>
      <c r="AH119" s="203"/>
      <c r="AK119" s="203"/>
      <c r="AL119" s="203"/>
      <c r="AM119" s="204"/>
    </row>
    <row r="120" spans="2:39">
      <c r="B120" s="200"/>
      <c r="C120" s="201"/>
      <c r="D120" s="201"/>
      <c r="E120" s="201"/>
      <c r="G120" s="193"/>
      <c r="AD120" s="202"/>
      <c r="AE120" s="203"/>
      <c r="AF120" s="203"/>
      <c r="AG120" s="203"/>
      <c r="AH120" s="203"/>
      <c r="AK120" s="203"/>
      <c r="AL120" s="203"/>
      <c r="AM120" s="204"/>
    </row>
    <row r="121" spans="2:39">
      <c r="B121" s="200"/>
      <c r="C121" s="201"/>
      <c r="D121" s="201"/>
      <c r="E121" s="201"/>
      <c r="G121" s="193"/>
      <c r="AD121" s="202"/>
      <c r="AE121" s="203"/>
      <c r="AF121" s="203"/>
      <c r="AG121" s="203"/>
      <c r="AH121" s="203"/>
      <c r="AK121" s="203"/>
      <c r="AL121" s="203"/>
      <c r="AM121" s="204"/>
    </row>
    <row r="122" spans="2:39">
      <c r="B122" s="200"/>
      <c r="C122" s="201"/>
      <c r="D122" s="201"/>
      <c r="E122" s="201"/>
      <c r="G122" s="193"/>
      <c r="AD122" s="202"/>
      <c r="AE122" s="203"/>
      <c r="AF122" s="203"/>
      <c r="AG122" s="203"/>
      <c r="AH122" s="203"/>
      <c r="AK122" s="203"/>
      <c r="AL122" s="203"/>
      <c r="AM122" s="204"/>
    </row>
    <row r="123" spans="2:39">
      <c r="B123" s="200"/>
      <c r="C123" s="201"/>
      <c r="D123" s="201"/>
      <c r="E123" s="201"/>
      <c r="G123" s="193"/>
      <c r="AD123" s="202"/>
      <c r="AE123" s="203"/>
      <c r="AF123" s="203"/>
      <c r="AG123" s="203"/>
      <c r="AH123" s="203"/>
      <c r="AK123" s="203"/>
      <c r="AL123" s="203"/>
      <c r="AM123" s="204"/>
    </row>
    <row r="124" spans="2:39">
      <c r="B124" s="200"/>
      <c r="C124" s="201"/>
      <c r="D124" s="201"/>
      <c r="E124" s="201"/>
      <c r="G124" s="193"/>
      <c r="AD124" s="202"/>
      <c r="AE124" s="203"/>
      <c r="AF124" s="203"/>
      <c r="AG124" s="203"/>
      <c r="AH124" s="203"/>
      <c r="AK124" s="203"/>
      <c r="AL124" s="203"/>
      <c r="AM124" s="204"/>
    </row>
    <row r="125" spans="2:39">
      <c r="B125" s="200"/>
      <c r="C125" s="201"/>
      <c r="D125" s="201"/>
      <c r="E125" s="201"/>
      <c r="G125" s="193"/>
      <c r="AD125" s="202"/>
      <c r="AE125" s="203"/>
      <c r="AF125" s="203"/>
      <c r="AG125" s="203"/>
      <c r="AH125" s="203"/>
      <c r="AK125" s="203"/>
      <c r="AL125" s="203"/>
      <c r="AM125" s="204"/>
    </row>
    <row r="126" spans="2:39">
      <c r="B126" s="200"/>
      <c r="C126" s="201"/>
      <c r="D126" s="201"/>
      <c r="E126" s="201"/>
      <c r="G126" s="193"/>
      <c r="AD126" s="202"/>
      <c r="AE126" s="203"/>
      <c r="AF126" s="203"/>
      <c r="AG126" s="203"/>
      <c r="AH126" s="203"/>
      <c r="AK126" s="203"/>
      <c r="AL126" s="203"/>
      <c r="AM126" s="204"/>
    </row>
    <row r="127" spans="2:39">
      <c r="B127" s="200"/>
      <c r="C127" s="201"/>
      <c r="D127" s="201"/>
      <c r="E127" s="201"/>
      <c r="G127" s="193"/>
      <c r="AD127" s="202"/>
      <c r="AE127" s="203"/>
      <c r="AF127" s="203"/>
      <c r="AG127" s="203"/>
      <c r="AH127" s="203"/>
      <c r="AK127" s="203"/>
      <c r="AL127" s="203"/>
      <c r="AM127" s="204"/>
    </row>
    <row r="128" spans="2:39">
      <c r="B128" s="200"/>
      <c r="C128" s="201"/>
      <c r="D128" s="201"/>
      <c r="E128" s="201"/>
      <c r="G128" s="193"/>
      <c r="AD128" s="202"/>
      <c r="AE128" s="203"/>
      <c r="AF128" s="203"/>
      <c r="AG128" s="203"/>
      <c r="AH128" s="203"/>
      <c r="AK128" s="203"/>
      <c r="AL128" s="203"/>
      <c r="AM128" s="204"/>
    </row>
    <row r="129" spans="2:39">
      <c r="B129" s="200"/>
      <c r="C129" s="201"/>
      <c r="D129" s="201"/>
      <c r="E129" s="201"/>
      <c r="G129" s="193"/>
      <c r="AD129" s="202"/>
      <c r="AE129" s="203"/>
      <c r="AF129" s="203"/>
      <c r="AG129" s="203"/>
      <c r="AH129" s="203"/>
      <c r="AK129" s="203"/>
      <c r="AL129" s="203"/>
      <c r="AM129" s="204"/>
    </row>
    <row r="130" spans="2:39">
      <c r="B130" s="200"/>
      <c r="C130" s="201"/>
      <c r="D130" s="201"/>
      <c r="E130" s="201"/>
      <c r="G130" s="193"/>
      <c r="AD130" s="202"/>
      <c r="AE130" s="203"/>
      <c r="AF130" s="203"/>
      <c r="AG130" s="203"/>
      <c r="AH130" s="203"/>
      <c r="AK130" s="203"/>
      <c r="AL130" s="203"/>
      <c r="AM130" s="204"/>
    </row>
    <row r="131" spans="2:39">
      <c r="B131" s="200"/>
      <c r="C131" s="201"/>
      <c r="D131" s="201"/>
      <c r="E131" s="201"/>
      <c r="G131" s="193"/>
      <c r="AD131" s="202"/>
      <c r="AE131" s="203"/>
      <c r="AF131" s="203"/>
      <c r="AG131" s="203"/>
      <c r="AH131" s="203"/>
      <c r="AK131" s="203"/>
      <c r="AL131" s="203"/>
      <c r="AM131" s="204"/>
    </row>
    <row r="132" spans="2:39">
      <c r="B132" s="200"/>
      <c r="C132" s="201"/>
      <c r="D132" s="201"/>
      <c r="E132" s="201"/>
      <c r="G132" s="193"/>
      <c r="AD132" s="202"/>
      <c r="AE132" s="203"/>
      <c r="AF132" s="203"/>
      <c r="AG132" s="203"/>
      <c r="AH132" s="203"/>
      <c r="AK132" s="203"/>
      <c r="AL132" s="203"/>
      <c r="AM132" s="204"/>
    </row>
    <row r="133" spans="2:39">
      <c r="B133" s="200"/>
      <c r="C133" s="201"/>
      <c r="D133" s="201"/>
      <c r="E133" s="201"/>
      <c r="G133" s="193"/>
      <c r="AD133" s="202"/>
      <c r="AE133" s="203"/>
      <c r="AF133" s="203"/>
      <c r="AG133" s="203"/>
      <c r="AH133" s="203"/>
      <c r="AK133" s="203"/>
      <c r="AL133" s="203"/>
      <c r="AM133" s="204"/>
    </row>
    <row r="134" spans="2:39">
      <c r="B134" s="200"/>
      <c r="C134" s="201"/>
      <c r="D134" s="201"/>
      <c r="E134" s="201"/>
      <c r="G134" s="193"/>
      <c r="AD134" s="202"/>
      <c r="AE134" s="203"/>
      <c r="AF134" s="203"/>
      <c r="AG134" s="203"/>
      <c r="AH134" s="203"/>
      <c r="AK134" s="203"/>
      <c r="AL134" s="203"/>
      <c r="AM134" s="204"/>
    </row>
    <row r="135" spans="2:39">
      <c r="B135" s="200"/>
      <c r="C135" s="201"/>
      <c r="D135" s="201"/>
      <c r="E135" s="201"/>
      <c r="G135" s="193"/>
      <c r="AD135" s="202"/>
      <c r="AE135" s="203"/>
      <c r="AF135" s="203"/>
      <c r="AG135" s="203"/>
      <c r="AH135" s="203"/>
      <c r="AK135" s="203"/>
      <c r="AL135" s="203"/>
      <c r="AM135" s="204"/>
    </row>
    <row r="136" spans="2:39">
      <c r="B136" s="200"/>
      <c r="C136" s="201"/>
      <c r="D136" s="201"/>
      <c r="E136" s="201"/>
      <c r="G136" s="193"/>
      <c r="AD136" s="202"/>
      <c r="AE136" s="203"/>
      <c r="AF136" s="203"/>
      <c r="AG136" s="203"/>
      <c r="AH136" s="203"/>
      <c r="AK136" s="203"/>
      <c r="AL136" s="203"/>
      <c r="AM136" s="204"/>
    </row>
    <row r="137" spans="2:39">
      <c r="B137" s="200"/>
      <c r="C137" s="201"/>
      <c r="D137" s="201"/>
      <c r="E137" s="201"/>
      <c r="G137" s="193"/>
      <c r="AD137" s="202"/>
      <c r="AE137" s="203"/>
      <c r="AF137" s="203"/>
      <c r="AG137" s="203"/>
      <c r="AH137" s="203"/>
      <c r="AK137" s="203"/>
      <c r="AL137" s="203"/>
      <c r="AM137" s="204"/>
    </row>
    <row r="138" spans="2:39">
      <c r="B138" s="200"/>
      <c r="C138" s="201"/>
      <c r="D138" s="201"/>
      <c r="E138" s="201"/>
      <c r="G138" s="193"/>
      <c r="AD138" s="202"/>
      <c r="AE138" s="203"/>
      <c r="AF138" s="203"/>
      <c r="AG138" s="203"/>
      <c r="AH138" s="203"/>
      <c r="AK138" s="203"/>
      <c r="AL138" s="203"/>
      <c r="AM138" s="204"/>
    </row>
    <row r="139" spans="2:39">
      <c r="B139" s="200"/>
      <c r="C139" s="201"/>
      <c r="D139" s="201"/>
      <c r="E139" s="201"/>
      <c r="G139" s="193"/>
      <c r="AD139" s="202"/>
      <c r="AE139" s="203"/>
      <c r="AF139" s="203"/>
      <c r="AG139" s="203"/>
      <c r="AH139" s="203"/>
      <c r="AK139" s="203"/>
      <c r="AL139" s="203"/>
      <c r="AM139" s="204"/>
    </row>
    <row r="140" spans="2:39">
      <c r="B140" s="200"/>
      <c r="C140" s="201"/>
      <c r="D140" s="201"/>
      <c r="E140" s="201"/>
      <c r="G140" s="193"/>
      <c r="AD140" s="202"/>
      <c r="AE140" s="203"/>
      <c r="AF140" s="203"/>
      <c r="AG140" s="203"/>
      <c r="AH140" s="203"/>
      <c r="AK140" s="203"/>
      <c r="AL140" s="203"/>
      <c r="AM140" s="204"/>
    </row>
    <row r="141" spans="2:39">
      <c r="B141" s="200"/>
      <c r="C141" s="201"/>
      <c r="D141" s="201"/>
      <c r="E141" s="201"/>
      <c r="G141" s="193"/>
      <c r="AD141" s="202"/>
      <c r="AE141" s="203"/>
      <c r="AF141" s="203"/>
      <c r="AG141" s="203"/>
      <c r="AH141" s="203"/>
      <c r="AK141" s="203"/>
      <c r="AL141" s="203"/>
      <c r="AM141" s="204"/>
    </row>
    <row r="142" spans="2:39">
      <c r="B142" s="200"/>
      <c r="C142" s="201"/>
      <c r="D142" s="201"/>
      <c r="E142" s="201"/>
      <c r="G142" s="193"/>
      <c r="AD142" s="202"/>
      <c r="AE142" s="203"/>
      <c r="AF142" s="203"/>
      <c r="AG142" s="203"/>
      <c r="AH142" s="203"/>
      <c r="AK142" s="203"/>
      <c r="AL142" s="203"/>
      <c r="AM142" s="204"/>
    </row>
    <row r="143" spans="2:39">
      <c r="B143" s="200"/>
      <c r="C143" s="201"/>
      <c r="D143" s="201"/>
      <c r="E143" s="201"/>
      <c r="G143" s="193"/>
      <c r="AD143" s="202"/>
      <c r="AE143" s="203"/>
      <c r="AF143" s="203"/>
      <c r="AG143" s="203"/>
      <c r="AH143" s="203"/>
      <c r="AK143" s="203"/>
      <c r="AL143" s="203"/>
      <c r="AM143" s="204"/>
    </row>
    <row r="144" spans="2:39">
      <c r="B144" s="200"/>
      <c r="C144" s="201"/>
      <c r="D144" s="201"/>
      <c r="E144" s="201"/>
      <c r="G144" s="193"/>
      <c r="AD144" s="202"/>
      <c r="AE144" s="203"/>
      <c r="AF144" s="203"/>
      <c r="AG144" s="203"/>
      <c r="AH144" s="203"/>
      <c r="AK144" s="203"/>
      <c r="AL144" s="203"/>
      <c r="AM144" s="204"/>
    </row>
    <row r="145" spans="2:39">
      <c r="B145" s="200"/>
      <c r="C145" s="201"/>
      <c r="D145" s="201"/>
      <c r="E145" s="201"/>
      <c r="G145" s="193"/>
      <c r="AD145" s="202"/>
      <c r="AE145" s="203"/>
      <c r="AF145" s="203"/>
      <c r="AG145" s="203"/>
      <c r="AH145" s="203"/>
      <c r="AK145" s="203"/>
      <c r="AL145" s="203"/>
      <c r="AM145" s="204"/>
    </row>
    <row r="146" spans="2:39">
      <c r="B146" s="200"/>
      <c r="C146" s="201"/>
      <c r="D146" s="201"/>
      <c r="E146" s="201"/>
      <c r="G146" s="193"/>
      <c r="AD146" s="202"/>
      <c r="AE146" s="203"/>
      <c r="AF146" s="203"/>
      <c r="AG146" s="203"/>
      <c r="AH146" s="203"/>
      <c r="AK146" s="203"/>
      <c r="AL146" s="203"/>
      <c r="AM146" s="204"/>
    </row>
    <row r="147" spans="2:39">
      <c r="B147" s="200"/>
      <c r="C147" s="201"/>
      <c r="D147" s="201"/>
      <c r="E147" s="201"/>
      <c r="G147" s="193"/>
      <c r="AD147" s="202"/>
      <c r="AE147" s="203"/>
      <c r="AF147" s="203"/>
      <c r="AG147" s="203"/>
      <c r="AH147" s="203"/>
      <c r="AK147" s="203"/>
      <c r="AL147" s="203"/>
      <c r="AM147" s="204"/>
    </row>
    <row r="148" spans="2:39">
      <c r="B148" s="200"/>
      <c r="C148" s="201"/>
      <c r="D148" s="201"/>
      <c r="E148" s="201"/>
      <c r="G148" s="193"/>
      <c r="AD148" s="202"/>
      <c r="AE148" s="203"/>
      <c r="AF148" s="203"/>
      <c r="AG148" s="203"/>
      <c r="AH148" s="203"/>
      <c r="AK148" s="203"/>
      <c r="AL148" s="203"/>
      <c r="AM148" s="204"/>
    </row>
    <row r="149" spans="2:39">
      <c r="B149" s="200"/>
      <c r="C149" s="201"/>
      <c r="D149" s="201"/>
      <c r="E149" s="201"/>
      <c r="G149" s="193"/>
      <c r="AD149" s="202"/>
      <c r="AE149" s="203"/>
      <c r="AF149" s="203"/>
      <c r="AG149" s="203"/>
      <c r="AH149" s="203"/>
      <c r="AK149" s="203"/>
      <c r="AL149" s="203"/>
      <c r="AM149" s="204"/>
    </row>
    <row r="150" spans="2:39">
      <c r="B150" s="200"/>
      <c r="C150" s="201"/>
      <c r="D150" s="201"/>
      <c r="E150" s="201"/>
      <c r="G150" s="193"/>
      <c r="AD150" s="202"/>
      <c r="AE150" s="203"/>
      <c r="AF150" s="203"/>
      <c r="AG150" s="203"/>
      <c r="AH150" s="203"/>
      <c r="AK150" s="203"/>
      <c r="AL150" s="203"/>
      <c r="AM150" s="204"/>
    </row>
    <row r="151" spans="2:39">
      <c r="B151" s="200"/>
      <c r="C151" s="201"/>
      <c r="D151" s="201"/>
      <c r="E151" s="201"/>
      <c r="G151" s="193"/>
      <c r="AD151" s="202"/>
      <c r="AE151" s="203"/>
      <c r="AF151" s="203"/>
      <c r="AG151" s="203"/>
      <c r="AH151" s="203"/>
      <c r="AK151" s="203"/>
      <c r="AL151" s="203"/>
      <c r="AM151" s="204"/>
    </row>
    <row r="152" spans="2:39">
      <c r="B152" s="200"/>
      <c r="C152" s="201"/>
      <c r="D152" s="201"/>
      <c r="E152" s="201"/>
      <c r="G152" s="193"/>
      <c r="AD152" s="202"/>
      <c r="AE152" s="203"/>
      <c r="AF152" s="203"/>
      <c r="AG152" s="203"/>
      <c r="AH152" s="203"/>
      <c r="AK152" s="203"/>
      <c r="AL152" s="203"/>
      <c r="AM152" s="204"/>
    </row>
    <row r="153" spans="2:39">
      <c r="B153" s="200"/>
      <c r="C153" s="201"/>
      <c r="D153" s="201"/>
      <c r="E153" s="201"/>
      <c r="G153" s="193"/>
      <c r="AD153" s="202"/>
      <c r="AE153" s="203"/>
      <c r="AF153" s="203"/>
      <c r="AG153" s="203"/>
      <c r="AH153" s="203"/>
      <c r="AK153" s="203"/>
      <c r="AL153" s="203"/>
      <c r="AM153" s="204"/>
    </row>
    <row r="154" spans="2:39">
      <c r="B154" s="200"/>
      <c r="C154" s="201"/>
      <c r="D154" s="201"/>
      <c r="E154" s="201"/>
      <c r="G154" s="193"/>
      <c r="AD154" s="202"/>
      <c r="AE154" s="203"/>
      <c r="AF154" s="203"/>
      <c r="AG154" s="203"/>
      <c r="AH154" s="203"/>
      <c r="AK154" s="203"/>
      <c r="AL154" s="203"/>
      <c r="AM154" s="204"/>
    </row>
    <row r="155" spans="2:39">
      <c r="B155" s="200"/>
      <c r="C155" s="201"/>
      <c r="D155" s="201"/>
      <c r="E155" s="201"/>
      <c r="G155" s="193"/>
      <c r="AD155" s="202"/>
      <c r="AE155" s="203"/>
      <c r="AF155" s="203"/>
      <c r="AG155" s="203"/>
      <c r="AH155" s="203"/>
      <c r="AK155" s="203"/>
      <c r="AL155" s="203"/>
      <c r="AM155" s="204"/>
    </row>
    <row r="156" spans="2:39">
      <c r="B156" s="200"/>
      <c r="C156" s="201"/>
      <c r="D156" s="201"/>
      <c r="E156" s="201"/>
      <c r="G156" s="193"/>
      <c r="AD156" s="202"/>
      <c r="AE156" s="203"/>
      <c r="AF156" s="203"/>
      <c r="AG156" s="203"/>
      <c r="AH156" s="203"/>
      <c r="AK156" s="203"/>
      <c r="AL156" s="203"/>
      <c r="AM156" s="204"/>
    </row>
    <row r="157" spans="2:39">
      <c r="B157" s="200"/>
      <c r="C157" s="201"/>
      <c r="D157" s="201"/>
      <c r="E157" s="201"/>
      <c r="G157" s="193"/>
      <c r="AD157" s="202"/>
      <c r="AE157" s="203"/>
      <c r="AF157" s="203"/>
      <c r="AG157" s="203"/>
      <c r="AH157" s="203"/>
      <c r="AK157" s="203"/>
      <c r="AL157" s="203"/>
      <c r="AM157" s="204"/>
    </row>
    <row r="158" spans="2:39">
      <c r="B158" s="200"/>
      <c r="C158" s="201"/>
      <c r="D158" s="201"/>
      <c r="E158" s="201"/>
      <c r="G158" s="193"/>
      <c r="AD158" s="202"/>
      <c r="AE158" s="203"/>
      <c r="AF158" s="203"/>
      <c r="AG158" s="203"/>
      <c r="AH158" s="203"/>
      <c r="AK158" s="203"/>
      <c r="AL158" s="203"/>
      <c r="AM158" s="204"/>
    </row>
    <row r="159" spans="2:39">
      <c r="B159" s="200"/>
      <c r="C159" s="201"/>
      <c r="D159" s="201"/>
      <c r="E159" s="201"/>
      <c r="G159" s="193"/>
      <c r="AD159" s="202"/>
      <c r="AE159" s="203"/>
      <c r="AF159" s="203"/>
      <c r="AG159" s="203"/>
      <c r="AH159" s="203"/>
      <c r="AK159" s="203"/>
      <c r="AL159" s="203"/>
      <c r="AM159" s="204"/>
    </row>
    <row r="160" spans="2:39">
      <c r="B160" s="200"/>
      <c r="C160" s="201"/>
      <c r="D160" s="201"/>
      <c r="E160" s="201"/>
      <c r="G160" s="193"/>
      <c r="AD160" s="202"/>
      <c r="AE160" s="203"/>
      <c r="AF160" s="203"/>
      <c r="AG160" s="203"/>
      <c r="AH160" s="203"/>
      <c r="AK160" s="203"/>
      <c r="AL160" s="203"/>
      <c r="AM160" s="204"/>
    </row>
    <row r="161" spans="2:39">
      <c r="B161" s="200"/>
      <c r="C161" s="201"/>
      <c r="D161" s="201"/>
      <c r="E161" s="201"/>
      <c r="G161" s="193"/>
      <c r="AD161" s="202"/>
      <c r="AE161" s="203"/>
      <c r="AF161" s="203"/>
      <c r="AG161" s="203"/>
      <c r="AH161" s="203"/>
      <c r="AK161" s="203"/>
      <c r="AL161" s="203"/>
      <c r="AM161" s="204"/>
    </row>
    <row r="162" spans="2:39">
      <c r="B162" s="200"/>
      <c r="C162" s="201"/>
      <c r="D162" s="201"/>
      <c r="E162" s="201"/>
      <c r="G162" s="193"/>
      <c r="AD162" s="202"/>
      <c r="AE162" s="203"/>
      <c r="AF162" s="203"/>
      <c r="AG162" s="203"/>
      <c r="AH162" s="203"/>
      <c r="AK162" s="203"/>
      <c r="AL162" s="203"/>
      <c r="AM162" s="204"/>
    </row>
    <row r="163" spans="2:39">
      <c r="B163" s="200"/>
      <c r="C163" s="201"/>
      <c r="D163" s="201"/>
      <c r="E163" s="201"/>
      <c r="G163" s="193"/>
      <c r="AD163" s="202"/>
      <c r="AE163" s="203"/>
      <c r="AF163" s="203"/>
      <c r="AG163" s="203"/>
      <c r="AH163" s="203"/>
      <c r="AK163" s="203"/>
      <c r="AL163" s="203"/>
      <c r="AM163" s="204"/>
    </row>
    <row r="164" spans="2:39">
      <c r="B164" s="200"/>
      <c r="C164" s="201"/>
      <c r="D164" s="201"/>
      <c r="E164" s="201"/>
      <c r="G164" s="193"/>
      <c r="AD164" s="202"/>
      <c r="AE164" s="203"/>
      <c r="AF164" s="203"/>
      <c r="AG164" s="203"/>
      <c r="AH164" s="203"/>
      <c r="AK164" s="203"/>
      <c r="AL164" s="203"/>
      <c r="AM164" s="204"/>
    </row>
    <row r="165" spans="2:39">
      <c r="B165" s="200"/>
      <c r="C165" s="201"/>
      <c r="D165" s="201"/>
      <c r="E165" s="201"/>
      <c r="G165" s="193"/>
      <c r="AD165" s="202"/>
      <c r="AE165" s="203"/>
      <c r="AF165" s="203"/>
      <c r="AG165" s="203"/>
      <c r="AH165" s="203"/>
      <c r="AK165" s="203"/>
      <c r="AL165" s="203"/>
      <c r="AM165" s="204"/>
    </row>
    <row r="166" spans="2:39">
      <c r="B166" s="200"/>
      <c r="C166" s="201"/>
      <c r="D166" s="201"/>
      <c r="E166" s="201"/>
      <c r="G166" s="193"/>
      <c r="AD166" s="202"/>
      <c r="AE166" s="203"/>
      <c r="AF166" s="203"/>
      <c r="AG166" s="203"/>
      <c r="AH166" s="203"/>
      <c r="AK166" s="203"/>
      <c r="AL166" s="203"/>
      <c r="AM166" s="204"/>
    </row>
    <row r="167" spans="2:39">
      <c r="B167" s="200"/>
      <c r="C167" s="201"/>
      <c r="D167" s="201"/>
      <c r="E167" s="201"/>
      <c r="G167" s="193"/>
      <c r="AD167" s="202"/>
      <c r="AE167" s="203"/>
      <c r="AF167" s="203"/>
      <c r="AG167" s="203"/>
      <c r="AH167" s="203"/>
      <c r="AK167" s="203"/>
      <c r="AL167" s="203"/>
      <c r="AM167" s="204"/>
    </row>
    <row r="168" spans="2:39">
      <c r="B168" s="200"/>
      <c r="C168" s="201"/>
      <c r="D168" s="201"/>
      <c r="E168" s="201"/>
      <c r="G168" s="193"/>
      <c r="AD168" s="202"/>
      <c r="AE168" s="203"/>
      <c r="AF168" s="203"/>
      <c r="AG168" s="203"/>
      <c r="AH168" s="203"/>
      <c r="AK168" s="203"/>
      <c r="AL168" s="203"/>
      <c r="AM168" s="204"/>
    </row>
    <row r="169" spans="2:39">
      <c r="B169" s="200"/>
      <c r="C169" s="201"/>
      <c r="D169" s="201"/>
      <c r="E169" s="201"/>
      <c r="G169" s="193"/>
      <c r="AD169" s="202"/>
      <c r="AE169" s="203"/>
      <c r="AF169" s="203"/>
      <c r="AG169" s="203"/>
      <c r="AH169" s="203"/>
      <c r="AK169" s="203"/>
      <c r="AL169" s="203"/>
      <c r="AM169" s="204"/>
    </row>
    <row r="170" spans="2:39">
      <c r="B170" s="200"/>
      <c r="C170" s="201"/>
      <c r="D170" s="201"/>
      <c r="E170" s="201"/>
      <c r="G170" s="193"/>
      <c r="AD170" s="202"/>
      <c r="AE170" s="203"/>
      <c r="AF170" s="203"/>
      <c r="AG170" s="203"/>
      <c r="AH170" s="203"/>
      <c r="AK170" s="203"/>
      <c r="AL170" s="203"/>
      <c r="AM170" s="204"/>
    </row>
    <row r="171" spans="2:39">
      <c r="B171" s="200"/>
      <c r="C171" s="201"/>
      <c r="D171" s="201"/>
      <c r="E171" s="201"/>
      <c r="G171" s="193"/>
      <c r="AD171" s="202"/>
      <c r="AE171" s="203"/>
      <c r="AF171" s="203"/>
      <c r="AG171" s="203"/>
      <c r="AH171" s="203"/>
      <c r="AK171" s="203"/>
      <c r="AL171" s="203"/>
      <c r="AM171" s="204"/>
    </row>
    <row r="172" spans="2:39">
      <c r="B172" s="200"/>
      <c r="C172" s="201"/>
      <c r="D172" s="201"/>
      <c r="E172" s="201"/>
      <c r="G172" s="193"/>
      <c r="AD172" s="202"/>
      <c r="AE172" s="203"/>
      <c r="AF172" s="203"/>
      <c r="AG172" s="203"/>
      <c r="AH172" s="203"/>
      <c r="AK172" s="203"/>
      <c r="AL172" s="203"/>
      <c r="AM172" s="204"/>
    </row>
    <row r="173" spans="2:39">
      <c r="B173" s="200"/>
      <c r="C173" s="201"/>
      <c r="D173" s="201"/>
      <c r="E173" s="201"/>
      <c r="G173" s="193"/>
      <c r="AD173" s="202"/>
      <c r="AE173" s="203"/>
      <c r="AF173" s="203"/>
      <c r="AG173" s="203"/>
      <c r="AH173" s="203"/>
      <c r="AK173" s="203"/>
      <c r="AL173" s="203"/>
      <c r="AM173" s="204"/>
    </row>
    <row r="174" spans="2:39">
      <c r="B174" s="200"/>
      <c r="C174" s="201"/>
      <c r="D174" s="201"/>
      <c r="E174" s="201"/>
      <c r="G174" s="193"/>
      <c r="AD174" s="202"/>
      <c r="AE174" s="203"/>
      <c r="AF174" s="203"/>
      <c r="AG174" s="203"/>
      <c r="AH174" s="203"/>
      <c r="AK174" s="203"/>
      <c r="AL174" s="203"/>
      <c r="AM174" s="204"/>
    </row>
    <row r="175" spans="2:39">
      <c r="B175" s="200"/>
      <c r="C175" s="201"/>
      <c r="D175" s="201"/>
      <c r="E175" s="201"/>
      <c r="G175" s="193"/>
      <c r="AD175" s="202"/>
      <c r="AE175" s="203"/>
      <c r="AF175" s="203"/>
      <c r="AG175" s="203"/>
      <c r="AH175" s="203"/>
      <c r="AK175" s="203"/>
      <c r="AL175" s="203"/>
      <c r="AM175" s="204"/>
    </row>
    <row r="176" spans="2:39">
      <c r="B176" s="200"/>
      <c r="C176" s="201"/>
      <c r="D176" s="201"/>
      <c r="E176" s="201"/>
      <c r="G176" s="193"/>
      <c r="AD176" s="202"/>
      <c r="AE176" s="203"/>
      <c r="AF176" s="203"/>
      <c r="AG176" s="203"/>
      <c r="AH176" s="203"/>
      <c r="AK176" s="203"/>
      <c r="AL176" s="203"/>
      <c r="AM176" s="204"/>
    </row>
    <row r="177" spans="2:39">
      <c r="B177" s="200"/>
      <c r="C177" s="201"/>
      <c r="D177" s="201"/>
      <c r="E177" s="201"/>
      <c r="G177" s="193"/>
      <c r="AD177" s="202"/>
      <c r="AE177" s="203"/>
      <c r="AF177" s="203"/>
      <c r="AG177" s="203"/>
      <c r="AH177" s="203"/>
      <c r="AK177" s="203"/>
      <c r="AL177" s="203"/>
      <c r="AM177" s="204"/>
    </row>
    <row r="178" spans="2:39">
      <c r="B178" s="200"/>
      <c r="C178" s="201"/>
      <c r="D178" s="201"/>
      <c r="E178" s="201"/>
      <c r="G178" s="193"/>
      <c r="AD178" s="202"/>
      <c r="AE178" s="203"/>
      <c r="AF178" s="203"/>
      <c r="AG178" s="203"/>
      <c r="AH178" s="203"/>
      <c r="AK178" s="203"/>
      <c r="AL178" s="203"/>
      <c r="AM178" s="204"/>
    </row>
    <row r="179" spans="2:39">
      <c r="B179" s="200"/>
      <c r="C179" s="201"/>
      <c r="D179" s="201"/>
      <c r="E179" s="201"/>
      <c r="G179" s="193"/>
      <c r="AD179" s="202"/>
      <c r="AE179" s="203"/>
      <c r="AF179" s="203"/>
      <c r="AG179" s="203"/>
      <c r="AH179" s="203"/>
      <c r="AK179" s="203"/>
      <c r="AL179" s="203"/>
      <c r="AM179" s="204"/>
    </row>
    <row r="180" spans="2:39">
      <c r="B180" s="200"/>
      <c r="C180" s="201"/>
      <c r="D180" s="201"/>
      <c r="E180" s="201"/>
      <c r="G180" s="193"/>
      <c r="AD180" s="202"/>
      <c r="AE180" s="203"/>
      <c r="AF180" s="203"/>
      <c r="AG180" s="203"/>
      <c r="AH180" s="203"/>
      <c r="AK180" s="203"/>
      <c r="AL180" s="203"/>
      <c r="AM180" s="204"/>
    </row>
    <row r="181" spans="2:39">
      <c r="B181" s="200"/>
      <c r="C181" s="201"/>
      <c r="D181" s="201"/>
      <c r="E181" s="201"/>
      <c r="G181" s="193"/>
      <c r="AD181" s="202"/>
      <c r="AE181" s="203"/>
      <c r="AF181" s="203"/>
      <c r="AG181" s="203"/>
      <c r="AH181" s="203"/>
      <c r="AK181" s="203"/>
      <c r="AL181" s="203"/>
      <c r="AM181" s="204"/>
    </row>
    <row r="182" spans="2:39">
      <c r="B182" s="200"/>
      <c r="C182" s="201"/>
      <c r="D182" s="201"/>
      <c r="E182" s="201"/>
      <c r="G182" s="193"/>
      <c r="AD182" s="202"/>
      <c r="AE182" s="203"/>
      <c r="AF182" s="203"/>
      <c r="AG182" s="203"/>
      <c r="AH182" s="203"/>
      <c r="AK182" s="203"/>
      <c r="AL182" s="203"/>
      <c r="AM182" s="204"/>
    </row>
    <row r="183" spans="2:39">
      <c r="B183" s="200"/>
      <c r="C183" s="201"/>
      <c r="D183" s="201"/>
      <c r="E183" s="201"/>
      <c r="G183" s="193"/>
      <c r="AD183" s="202"/>
      <c r="AE183" s="203"/>
      <c r="AF183" s="203"/>
      <c r="AG183" s="203"/>
      <c r="AH183" s="203"/>
      <c r="AK183" s="203"/>
      <c r="AL183" s="203"/>
      <c r="AM183" s="204"/>
    </row>
    <row r="184" spans="2:39">
      <c r="B184" s="200"/>
      <c r="C184" s="201"/>
      <c r="D184" s="201"/>
      <c r="E184" s="201"/>
      <c r="G184" s="193"/>
      <c r="AD184" s="202"/>
      <c r="AE184" s="203"/>
      <c r="AF184" s="203"/>
      <c r="AG184" s="203"/>
      <c r="AH184" s="203"/>
      <c r="AK184" s="203"/>
      <c r="AL184" s="203"/>
      <c r="AM184" s="204"/>
    </row>
    <row r="185" spans="2:39">
      <c r="B185" s="200"/>
      <c r="C185" s="201"/>
      <c r="D185" s="201"/>
      <c r="E185" s="201"/>
      <c r="G185" s="193"/>
      <c r="AD185" s="202"/>
      <c r="AE185" s="203"/>
      <c r="AF185" s="203"/>
      <c r="AG185" s="203"/>
      <c r="AH185" s="203"/>
      <c r="AK185" s="203"/>
      <c r="AL185" s="203"/>
      <c r="AM185" s="204"/>
    </row>
    <row r="186" spans="2:39">
      <c r="B186" s="200"/>
      <c r="C186" s="201"/>
      <c r="D186" s="201"/>
      <c r="E186" s="201"/>
      <c r="G186" s="193"/>
      <c r="AD186" s="202"/>
      <c r="AE186" s="203"/>
      <c r="AF186" s="203"/>
      <c r="AG186" s="203"/>
      <c r="AH186" s="203"/>
      <c r="AK186" s="203"/>
      <c r="AL186" s="203"/>
      <c r="AM186" s="204"/>
    </row>
    <row r="187" spans="2:39">
      <c r="B187" s="200"/>
      <c r="C187" s="201"/>
      <c r="D187" s="201"/>
      <c r="E187" s="201"/>
      <c r="G187" s="193"/>
      <c r="AD187" s="202"/>
      <c r="AE187" s="203"/>
      <c r="AF187" s="203"/>
      <c r="AG187" s="203"/>
      <c r="AH187" s="203"/>
      <c r="AK187" s="203"/>
      <c r="AL187" s="203"/>
      <c r="AM187" s="204"/>
    </row>
    <row r="188" spans="2:39">
      <c r="B188" s="200"/>
      <c r="C188" s="201"/>
      <c r="D188" s="201"/>
      <c r="E188" s="201"/>
      <c r="G188" s="193"/>
      <c r="AD188" s="202"/>
      <c r="AE188" s="203"/>
      <c r="AF188" s="203"/>
      <c r="AG188" s="203"/>
      <c r="AH188" s="203"/>
      <c r="AK188" s="203"/>
      <c r="AL188" s="203"/>
      <c r="AM188" s="204"/>
    </row>
    <row r="189" spans="2:39">
      <c r="B189" s="200"/>
      <c r="C189" s="201"/>
      <c r="D189" s="201"/>
      <c r="E189" s="201"/>
      <c r="G189" s="193"/>
      <c r="AD189" s="202"/>
      <c r="AE189" s="203"/>
      <c r="AF189" s="203"/>
      <c r="AG189" s="203"/>
      <c r="AH189" s="203"/>
      <c r="AK189" s="203"/>
      <c r="AL189" s="203"/>
      <c r="AM189" s="204"/>
    </row>
    <row r="190" spans="2:39">
      <c r="B190" s="200"/>
      <c r="C190" s="201"/>
      <c r="D190" s="201"/>
      <c r="E190" s="201"/>
      <c r="G190" s="193"/>
      <c r="AD190" s="202"/>
      <c r="AE190" s="203"/>
      <c r="AF190" s="203"/>
      <c r="AG190" s="203"/>
      <c r="AH190" s="203"/>
      <c r="AK190" s="203"/>
      <c r="AL190" s="203"/>
      <c r="AM190" s="204"/>
    </row>
    <row r="191" spans="2:39">
      <c r="B191" s="200"/>
      <c r="C191" s="201"/>
      <c r="D191" s="201"/>
      <c r="E191" s="201"/>
      <c r="G191" s="193"/>
      <c r="AD191" s="202"/>
      <c r="AE191" s="203"/>
      <c r="AF191" s="203"/>
      <c r="AG191" s="203"/>
      <c r="AH191" s="203"/>
      <c r="AK191" s="203"/>
      <c r="AL191" s="203"/>
      <c r="AM191" s="204"/>
    </row>
    <row r="192" spans="2:39">
      <c r="B192" s="200"/>
      <c r="C192" s="201"/>
      <c r="D192" s="201"/>
      <c r="E192" s="201"/>
      <c r="G192" s="193"/>
      <c r="AD192" s="202"/>
      <c r="AE192" s="203"/>
      <c r="AF192" s="203"/>
      <c r="AG192" s="203"/>
      <c r="AH192" s="203"/>
      <c r="AK192" s="203"/>
      <c r="AL192" s="203"/>
      <c r="AM192" s="204"/>
    </row>
    <row r="193" spans="2:39">
      <c r="B193" s="200"/>
      <c r="C193" s="201"/>
      <c r="D193" s="201"/>
      <c r="E193" s="201"/>
      <c r="G193" s="193"/>
      <c r="AD193" s="202"/>
      <c r="AE193" s="203"/>
      <c r="AF193" s="203"/>
      <c r="AG193" s="203"/>
      <c r="AH193" s="203"/>
      <c r="AK193" s="203"/>
      <c r="AL193" s="203"/>
      <c r="AM193" s="204"/>
    </row>
    <row r="194" spans="2:39">
      <c r="B194" s="200"/>
      <c r="C194" s="201"/>
      <c r="D194" s="201"/>
      <c r="E194" s="201"/>
      <c r="G194" s="193"/>
      <c r="AD194" s="202"/>
      <c r="AE194" s="203"/>
      <c r="AF194" s="203"/>
      <c r="AG194" s="203"/>
      <c r="AH194" s="203"/>
      <c r="AK194" s="203"/>
      <c r="AL194" s="203"/>
      <c r="AM194" s="204"/>
    </row>
    <row r="195" spans="2:39">
      <c r="B195" s="200"/>
      <c r="C195" s="201"/>
      <c r="D195" s="201"/>
      <c r="E195" s="201"/>
      <c r="G195" s="193"/>
      <c r="AD195" s="202"/>
      <c r="AE195" s="203"/>
      <c r="AF195" s="203"/>
      <c r="AG195" s="203"/>
      <c r="AH195" s="203"/>
      <c r="AK195" s="203"/>
      <c r="AL195" s="203"/>
      <c r="AM195" s="204"/>
    </row>
    <row r="196" spans="2:39">
      <c r="B196" s="200"/>
      <c r="C196" s="201"/>
      <c r="D196" s="201"/>
      <c r="E196" s="201"/>
      <c r="G196" s="193"/>
      <c r="AD196" s="202"/>
      <c r="AE196" s="203"/>
      <c r="AF196" s="203"/>
      <c r="AG196" s="203"/>
      <c r="AH196" s="203"/>
      <c r="AK196" s="203"/>
      <c r="AL196" s="203"/>
      <c r="AM196" s="204"/>
    </row>
    <row r="197" spans="2:39">
      <c r="B197" s="200"/>
      <c r="C197" s="201"/>
      <c r="D197" s="201"/>
      <c r="E197" s="201"/>
      <c r="G197" s="193"/>
      <c r="AD197" s="202"/>
      <c r="AE197" s="203"/>
      <c r="AF197" s="203"/>
      <c r="AG197" s="203"/>
      <c r="AH197" s="203"/>
      <c r="AK197" s="203"/>
      <c r="AL197" s="203"/>
      <c r="AM197" s="204"/>
    </row>
    <row r="198" spans="2:39">
      <c r="B198" s="200"/>
      <c r="C198" s="201"/>
      <c r="D198" s="201"/>
      <c r="E198" s="201"/>
      <c r="G198" s="193"/>
      <c r="AD198" s="202"/>
      <c r="AE198" s="203"/>
      <c r="AF198" s="203"/>
      <c r="AG198" s="203"/>
      <c r="AH198" s="203"/>
      <c r="AK198" s="203"/>
      <c r="AL198" s="203"/>
      <c r="AM198" s="204"/>
    </row>
    <row r="199" spans="2:39">
      <c r="B199" s="200"/>
      <c r="C199" s="201"/>
      <c r="D199" s="201"/>
      <c r="E199" s="201"/>
      <c r="G199" s="193"/>
      <c r="AD199" s="202"/>
      <c r="AE199" s="203"/>
      <c r="AF199" s="203"/>
      <c r="AG199" s="203"/>
      <c r="AH199" s="203"/>
      <c r="AK199" s="203"/>
      <c r="AL199" s="203"/>
      <c r="AM199" s="204"/>
    </row>
    <row r="200" spans="2:39">
      <c r="B200" s="200"/>
      <c r="C200" s="201"/>
      <c r="D200" s="201"/>
      <c r="E200" s="201"/>
      <c r="G200" s="193"/>
      <c r="AD200" s="202"/>
      <c r="AE200" s="203"/>
      <c r="AF200" s="203"/>
      <c r="AG200" s="203"/>
      <c r="AH200" s="203"/>
      <c r="AK200" s="203"/>
      <c r="AL200" s="203"/>
      <c r="AM200" s="204"/>
    </row>
    <row r="201" spans="2:39">
      <c r="B201" s="200"/>
      <c r="C201" s="201"/>
      <c r="D201" s="201"/>
      <c r="E201" s="201"/>
      <c r="G201" s="193"/>
      <c r="AD201" s="202"/>
      <c r="AE201" s="203"/>
      <c r="AF201" s="203"/>
      <c r="AG201" s="203"/>
      <c r="AH201" s="203"/>
      <c r="AK201" s="203"/>
      <c r="AL201" s="203"/>
      <c r="AM201" s="204"/>
    </row>
    <row r="202" spans="2:39">
      <c r="B202" s="200"/>
      <c r="C202" s="201"/>
      <c r="D202" s="201"/>
      <c r="E202" s="201"/>
      <c r="G202" s="193"/>
      <c r="AD202" s="202"/>
      <c r="AE202" s="203"/>
      <c r="AF202" s="203"/>
      <c r="AG202" s="203"/>
      <c r="AH202" s="203"/>
      <c r="AK202" s="203"/>
      <c r="AL202" s="203"/>
      <c r="AM202" s="204"/>
    </row>
    <row r="203" spans="2:39">
      <c r="B203" s="200"/>
      <c r="C203" s="201"/>
      <c r="D203" s="201"/>
      <c r="E203" s="201"/>
      <c r="G203" s="193"/>
      <c r="AD203" s="202"/>
      <c r="AE203" s="203"/>
      <c r="AF203" s="203"/>
      <c r="AG203" s="203"/>
      <c r="AH203" s="203"/>
      <c r="AK203" s="203"/>
      <c r="AL203" s="203"/>
      <c r="AM203" s="204"/>
    </row>
    <row r="204" spans="2:39">
      <c r="B204" s="200"/>
      <c r="C204" s="201"/>
      <c r="D204" s="201"/>
      <c r="E204" s="201"/>
      <c r="G204" s="193"/>
      <c r="AD204" s="202"/>
      <c r="AE204" s="203"/>
      <c r="AF204" s="203"/>
      <c r="AG204" s="203"/>
      <c r="AH204" s="203"/>
      <c r="AK204" s="203"/>
      <c r="AL204" s="203"/>
      <c r="AM204" s="204"/>
    </row>
    <row r="205" spans="2:39">
      <c r="B205" s="200"/>
      <c r="C205" s="201"/>
      <c r="D205" s="201"/>
      <c r="E205" s="201"/>
      <c r="G205" s="193"/>
      <c r="AD205" s="202"/>
      <c r="AE205" s="203"/>
      <c r="AF205" s="203"/>
      <c r="AG205" s="203"/>
      <c r="AH205" s="203"/>
      <c r="AK205" s="203"/>
      <c r="AL205" s="203"/>
      <c r="AM205" s="204"/>
    </row>
    <row r="206" spans="2:39">
      <c r="B206" s="200"/>
      <c r="C206" s="201"/>
      <c r="D206" s="201"/>
      <c r="E206" s="201"/>
      <c r="G206" s="193"/>
      <c r="AD206" s="202"/>
      <c r="AE206" s="203"/>
      <c r="AF206" s="203"/>
      <c r="AG206" s="203"/>
      <c r="AH206" s="203"/>
      <c r="AK206" s="203"/>
      <c r="AL206" s="203"/>
      <c r="AM206" s="204"/>
    </row>
    <row r="207" spans="2:39">
      <c r="B207" s="200"/>
      <c r="C207" s="201"/>
      <c r="D207" s="201"/>
      <c r="E207" s="201"/>
      <c r="G207" s="193"/>
      <c r="AD207" s="202"/>
      <c r="AE207" s="203"/>
      <c r="AF207" s="203"/>
      <c r="AG207" s="203"/>
      <c r="AH207" s="203"/>
      <c r="AK207" s="203"/>
      <c r="AL207" s="203"/>
      <c r="AM207" s="204"/>
    </row>
    <row r="208" spans="2:39">
      <c r="B208" s="200"/>
      <c r="C208" s="201"/>
      <c r="D208" s="201"/>
      <c r="E208" s="201"/>
      <c r="G208" s="193"/>
      <c r="AD208" s="202"/>
      <c r="AE208" s="203"/>
      <c r="AF208" s="203"/>
      <c r="AG208" s="203"/>
      <c r="AH208" s="203"/>
      <c r="AK208" s="203"/>
      <c r="AL208" s="203"/>
      <c r="AM208" s="204"/>
    </row>
    <row r="209" spans="2:39">
      <c r="B209" s="200"/>
      <c r="C209" s="201"/>
      <c r="D209" s="201"/>
      <c r="E209" s="201"/>
      <c r="G209" s="193"/>
      <c r="AD209" s="202"/>
      <c r="AE209" s="203"/>
      <c r="AF209" s="203"/>
      <c r="AG209" s="203"/>
      <c r="AH209" s="203"/>
      <c r="AK209" s="203"/>
      <c r="AL209" s="203"/>
      <c r="AM209" s="204"/>
    </row>
    <row r="210" spans="2:39">
      <c r="B210" s="200"/>
      <c r="C210" s="201"/>
      <c r="D210" s="201"/>
      <c r="E210" s="201"/>
      <c r="G210" s="193"/>
      <c r="AD210" s="202"/>
      <c r="AE210" s="203"/>
      <c r="AF210" s="203"/>
      <c r="AG210" s="203"/>
      <c r="AH210" s="203"/>
      <c r="AK210" s="203"/>
      <c r="AL210" s="203"/>
      <c r="AM210" s="204"/>
    </row>
    <row r="211" spans="2:39">
      <c r="B211" s="200"/>
      <c r="C211" s="201"/>
      <c r="D211" s="201"/>
      <c r="E211" s="201"/>
      <c r="G211" s="193"/>
      <c r="AD211" s="202"/>
      <c r="AE211" s="203"/>
      <c r="AF211" s="203"/>
      <c r="AG211" s="203"/>
      <c r="AH211" s="203"/>
      <c r="AK211" s="203"/>
      <c r="AL211" s="203"/>
      <c r="AM211" s="204"/>
    </row>
    <row r="212" spans="2:39">
      <c r="B212" s="200"/>
      <c r="C212" s="201"/>
      <c r="D212" s="201"/>
      <c r="E212" s="201"/>
      <c r="G212" s="193"/>
      <c r="AD212" s="202"/>
      <c r="AE212" s="203"/>
      <c r="AF212" s="203"/>
      <c r="AG212" s="203"/>
      <c r="AH212" s="203"/>
      <c r="AK212" s="203"/>
      <c r="AL212" s="203"/>
      <c r="AM212" s="204"/>
    </row>
    <row r="213" spans="2:39">
      <c r="B213" s="200"/>
      <c r="C213" s="201"/>
      <c r="D213" s="201"/>
      <c r="E213" s="201"/>
      <c r="G213" s="193"/>
      <c r="AD213" s="202"/>
      <c r="AE213" s="203"/>
      <c r="AF213" s="203"/>
      <c r="AG213" s="203"/>
      <c r="AH213" s="203"/>
      <c r="AK213" s="203"/>
      <c r="AL213" s="203"/>
      <c r="AM213" s="204"/>
    </row>
    <row r="214" spans="2:39">
      <c r="B214" s="200"/>
      <c r="C214" s="201"/>
      <c r="D214" s="201"/>
      <c r="E214" s="201"/>
      <c r="G214" s="193"/>
      <c r="AD214" s="202"/>
      <c r="AE214" s="203"/>
      <c r="AF214" s="203"/>
      <c r="AG214" s="203"/>
      <c r="AH214" s="203"/>
      <c r="AK214" s="203"/>
      <c r="AL214" s="203"/>
      <c r="AM214" s="204"/>
    </row>
    <row r="215" spans="2:39">
      <c r="B215" s="200"/>
      <c r="C215" s="201"/>
      <c r="D215" s="201"/>
      <c r="E215" s="201"/>
      <c r="G215" s="193"/>
      <c r="AD215" s="202"/>
      <c r="AE215" s="203"/>
      <c r="AF215" s="203"/>
      <c r="AG215" s="203"/>
      <c r="AH215" s="203"/>
      <c r="AK215" s="203"/>
      <c r="AL215" s="203"/>
      <c r="AM215" s="204"/>
    </row>
    <row r="216" spans="2:39">
      <c r="B216" s="200"/>
      <c r="C216" s="201"/>
      <c r="D216" s="201"/>
      <c r="E216" s="201"/>
      <c r="G216" s="193"/>
      <c r="AD216" s="202"/>
      <c r="AE216" s="203"/>
      <c r="AF216" s="203"/>
      <c r="AG216" s="203"/>
      <c r="AH216" s="203"/>
      <c r="AK216" s="203"/>
      <c r="AL216" s="203"/>
      <c r="AM216" s="204"/>
    </row>
    <row r="217" spans="2:39">
      <c r="B217" s="200"/>
      <c r="C217" s="201"/>
      <c r="D217" s="201"/>
      <c r="E217" s="201"/>
      <c r="G217" s="193"/>
      <c r="AD217" s="202"/>
      <c r="AE217" s="203"/>
      <c r="AF217" s="203"/>
      <c r="AG217" s="203"/>
      <c r="AH217" s="203"/>
      <c r="AK217" s="203"/>
      <c r="AL217" s="203"/>
      <c r="AM217" s="204"/>
    </row>
    <row r="218" spans="2:39">
      <c r="B218" s="200"/>
      <c r="C218" s="201"/>
      <c r="D218" s="201"/>
      <c r="E218" s="201"/>
      <c r="G218" s="193"/>
      <c r="AD218" s="202"/>
      <c r="AE218" s="203"/>
      <c r="AF218" s="203"/>
      <c r="AG218" s="203"/>
      <c r="AH218" s="203"/>
      <c r="AK218" s="203"/>
      <c r="AL218" s="203"/>
      <c r="AM218" s="204"/>
    </row>
    <row r="219" spans="2:39">
      <c r="B219" s="200"/>
      <c r="C219" s="201"/>
      <c r="D219" s="201"/>
      <c r="E219" s="201"/>
      <c r="G219" s="193"/>
      <c r="AD219" s="202"/>
      <c r="AE219" s="203"/>
      <c r="AF219" s="203"/>
      <c r="AG219" s="203"/>
      <c r="AH219" s="203"/>
      <c r="AK219" s="203"/>
      <c r="AL219" s="203"/>
      <c r="AM219" s="204"/>
    </row>
    <row r="220" spans="2:39">
      <c r="B220" s="200"/>
      <c r="C220" s="201"/>
      <c r="D220" s="201"/>
      <c r="E220" s="201"/>
      <c r="G220" s="193"/>
      <c r="AD220" s="202"/>
      <c r="AE220" s="203"/>
      <c r="AF220" s="203"/>
      <c r="AG220" s="203"/>
      <c r="AH220" s="203"/>
      <c r="AK220" s="203"/>
      <c r="AL220" s="203"/>
      <c r="AM220" s="204"/>
    </row>
    <row r="221" spans="2:39">
      <c r="B221" s="200"/>
      <c r="C221" s="201"/>
      <c r="D221" s="201"/>
      <c r="E221" s="201"/>
      <c r="G221" s="193"/>
      <c r="AD221" s="202"/>
      <c r="AE221" s="203"/>
      <c r="AF221" s="203"/>
      <c r="AG221" s="203"/>
      <c r="AH221" s="203"/>
      <c r="AK221" s="203"/>
      <c r="AL221" s="203"/>
      <c r="AM221" s="204"/>
    </row>
    <row r="222" spans="2:39">
      <c r="B222" s="200"/>
      <c r="C222" s="201"/>
      <c r="D222" s="201"/>
      <c r="E222" s="201"/>
      <c r="G222" s="193"/>
      <c r="AD222" s="202"/>
      <c r="AE222" s="203"/>
      <c r="AF222" s="203"/>
      <c r="AG222" s="203"/>
      <c r="AH222" s="203"/>
      <c r="AK222" s="203"/>
      <c r="AL222" s="203"/>
      <c r="AM222" s="204"/>
    </row>
    <row r="223" spans="2:39">
      <c r="B223" s="200"/>
      <c r="C223" s="201"/>
      <c r="D223" s="201"/>
      <c r="E223" s="201"/>
      <c r="G223" s="193"/>
      <c r="AD223" s="202"/>
      <c r="AE223" s="203"/>
      <c r="AF223" s="203"/>
      <c r="AG223" s="203"/>
      <c r="AH223" s="203"/>
      <c r="AK223" s="203"/>
      <c r="AL223" s="203"/>
      <c r="AM223" s="204"/>
    </row>
    <row r="224" spans="2:39">
      <c r="B224" s="200"/>
      <c r="C224" s="201"/>
      <c r="D224" s="201"/>
      <c r="E224" s="201"/>
      <c r="G224" s="193"/>
      <c r="AD224" s="202"/>
      <c r="AE224" s="203"/>
      <c r="AF224" s="203"/>
      <c r="AG224" s="203"/>
      <c r="AH224" s="203"/>
      <c r="AK224" s="203"/>
      <c r="AL224" s="203"/>
      <c r="AM224" s="204"/>
    </row>
    <row r="225" spans="2:39">
      <c r="B225" s="200"/>
      <c r="C225" s="201"/>
      <c r="D225" s="201"/>
      <c r="E225" s="201"/>
      <c r="G225" s="193"/>
      <c r="AD225" s="202"/>
      <c r="AE225" s="203"/>
      <c r="AF225" s="203"/>
      <c r="AG225" s="203"/>
      <c r="AH225" s="203"/>
      <c r="AK225" s="203"/>
      <c r="AL225" s="203"/>
      <c r="AM225" s="204"/>
    </row>
    <row r="226" spans="2:39">
      <c r="B226" s="200"/>
      <c r="C226" s="201"/>
      <c r="D226" s="201"/>
      <c r="E226" s="201"/>
      <c r="G226" s="193"/>
      <c r="AD226" s="202"/>
      <c r="AE226" s="203"/>
      <c r="AF226" s="203"/>
      <c r="AG226" s="203"/>
      <c r="AH226" s="203"/>
      <c r="AK226" s="203"/>
      <c r="AL226" s="203"/>
      <c r="AM226" s="204"/>
    </row>
    <row r="227" spans="2:39">
      <c r="B227" s="200"/>
      <c r="C227" s="201"/>
      <c r="D227" s="201"/>
      <c r="E227" s="201"/>
      <c r="G227" s="193"/>
      <c r="AD227" s="202"/>
      <c r="AE227" s="203"/>
      <c r="AF227" s="203"/>
      <c r="AG227" s="203"/>
      <c r="AH227" s="203"/>
      <c r="AK227" s="203"/>
      <c r="AL227" s="203"/>
      <c r="AM227" s="204"/>
    </row>
    <row r="228" spans="2:39">
      <c r="B228" s="200"/>
      <c r="C228" s="201"/>
      <c r="D228" s="201"/>
      <c r="E228" s="201"/>
      <c r="G228" s="193"/>
      <c r="AD228" s="202"/>
      <c r="AE228" s="203"/>
      <c r="AF228" s="203"/>
      <c r="AG228" s="203"/>
      <c r="AH228" s="203"/>
      <c r="AK228" s="203"/>
      <c r="AL228" s="203"/>
      <c r="AM228" s="204"/>
    </row>
    <row r="229" spans="2:39">
      <c r="B229" s="200"/>
      <c r="C229" s="201"/>
      <c r="D229" s="201"/>
      <c r="E229" s="201"/>
      <c r="G229" s="193"/>
      <c r="AD229" s="202"/>
      <c r="AE229" s="203"/>
      <c r="AF229" s="203"/>
      <c r="AG229" s="203"/>
      <c r="AH229" s="203"/>
      <c r="AK229" s="203"/>
      <c r="AL229" s="203"/>
      <c r="AM229" s="204"/>
    </row>
    <row r="230" spans="2:39">
      <c r="B230" s="200"/>
      <c r="C230" s="201"/>
      <c r="D230" s="201"/>
      <c r="E230" s="201"/>
      <c r="G230" s="193"/>
      <c r="AD230" s="202"/>
      <c r="AE230" s="203"/>
      <c r="AF230" s="203"/>
      <c r="AG230" s="203"/>
      <c r="AH230" s="203"/>
      <c r="AK230" s="203"/>
      <c r="AL230" s="203"/>
      <c r="AM230" s="204"/>
    </row>
    <row r="231" spans="2:39">
      <c r="B231" s="200"/>
      <c r="C231" s="201"/>
      <c r="D231" s="201"/>
      <c r="E231" s="201"/>
      <c r="G231" s="193"/>
      <c r="AD231" s="202"/>
      <c r="AE231" s="203"/>
      <c r="AF231" s="203"/>
      <c r="AG231" s="203"/>
      <c r="AH231" s="203"/>
      <c r="AK231" s="203"/>
      <c r="AL231" s="203"/>
      <c r="AM231" s="204"/>
    </row>
    <row r="232" spans="2:39">
      <c r="B232" s="200"/>
      <c r="C232" s="201"/>
      <c r="D232" s="201"/>
      <c r="E232" s="201"/>
      <c r="G232" s="193"/>
      <c r="AD232" s="202"/>
      <c r="AE232" s="203"/>
      <c r="AF232" s="203"/>
      <c r="AG232" s="203"/>
      <c r="AH232" s="203"/>
      <c r="AK232" s="203"/>
      <c r="AL232" s="203"/>
      <c r="AM232" s="204"/>
    </row>
    <row r="233" spans="2:39">
      <c r="B233" s="200"/>
      <c r="C233" s="201"/>
      <c r="D233" s="201"/>
      <c r="E233" s="201"/>
      <c r="G233" s="193"/>
      <c r="AD233" s="202"/>
      <c r="AE233" s="203"/>
      <c r="AF233" s="203"/>
      <c r="AG233" s="203"/>
      <c r="AH233" s="203"/>
      <c r="AK233" s="203"/>
      <c r="AL233" s="203"/>
      <c r="AM233" s="204"/>
    </row>
    <row r="234" spans="2:39">
      <c r="B234" s="200"/>
      <c r="C234" s="201"/>
      <c r="D234" s="201"/>
      <c r="E234" s="201"/>
      <c r="G234" s="193"/>
      <c r="AD234" s="202"/>
      <c r="AE234" s="203"/>
      <c r="AF234" s="203"/>
      <c r="AG234" s="203"/>
      <c r="AH234" s="203"/>
      <c r="AK234" s="203"/>
      <c r="AL234" s="203"/>
      <c r="AM234" s="204"/>
    </row>
    <row r="235" spans="2:39">
      <c r="B235" s="200"/>
      <c r="C235" s="201"/>
      <c r="D235" s="201"/>
      <c r="E235" s="201"/>
      <c r="G235" s="193"/>
      <c r="AD235" s="202"/>
      <c r="AE235" s="203"/>
      <c r="AF235" s="203"/>
      <c r="AG235" s="203"/>
      <c r="AH235" s="203"/>
      <c r="AK235" s="203"/>
      <c r="AL235" s="203"/>
      <c r="AM235" s="204"/>
    </row>
    <row r="236" spans="2:39">
      <c r="B236" s="200"/>
      <c r="C236" s="201"/>
      <c r="D236" s="201"/>
      <c r="E236" s="201"/>
      <c r="G236" s="193"/>
      <c r="AD236" s="202"/>
      <c r="AE236" s="203"/>
      <c r="AF236" s="203"/>
      <c r="AG236" s="203"/>
      <c r="AH236" s="203"/>
      <c r="AK236" s="203"/>
      <c r="AL236" s="203"/>
      <c r="AM236" s="204"/>
    </row>
    <row r="237" spans="2:39">
      <c r="B237" s="200"/>
      <c r="C237" s="201"/>
      <c r="D237" s="201"/>
      <c r="E237" s="201"/>
      <c r="G237" s="193"/>
      <c r="AD237" s="202"/>
      <c r="AE237" s="203"/>
      <c r="AF237" s="203"/>
      <c r="AG237" s="203"/>
      <c r="AH237" s="203"/>
      <c r="AK237" s="203"/>
      <c r="AL237" s="203"/>
      <c r="AM237" s="204"/>
    </row>
    <row r="238" spans="2:39">
      <c r="B238" s="200"/>
      <c r="C238" s="201"/>
      <c r="D238" s="201"/>
      <c r="E238" s="201"/>
      <c r="G238" s="193"/>
      <c r="AD238" s="202"/>
      <c r="AE238" s="203"/>
      <c r="AF238" s="203"/>
      <c r="AG238" s="203"/>
      <c r="AH238" s="203"/>
      <c r="AK238" s="203"/>
      <c r="AL238" s="203"/>
      <c r="AM238" s="204"/>
    </row>
    <row r="239" spans="2:39">
      <c r="B239" s="200"/>
      <c r="C239" s="201"/>
      <c r="D239" s="201"/>
      <c r="E239" s="201"/>
      <c r="G239" s="193"/>
      <c r="AD239" s="202"/>
      <c r="AE239" s="203"/>
      <c r="AF239" s="203"/>
      <c r="AG239" s="203"/>
      <c r="AH239" s="203"/>
      <c r="AK239" s="203"/>
      <c r="AL239" s="203"/>
      <c r="AM239" s="204"/>
    </row>
    <row r="240" spans="2:39">
      <c r="B240" s="200"/>
      <c r="C240" s="201"/>
      <c r="D240" s="201"/>
      <c r="E240" s="201"/>
      <c r="G240" s="193"/>
      <c r="AD240" s="202"/>
      <c r="AE240" s="203"/>
      <c r="AF240" s="203"/>
      <c r="AG240" s="203"/>
      <c r="AH240" s="203"/>
      <c r="AK240" s="203"/>
      <c r="AL240" s="203"/>
      <c r="AM240" s="204"/>
    </row>
    <row r="241" spans="2:39">
      <c r="B241" s="200"/>
      <c r="C241" s="201"/>
      <c r="D241" s="201"/>
      <c r="E241" s="201"/>
      <c r="G241" s="193"/>
      <c r="AD241" s="202"/>
      <c r="AE241" s="203"/>
      <c r="AF241" s="203"/>
      <c r="AG241" s="203"/>
      <c r="AH241" s="203"/>
      <c r="AK241" s="203"/>
      <c r="AL241" s="203"/>
      <c r="AM241" s="204"/>
    </row>
    <row r="242" spans="2:39">
      <c r="B242" s="200"/>
      <c r="C242" s="201"/>
      <c r="D242" s="201"/>
      <c r="E242" s="201"/>
      <c r="G242" s="193"/>
      <c r="AD242" s="202"/>
      <c r="AE242" s="203"/>
      <c r="AF242" s="203"/>
      <c r="AG242" s="203"/>
      <c r="AH242" s="203"/>
      <c r="AK242" s="203"/>
      <c r="AL242" s="203"/>
      <c r="AM242" s="204"/>
    </row>
    <row r="243" spans="2:39">
      <c r="B243" s="200"/>
      <c r="C243" s="201"/>
      <c r="D243" s="201"/>
      <c r="E243" s="201"/>
      <c r="G243" s="193"/>
      <c r="AD243" s="202"/>
      <c r="AE243" s="203"/>
      <c r="AF243" s="203"/>
      <c r="AG243" s="203"/>
      <c r="AH243" s="203"/>
      <c r="AK243" s="203"/>
      <c r="AL243" s="203"/>
      <c r="AM243" s="204"/>
    </row>
    <row r="244" spans="2:39">
      <c r="B244" s="200"/>
      <c r="C244" s="201"/>
      <c r="D244" s="201"/>
      <c r="E244" s="201"/>
      <c r="G244" s="193"/>
      <c r="AD244" s="202"/>
      <c r="AE244" s="203"/>
      <c r="AF244" s="203"/>
      <c r="AG244" s="203"/>
      <c r="AH244" s="203"/>
      <c r="AK244" s="203"/>
      <c r="AL244" s="203"/>
      <c r="AM244" s="204"/>
    </row>
    <row r="245" spans="2:39">
      <c r="B245" s="200"/>
      <c r="C245" s="201"/>
      <c r="D245" s="201"/>
      <c r="E245" s="201"/>
      <c r="G245" s="193"/>
      <c r="AD245" s="202"/>
      <c r="AE245" s="203"/>
      <c r="AF245" s="203"/>
      <c r="AG245" s="203"/>
      <c r="AH245" s="203"/>
      <c r="AK245" s="203"/>
      <c r="AL245" s="203"/>
      <c r="AM245" s="204"/>
    </row>
    <row r="246" spans="2:39">
      <c r="B246" s="200"/>
      <c r="C246" s="201"/>
      <c r="D246" s="201"/>
      <c r="E246" s="201"/>
      <c r="G246" s="193"/>
      <c r="AD246" s="202"/>
      <c r="AE246" s="203"/>
      <c r="AF246" s="203"/>
      <c r="AG246" s="203"/>
      <c r="AH246" s="203"/>
      <c r="AK246" s="203"/>
      <c r="AL246" s="203"/>
      <c r="AM246" s="204"/>
    </row>
    <row r="247" spans="2:39">
      <c r="B247" s="200"/>
      <c r="C247" s="201"/>
      <c r="D247" s="201"/>
      <c r="E247" s="201"/>
      <c r="G247" s="193"/>
      <c r="AD247" s="202"/>
      <c r="AE247" s="203"/>
      <c r="AF247" s="203"/>
      <c r="AG247" s="203"/>
      <c r="AH247" s="203"/>
      <c r="AK247" s="203"/>
      <c r="AL247" s="203"/>
      <c r="AM247" s="204"/>
    </row>
    <row r="248" spans="2:39">
      <c r="B248" s="200"/>
      <c r="C248" s="201"/>
      <c r="D248" s="201"/>
      <c r="E248" s="201"/>
      <c r="G248" s="193"/>
      <c r="AD248" s="202"/>
      <c r="AE248" s="203"/>
      <c r="AF248" s="203"/>
      <c r="AG248" s="203"/>
      <c r="AH248" s="203"/>
      <c r="AK248" s="203"/>
      <c r="AL248" s="203"/>
      <c r="AM248" s="204"/>
    </row>
    <row r="249" spans="2:39">
      <c r="B249" s="200"/>
      <c r="C249" s="201"/>
      <c r="D249" s="201"/>
      <c r="E249" s="201"/>
      <c r="G249" s="193"/>
      <c r="AD249" s="202"/>
      <c r="AE249" s="203"/>
      <c r="AF249" s="203"/>
      <c r="AG249" s="203"/>
      <c r="AH249" s="203"/>
      <c r="AK249" s="203"/>
      <c r="AL249" s="203"/>
      <c r="AM249" s="204"/>
    </row>
    <row r="250" spans="2:39">
      <c r="B250" s="200"/>
      <c r="C250" s="201"/>
      <c r="D250" s="201"/>
      <c r="E250" s="201"/>
      <c r="G250" s="193"/>
      <c r="AD250" s="202"/>
      <c r="AE250" s="203"/>
      <c r="AF250" s="203"/>
      <c r="AG250" s="203"/>
      <c r="AH250" s="203"/>
      <c r="AK250" s="203"/>
      <c r="AL250" s="203"/>
      <c r="AM250" s="204"/>
    </row>
    <row r="251" spans="2:39">
      <c r="B251" s="200"/>
      <c r="C251" s="201"/>
      <c r="D251" s="201"/>
      <c r="E251" s="201"/>
      <c r="G251" s="193"/>
      <c r="AD251" s="202"/>
      <c r="AE251" s="203"/>
      <c r="AF251" s="203"/>
      <c r="AG251" s="203"/>
      <c r="AH251" s="203"/>
      <c r="AK251" s="203"/>
      <c r="AL251" s="203"/>
      <c r="AM251" s="204"/>
    </row>
    <row r="252" spans="2:39">
      <c r="B252" s="200"/>
      <c r="C252" s="201"/>
      <c r="D252" s="201"/>
      <c r="E252" s="201"/>
      <c r="G252" s="193"/>
      <c r="AD252" s="202"/>
      <c r="AE252" s="203"/>
      <c r="AF252" s="203"/>
      <c r="AG252" s="203"/>
      <c r="AH252" s="203"/>
      <c r="AK252" s="203"/>
      <c r="AL252" s="203"/>
      <c r="AM252" s="204"/>
    </row>
    <row r="253" spans="2:39">
      <c r="B253" s="200"/>
      <c r="C253" s="201"/>
      <c r="D253" s="201"/>
      <c r="E253" s="201"/>
      <c r="G253" s="193"/>
      <c r="AD253" s="202"/>
      <c r="AE253" s="203"/>
      <c r="AF253" s="203"/>
      <c r="AG253" s="203"/>
      <c r="AH253" s="203"/>
      <c r="AK253" s="203"/>
      <c r="AL253" s="203"/>
      <c r="AM253" s="204"/>
    </row>
    <row r="254" spans="2:39">
      <c r="B254" s="200"/>
      <c r="C254" s="201"/>
      <c r="D254" s="201"/>
      <c r="E254" s="201"/>
      <c r="G254" s="193"/>
      <c r="AD254" s="202"/>
      <c r="AE254" s="203"/>
      <c r="AF254" s="203"/>
      <c r="AG254" s="203"/>
      <c r="AH254" s="203"/>
      <c r="AK254" s="203"/>
      <c r="AL254" s="203"/>
      <c r="AM254" s="204"/>
    </row>
    <row r="255" spans="2:39">
      <c r="B255" s="200"/>
      <c r="C255" s="201"/>
      <c r="D255" s="201"/>
      <c r="E255" s="201"/>
      <c r="G255" s="193"/>
      <c r="AD255" s="202"/>
      <c r="AE255" s="203"/>
      <c r="AF255" s="203"/>
      <c r="AG255" s="203"/>
      <c r="AH255" s="203"/>
      <c r="AK255" s="203"/>
      <c r="AL255" s="203"/>
      <c r="AM255" s="204"/>
    </row>
    <row r="256" spans="2:39">
      <c r="B256" s="200"/>
      <c r="C256" s="201"/>
      <c r="D256" s="201"/>
      <c r="E256" s="201"/>
      <c r="G256" s="193"/>
      <c r="AD256" s="202"/>
      <c r="AE256" s="203"/>
      <c r="AF256" s="203"/>
      <c r="AG256" s="203"/>
      <c r="AH256" s="203"/>
      <c r="AK256" s="203"/>
      <c r="AL256" s="203"/>
      <c r="AM256" s="204"/>
    </row>
    <row r="257" spans="2:39">
      <c r="B257" s="200"/>
      <c r="C257" s="201"/>
      <c r="D257" s="201"/>
      <c r="E257" s="201"/>
      <c r="G257" s="193"/>
      <c r="AD257" s="202"/>
      <c r="AE257" s="203"/>
      <c r="AF257" s="203"/>
      <c r="AG257" s="203"/>
      <c r="AH257" s="203"/>
      <c r="AK257" s="203"/>
      <c r="AL257" s="203"/>
      <c r="AM257" s="204"/>
    </row>
    <row r="258" spans="2:39">
      <c r="B258" s="200"/>
      <c r="C258" s="201"/>
      <c r="D258" s="201"/>
      <c r="E258" s="201"/>
      <c r="G258" s="193"/>
      <c r="AD258" s="202"/>
      <c r="AE258" s="203"/>
      <c r="AF258" s="203"/>
      <c r="AG258" s="203"/>
      <c r="AH258" s="203"/>
      <c r="AK258" s="203"/>
      <c r="AL258" s="203"/>
      <c r="AM258" s="204"/>
    </row>
    <row r="259" spans="2:39">
      <c r="B259" s="200"/>
      <c r="C259" s="201"/>
      <c r="D259" s="201"/>
      <c r="E259" s="201"/>
      <c r="G259" s="193"/>
      <c r="AD259" s="202"/>
      <c r="AE259" s="203"/>
      <c r="AF259" s="203"/>
      <c r="AG259" s="203"/>
      <c r="AH259" s="203"/>
      <c r="AK259" s="203"/>
      <c r="AL259" s="203"/>
      <c r="AM259" s="204"/>
    </row>
    <row r="260" spans="2:39">
      <c r="B260" s="200"/>
      <c r="C260" s="201"/>
      <c r="D260" s="201"/>
      <c r="E260" s="201"/>
      <c r="G260" s="193"/>
      <c r="AD260" s="202"/>
      <c r="AE260" s="203"/>
      <c r="AF260" s="203"/>
      <c r="AG260" s="203"/>
      <c r="AH260" s="203"/>
      <c r="AK260" s="203"/>
      <c r="AL260" s="203"/>
      <c r="AM260" s="204"/>
    </row>
    <row r="261" spans="2:39">
      <c r="B261" s="200"/>
      <c r="C261" s="201"/>
      <c r="D261" s="201"/>
      <c r="E261" s="201"/>
      <c r="G261" s="193"/>
      <c r="AD261" s="202"/>
      <c r="AE261" s="203"/>
      <c r="AF261" s="203"/>
      <c r="AG261" s="203"/>
      <c r="AH261" s="203"/>
      <c r="AK261" s="203"/>
      <c r="AL261" s="203"/>
      <c r="AM261" s="204"/>
    </row>
    <row r="262" spans="2:39">
      <c r="B262" s="200"/>
      <c r="C262" s="201"/>
      <c r="D262" s="201"/>
      <c r="E262" s="201"/>
      <c r="G262" s="193"/>
      <c r="AD262" s="202"/>
      <c r="AE262" s="203"/>
      <c r="AF262" s="203"/>
      <c r="AG262" s="203"/>
      <c r="AH262" s="203"/>
      <c r="AK262" s="203"/>
      <c r="AL262" s="203"/>
      <c r="AM262" s="204"/>
    </row>
    <row r="263" spans="2:39">
      <c r="B263" s="200"/>
      <c r="C263" s="201"/>
      <c r="D263" s="201"/>
      <c r="E263" s="201"/>
      <c r="G263" s="193"/>
      <c r="AD263" s="202"/>
      <c r="AE263" s="203"/>
      <c r="AF263" s="203"/>
      <c r="AG263" s="203"/>
      <c r="AH263" s="203"/>
      <c r="AK263" s="203"/>
      <c r="AL263" s="203"/>
      <c r="AM263" s="204"/>
    </row>
    <row r="264" spans="2:39">
      <c r="B264" s="200"/>
      <c r="C264" s="201"/>
      <c r="D264" s="201"/>
      <c r="E264" s="201"/>
      <c r="G264" s="193"/>
      <c r="AD264" s="202"/>
      <c r="AE264" s="203"/>
      <c r="AF264" s="203"/>
      <c r="AG264" s="203"/>
      <c r="AH264" s="203"/>
      <c r="AK264" s="203"/>
      <c r="AL264" s="203"/>
      <c r="AM264" s="204"/>
    </row>
    <row r="265" spans="2:39">
      <c r="B265" s="200"/>
      <c r="C265" s="201"/>
      <c r="D265" s="201"/>
      <c r="E265" s="201"/>
      <c r="G265" s="193"/>
      <c r="AD265" s="202"/>
      <c r="AE265" s="203"/>
      <c r="AF265" s="203"/>
      <c r="AG265" s="203"/>
      <c r="AH265" s="203"/>
      <c r="AK265" s="203"/>
      <c r="AL265" s="203"/>
      <c r="AM265" s="204"/>
    </row>
    <row r="266" spans="2:39">
      <c r="B266" s="200"/>
      <c r="C266" s="201"/>
      <c r="D266" s="201"/>
      <c r="E266" s="201"/>
      <c r="G266" s="193"/>
      <c r="AD266" s="202"/>
      <c r="AE266" s="203"/>
      <c r="AF266" s="203"/>
      <c r="AG266" s="203"/>
      <c r="AH266" s="203"/>
      <c r="AK266" s="203"/>
      <c r="AL266" s="203"/>
      <c r="AM266" s="204"/>
    </row>
    <row r="267" spans="2:39">
      <c r="B267" s="200"/>
      <c r="C267" s="201"/>
      <c r="D267" s="201"/>
      <c r="E267" s="201"/>
      <c r="G267" s="193"/>
      <c r="AD267" s="202"/>
      <c r="AE267" s="203"/>
      <c r="AF267" s="203"/>
      <c r="AG267" s="203"/>
      <c r="AH267" s="203"/>
      <c r="AK267" s="203"/>
      <c r="AL267" s="203"/>
      <c r="AM267" s="204"/>
    </row>
    <row r="268" spans="2:39">
      <c r="B268" s="200"/>
      <c r="C268" s="201"/>
      <c r="D268" s="201"/>
      <c r="E268" s="201"/>
      <c r="G268" s="193"/>
      <c r="AD268" s="202"/>
      <c r="AE268" s="203"/>
      <c r="AF268" s="203"/>
      <c r="AG268" s="203"/>
      <c r="AH268" s="203"/>
      <c r="AK268" s="203"/>
      <c r="AL268" s="203"/>
      <c r="AM268" s="204"/>
    </row>
    <row r="269" spans="2:39">
      <c r="B269" s="200"/>
      <c r="C269" s="201"/>
      <c r="D269" s="201"/>
      <c r="E269" s="201"/>
      <c r="G269" s="193"/>
      <c r="AD269" s="202"/>
      <c r="AE269" s="203"/>
      <c r="AF269" s="203"/>
      <c r="AG269" s="203"/>
      <c r="AH269" s="203"/>
      <c r="AK269" s="203"/>
      <c r="AL269" s="203"/>
      <c r="AM269" s="204"/>
    </row>
    <row r="270" spans="2:39">
      <c r="B270" s="200"/>
      <c r="C270" s="201"/>
      <c r="D270" s="201"/>
      <c r="E270" s="201"/>
      <c r="G270" s="193"/>
      <c r="AD270" s="202"/>
      <c r="AE270" s="203"/>
      <c r="AF270" s="203"/>
      <c r="AG270" s="203"/>
      <c r="AH270" s="203"/>
      <c r="AK270" s="203"/>
      <c r="AL270" s="203"/>
      <c r="AM270" s="204"/>
    </row>
    <row r="271" spans="2:39">
      <c r="B271" s="200"/>
      <c r="C271" s="201"/>
      <c r="D271" s="201"/>
      <c r="E271" s="201"/>
      <c r="G271" s="193"/>
      <c r="AD271" s="202"/>
      <c r="AE271" s="203"/>
      <c r="AF271" s="203"/>
      <c r="AG271" s="203"/>
      <c r="AH271" s="203"/>
      <c r="AK271" s="203"/>
      <c r="AL271" s="203"/>
      <c r="AM271" s="204"/>
    </row>
    <row r="272" spans="2:39">
      <c r="B272" s="200"/>
      <c r="C272" s="201"/>
      <c r="D272" s="201"/>
      <c r="E272" s="201"/>
      <c r="G272" s="193"/>
      <c r="AD272" s="202"/>
      <c r="AE272" s="203"/>
      <c r="AF272" s="203"/>
      <c r="AG272" s="203"/>
      <c r="AH272" s="203"/>
      <c r="AK272" s="203"/>
      <c r="AL272" s="203"/>
      <c r="AM272" s="204"/>
    </row>
    <row r="273" spans="2:39">
      <c r="B273" s="200"/>
      <c r="C273" s="201"/>
      <c r="D273" s="201"/>
      <c r="E273" s="201"/>
      <c r="G273" s="193"/>
      <c r="AD273" s="202"/>
      <c r="AE273" s="203"/>
      <c r="AF273" s="203"/>
      <c r="AG273" s="203"/>
      <c r="AH273" s="203"/>
      <c r="AK273" s="203"/>
      <c r="AL273" s="203"/>
      <c r="AM273" s="204"/>
    </row>
    <row r="274" spans="2:39">
      <c r="B274" s="200"/>
      <c r="C274" s="201"/>
      <c r="D274" s="201"/>
      <c r="E274" s="201"/>
      <c r="G274" s="193"/>
      <c r="AD274" s="202"/>
      <c r="AE274" s="203"/>
      <c r="AF274" s="203"/>
      <c r="AG274" s="203"/>
      <c r="AH274" s="203"/>
      <c r="AK274" s="203"/>
      <c r="AL274" s="203"/>
      <c r="AM274" s="204"/>
    </row>
    <row r="275" spans="2:39">
      <c r="B275" s="200"/>
      <c r="C275" s="201"/>
      <c r="D275" s="201"/>
      <c r="E275" s="201"/>
      <c r="G275" s="193"/>
      <c r="AD275" s="202"/>
      <c r="AE275" s="203"/>
      <c r="AF275" s="203"/>
      <c r="AG275" s="203"/>
      <c r="AH275" s="203"/>
      <c r="AK275" s="203"/>
      <c r="AL275" s="203"/>
      <c r="AM275" s="204"/>
    </row>
    <row r="276" spans="2:39">
      <c r="B276" s="200"/>
      <c r="C276" s="201"/>
      <c r="D276" s="201"/>
      <c r="E276" s="201"/>
      <c r="G276" s="193"/>
      <c r="AD276" s="202"/>
      <c r="AE276" s="203"/>
      <c r="AF276" s="203"/>
      <c r="AG276" s="203"/>
      <c r="AH276" s="203"/>
      <c r="AK276" s="203"/>
      <c r="AL276" s="203"/>
      <c r="AM276" s="204"/>
    </row>
    <row r="277" spans="2:39">
      <c r="B277" s="200"/>
      <c r="C277" s="201"/>
      <c r="D277" s="201"/>
      <c r="E277" s="201"/>
      <c r="G277" s="193"/>
      <c r="AD277" s="202"/>
      <c r="AE277" s="203"/>
      <c r="AF277" s="203"/>
      <c r="AG277" s="203"/>
      <c r="AH277" s="203"/>
      <c r="AK277" s="203"/>
      <c r="AL277" s="203"/>
      <c r="AM277" s="204"/>
    </row>
    <row r="278" spans="2:39">
      <c r="B278" s="200"/>
      <c r="C278" s="201"/>
      <c r="D278" s="201"/>
      <c r="E278" s="201"/>
      <c r="G278" s="193"/>
      <c r="AD278" s="202"/>
      <c r="AE278" s="203"/>
      <c r="AF278" s="203"/>
      <c r="AG278" s="203"/>
      <c r="AH278" s="203"/>
      <c r="AK278" s="203"/>
      <c r="AL278" s="203"/>
      <c r="AM278" s="204"/>
    </row>
    <row r="279" spans="2:39">
      <c r="B279" s="200"/>
      <c r="C279" s="201"/>
      <c r="D279" s="201"/>
      <c r="E279" s="201"/>
      <c r="G279" s="193"/>
      <c r="AD279" s="202"/>
      <c r="AE279" s="203"/>
      <c r="AF279" s="203"/>
      <c r="AG279" s="203"/>
      <c r="AH279" s="203"/>
      <c r="AK279" s="203"/>
      <c r="AL279" s="203"/>
      <c r="AM279" s="204"/>
    </row>
    <row r="280" spans="2:39">
      <c r="B280" s="200"/>
      <c r="C280" s="201"/>
      <c r="D280" s="201"/>
      <c r="E280" s="201"/>
      <c r="G280" s="193"/>
      <c r="AD280" s="202"/>
      <c r="AE280" s="203"/>
      <c r="AF280" s="203"/>
      <c r="AG280" s="203"/>
      <c r="AH280" s="203"/>
      <c r="AK280" s="203"/>
      <c r="AL280" s="203"/>
      <c r="AM280" s="204"/>
    </row>
    <row r="281" spans="2:39">
      <c r="B281" s="200"/>
      <c r="C281" s="201"/>
      <c r="D281" s="201"/>
      <c r="E281" s="201"/>
      <c r="G281" s="193"/>
      <c r="AD281" s="202"/>
      <c r="AE281" s="203"/>
      <c r="AF281" s="203"/>
      <c r="AG281" s="203"/>
      <c r="AH281" s="203"/>
      <c r="AK281" s="203"/>
      <c r="AL281" s="203"/>
      <c r="AM281" s="204"/>
    </row>
    <row r="282" spans="2:39">
      <c r="B282" s="200"/>
      <c r="C282" s="201"/>
      <c r="D282" s="201"/>
      <c r="E282" s="201"/>
      <c r="G282" s="193"/>
      <c r="AD282" s="202"/>
      <c r="AE282" s="203"/>
      <c r="AF282" s="203"/>
      <c r="AG282" s="203"/>
      <c r="AH282" s="203"/>
      <c r="AK282" s="203"/>
      <c r="AL282" s="203"/>
      <c r="AM282" s="204"/>
    </row>
    <row r="283" spans="2:39">
      <c r="B283" s="200"/>
      <c r="C283" s="201"/>
      <c r="D283" s="201"/>
      <c r="E283" s="201"/>
      <c r="G283" s="193"/>
      <c r="AD283" s="202"/>
      <c r="AE283" s="203"/>
      <c r="AF283" s="203"/>
      <c r="AG283" s="203"/>
      <c r="AH283" s="203"/>
      <c r="AK283" s="203"/>
      <c r="AL283" s="203"/>
      <c r="AM283" s="204"/>
    </row>
    <row r="284" spans="2:39">
      <c r="B284" s="200"/>
      <c r="C284" s="201"/>
      <c r="D284" s="201"/>
      <c r="E284" s="201"/>
      <c r="G284" s="193"/>
      <c r="AD284" s="202"/>
      <c r="AE284" s="203"/>
      <c r="AF284" s="203"/>
      <c r="AG284" s="203"/>
      <c r="AH284" s="203"/>
      <c r="AK284" s="203"/>
      <c r="AL284" s="203"/>
      <c r="AM284" s="204"/>
    </row>
    <row r="285" spans="2:39">
      <c r="B285" s="200"/>
      <c r="C285" s="201"/>
      <c r="D285" s="201"/>
      <c r="E285" s="201"/>
      <c r="G285" s="193"/>
      <c r="AD285" s="202"/>
      <c r="AE285" s="203"/>
      <c r="AF285" s="203"/>
      <c r="AG285" s="203"/>
      <c r="AH285" s="203"/>
      <c r="AK285" s="203"/>
      <c r="AL285" s="203"/>
      <c r="AM285" s="204"/>
    </row>
    <row r="286" spans="2:39">
      <c r="B286" s="200"/>
      <c r="C286" s="201"/>
      <c r="D286" s="201"/>
      <c r="E286" s="201"/>
      <c r="G286" s="193"/>
      <c r="AD286" s="202"/>
      <c r="AE286" s="203"/>
      <c r="AF286" s="203"/>
      <c r="AG286" s="203"/>
      <c r="AH286" s="203"/>
      <c r="AK286" s="203"/>
      <c r="AL286" s="203"/>
      <c r="AM286" s="204"/>
    </row>
    <row r="287" spans="2:39">
      <c r="B287" s="200"/>
      <c r="C287" s="201"/>
      <c r="D287" s="201"/>
      <c r="E287" s="201"/>
      <c r="G287" s="193"/>
      <c r="AD287" s="202"/>
      <c r="AE287" s="203"/>
      <c r="AF287" s="203"/>
      <c r="AG287" s="203"/>
      <c r="AH287" s="203"/>
      <c r="AK287" s="203"/>
      <c r="AL287" s="203"/>
      <c r="AM287" s="204"/>
    </row>
    <row r="288" spans="2:39">
      <c r="B288" s="200"/>
      <c r="C288" s="201"/>
      <c r="D288" s="201"/>
      <c r="E288" s="201"/>
      <c r="G288" s="193"/>
      <c r="AD288" s="202"/>
      <c r="AE288" s="203"/>
      <c r="AF288" s="203"/>
      <c r="AG288" s="203"/>
      <c r="AH288" s="203"/>
      <c r="AK288" s="203"/>
      <c r="AL288" s="203"/>
      <c r="AM288" s="204"/>
    </row>
    <row r="289" spans="2:39">
      <c r="B289" s="200"/>
      <c r="C289" s="201"/>
      <c r="D289" s="201"/>
      <c r="E289" s="201"/>
      <c r="G289" s="193"/>
      <c r="AD289" s="202"/>
      <c r="AE289" s="203"/>
      <c r="AF289" s="203"/>
      <c r="AG289" s="203"/>
      <c r="AH289" s="203"/>
      <c r="AK289" s="203"/>
      <c r="AL289" s="203"/>
      <c r="AM289" s="204"/>
    </row>
    <row r="290" spans="2:39">
      <c r="B290" s="200"/>
      <c r="C290" s="201"/>
      <c r="D290" s="201"/>
      <c r="E290" s="201"/>
      <c r="G290" s="193"/>
      <c r="AD290" s="202"/>
      <c r="AE290" s="203"/>
      <c r="AF290" s="203"/>
      <c r="AG290" s="203"/>
      <c r="AH290" s="203"/>
      <c r="AK290" s="203"/>
      <c r="AL290" s="203"/>
      <c r="AM290" s="204"/>
    </row>
    <row r="291" spans="2:39">
      <c r="B291" s="200"/>
      <c r="C291" s="201"/>
      <c r="D291" s="201"/>
      <c r="E291" s="201"/>
      <c r="G291" s="193"/>
      <c r="AD291" s="202"/>
      <c r="AE291" s="203"/>
      <c r="AF291" s="203"/>
      <c r="AG291" s="203"/>
      <c r="AH291" s="203"/>
      <c r="AK291" s="203"/>
      <c r="AL291" s="203"/>
      <c r="AM291" s="204"/>
    </row>
    <row r="292" spans="2:39">
      <c r="B292" s="200"/>
      <c r="C292" s="201"/>
      <c r="D292" s="201"/>
      <c r="E292" s="201"/>
      <c r="G292" s="193"/>
      <c r="AD292" s="202"/>
      <c r="AE292" s="203"/>
      <c r="AF292" s="203"/>
      <c r="AG292" s="203"/>
      <c r="AH292" s="203"/>
      <c r="AK292" s="203"/>
      <c r="AL292" s="203"/>
      <c r="AM292" s="204"/>
    </row>
    <row r="293" spans="2:39">
      <c r="B293" s="200"/>
      <c r="C293" s="201"/>
      <c r="D293" s="201"/>
      <c r="E293" s="201"/>
      <c r="G293" s="193"/>
      <c r="AD293" s="202"/>
      <c r="AE293" s="203"/>
      <c r="AF293" s="203"/>
      <c r="AG293" s="203"/>
      <c r="AH293" s="203"/>
      <c r="AK293" s="203"/>
      <c r="AL293" s="203"/>
      <c r="AM293" s="204"/>
    </row>
    <row r="294" spans="2:39">
      <c r="B294" s="200"/>
      <c r="C294" s="201"/>
      <c r="D294" s="201"/>
      <c r="E294" s="201"/>
      <c r="G294" s="193"/>
      <c r="AD294" s="202"/>
      <c r="AE294" s="203"/>
      <c r="AF294" s="203"/>
      <c r="AG294" s="203"/>
      <c r="AH294" s="203"/>
      <c r="AK294" s="203"/>
      <c r="AL294" s="203"/>
      <c r="AM294" s="204"/>
    </row>
    <row r="295" spans="2:39">
      <c r="B295" s="200"/>
      <c r="C295" s="201"/>
      <c r="D295" s="201"/>
      <c r="E295" s="201"/>
      <c r="G295" s="193"/>
      <c r="AD295" s="202"/>
      <c r="AE295" s="203"/>
      <c r="AF295" s="203"/>
      <c r="AG295" s="203"/>
      <c r="AH295" s="203"/>
      <c r="AK295" s="203"/>
      <c r="AL295" s="203"/>
      <c r="AM295" s="204"/>
    </row>
    <row r="296" spans="2:39">
      <c r="B296" s="200"/>
      <c r="C296" s="201"/>
      <c r="D296" s="201"/>
      <c r="E296" s="201"/>
      <c r="G296" s="193"/>
      <c r="AD296" s="202"/>
      <c r="AE296" s="203"/>
      <c r="AF296" s="203"/>
      <c r="AG296" s="203"/>
      <c r="AH296" s="203"/>
      <c r="AK296" s="203"/>
      <c r="AL296" s="203"/>
      <c r="AM296" s="204"/>
    </row>
    <row r="297" spans="2:39">
      <c r="B297" s="200"/>
      <c r="C297" s="201"/>
      <c r="D297" s="201"/>
      <c r="E297" s="201"/>
      <c r="G297" s="193"/>
      <c r="AD297" s="202"/>
      <c r="AE297" s="203"/>
      <c r="AF297" s="203"/>
      <c r="AG297" s="203"/>
      <c r="AH297" s="203"/>
      <c r="AK297" s="203"/>
      <c r="AL297" s="203"/>
      <c r="AM297" s="204"/>
    </row>
    <row r="298" spans="2:39">
      <c r="B298" s="200"/>
      <c r="C298" s="201"/>
      <c r="D298" s="201"/>
      <c r="E298" s="201"/>
      <c r="G298" s="193"/>
      <c r="AD298" s="202"/>
      <c r="AE298" s="203"/>
      <c r="AF298" s="203"/>
      <c r="AG298" s="203"/>
      <c r="AH298" s="203"/>
      <c r="AK298" s="203"/>
      <c r="AL298" s="203"/>
      <c r="AM298" s="204"/>
    </row>
    <row r="299" spans="2:39">
      <c r="B299" s="200"/>
      <c r="C299" s="201"/>
      <c r="D299" s="201"/>
      <c r="E299" s="201"/>
      <c r="G299" s="193"/>
      <c r="AD299" s="202"/>
      <c r="AE299" s="203"/>
      <c r="AF299" s="203"/>
      <c r="AG299" s="203"/>
      <c r="AH299" s="203"/>
      <c r="AK299" s="203"/>
      <c r="AL299" s="203"/>
      <c r="AM299" s="204"/>
    </row>
    <row r="300" spans="2:39">
      <c r="B300" s="200"/>
      <c r="C300" s="201"/>
      <c r="D300" s="201"/>
      <c r="E300" s="201"/>
      <c r="G300" s="193"/>
      <c r="AD300" s="202"/>
      <c r="AE300" s="203"/>
      <c r="AF300" s="203"/>
      <c r="AG300" s="203"/>
      <c r="AH300" s="203"/>
      <c r="AK300" s="203"/>
      <c r="AL300" s="203"/>
      <c r="AM300" s="204"/>
    </row>
    <row r="301" spans="2:39">
      <c r="B301" s="200"/>
      <c r="C301" s="201"/>
      <c r="D301" s="201"/>
      <c r="E301" s="201"/>
      <c r="G301" s="193"/>
      <c r="AD301" s="202"/>
      <c r="AE301" s="203"/>
      <c r="AF301" s="203"/>
      <c r="AG301" s="203"/>
      <c r="AH301" s="203"/>
      <c r="AK301" s="203"/>
      <c r="AL301" s="203"/>
      <c r="AM301" s="204"/>
    </row>
    <row r="302" spans="2:39">
      <c r="B302" s="200"/>
      <c r="C302" s="201"/>
      <c r="D302" s="201"/>
      <c r="E302" s="201"/>
      <c r="G302" s="193"/>
      <c r="AD302" s="202"/>
      <c r="AE302" s="203"/>
      <c r="AF302" s="203"/>
      <c r="AG302" s="203"/>
      <c r="AH302" s="203"/>
      <c r="AK302" s="203"/>
      <c r="AL302" s="203"/>
      <c r="AM302" s="204"/>
    </row>
    <row r="303" spans="2:39">
      <c r="B303" s="200"/>
      <c r="C303" s="201"/>
      <c r="D303" s="201"/>
      <c r="E303" s="201"/>
      <c r="G303" s="193"/>
      <c r="AD303" s="202"/>
      <c r="AE303" s="203"/>
      <c r="AF303" s="203"/>
      <c r="AG303" s="203"/>
      <c r="AH303" s="203"/>
      <c r="AK303" s="203"/>
      <c r="AL303" s="203"/>
      <c r="AM303" s="204"/>
    </row>
    <row r="304" spans="2:39">
      <c r="B304" s="200"/>
      <c r="C304" s="201"/>
      <c r="D304" s="201"/>
      <c r="E304" s="201"/>
      <c r="G304" s="193"/>
      <c r="AD304" s="202"/>
      <c r="AE304" s="203"/>
      <c r="AF304" s="203"/>
      <c r="AG304" s="203"/>
      <c r="AH304" s="203"/>
      <c r="AK304" s="203"/>
      <c r="AL304" s="203"/>
      <c r="AM304" s="204"/>
    </row>
    <row r="305" spans="2:39">
      <c r="B305" s="200"/>
      <c r="C305" s="201"/>
      <c r="D305" s="201"/>
      <c r="E305" s="201"/>
      <c r="G305" s="193"/>
      <c r="AD305" s="202"/>
      <c r="AE305" s="203"/>
      <c r="AF305" s="203"/>
      <c r="AG305" s="203"/>
      <c r="AH305" s="203"/>
      <c r="AK305" s="203"/>
      <c r="AL305" s="203"/>
      <c r="AM305" s="204"/>
    </row>
    <row r="306" spans="2:39">
      <c r="B306" s="200"/>
      <c r="C306" s="201"/>
      <c r="D306" s="201"/>
      <c r="E306" s="201"/>
      <c r="G306" s="193"/>
      <c r="AD306" s="202"/>
      <c r="AE306" s="203"/>
      <c r="AF306" s="203"/>
      <c r="AG306" s="203"/>
      <c r="AH306" s="203"/>
      <c r="AK306" s="203"/>
      <c r="AL306" s="203"/>
      <c r="AM306" s="204"/>
    </row>
    <row r="307" spans="2:39">
      <c r="B307" s="200"/>
      <c r="C307" s="201"/>
      <c r="D307" s="201"/>
      <c r="E307" s="201"/>
      <c r="G307" s="193"/>
      <c r="AD307" s="202"/>
      <c r="AE307" s="203"/>
      <c r="AF307" s="203"/>
      <c r="AG307" s="203"/>
      <c r="AH307" s="203"/>
      <c r="AK307" s="203"/>
      <c r="AL307" s="203"/>
      <c r="AM307" s="204"/>
    </row>
    <row r="308" spans="2:39">
      <c r="B308" s="200"/>
      <c r="C308" s="201"/>
      <c r="D308" s="201"/>
      <c r="E308" s="201"/>
      <c r="G308" s="193"/>
      <c r="AD308" s="202"/>
      <c r="AE308" s="203"/>
      <c r="AF308" s="203"/>
      <c r="AG308" s="203"/>
      <c r="AH308" s="203"/>
      <c r="AK308" s="203"/>
      <c r="AL308" s="203"/>
      <c r="AM308" s="204"/>
    </row>
    <row r="309" spans="2:39">
      <c r="B309" s="200"/>
      <c r="C309" s="201"/>
      <c r="D309" s="201"/>
      <c r="E309" s="201"/>
      <c r="G309" s="193"/>
      <c r="AD309" s="202"/>
      <c r="AE309" s="203"/>
      <c r="AF309" s="203"/>
      <c r="AG309" s="203"/>
      <c r="AH309" s="203"/>
      <c r="AK309" s="203"/>
      <c r="AL309" s="203"/>
      <c r="AM309" s="204"/>
    </row>
    <row r="310" spans="2:39">
      <c r="B310" s="200"/>
      <c r="C310" s="201"/>
      <c r="D310" s="201"/>
      <c r="E310" s="201"/>
      <c r="G310" s="193"/>
      <c r="AD310" s="202"/>
      <c r="AE310" s="203"/>
      <c r="AF310" s="203"/>
      <c r="AG310" s="203"/>
      <c r="AH310" s="203"/>
      <c r="AK310" s="203"/>
      <c r="AL310" s="203"/>
      <c r="AM310" s="204"/>
    </row>
    <row r="311" spans="2:39">
      <c r="B311" s="200"/>
      <c r="C311" s="201"/>
      <c r="D311" s="201"/>
      <c r="E311" s="201"/>
      <c r="G311" s="193"/>
      <c r="AD311" s="202"/>
      <c r="AE311" s="203"/>
      <c r="AF311" s="203"/>
      <c r="AG311" s="203"/>
      <c r="AH311" s="203"/>
      <c r="AK311" s="203"/>
      <c r="AL311" s="203"/>
      <c r="AM311" s="204"/>
    </row>
    <row r="312" spans="2:39">
      <c r="B312" s="200"/>
      <c r="C312" s="201"/>
      <c r="D312" s="201"/>
      <c r="E312" s="201"/>
      <c r="G312" s="193"/>
      <c r="AD312" s="202"/>
      <c r="AE312" s="203"/>
      <c r="AF312" s="203"/>
      <c r="AG312" s="203"/>
      <c r="AH312" s="203"/>
      <c r="AK312" s="203"/>
      <c r="AL312" s="203"/>
      <c r="AM312" s="204"/>
    </row>
    <row r="313" spans="2:39">
      <c r="B313" s="200"/>
      <c r="C313" s="201"/>
      <c r="D313" s="201"/>
      <c r="E313" s="201"/>
      <c r="G313" s="193"/>
      <c r="AD313" s="202"/>
      <c r="AE313" s="203"/>
      <c r="AF313" s="203"/>
      <c r="AG313" s="203"/>
      <c r="AH313" s="203"/>
      <c r="AK313" s="203"/>
      <c r="AL313" s="203"/>
      <c r="AM313" s="204"/>
    </row>
    <row r="314" spans="2:39">
      <c r="B314" s="200"/>
      <c r="C314" s="201"/>
      <c r="D314" s="201"/>
      <c r="E314" s="201"/>
      <c r="G314" s="193"/>
      <c r="AD314" s="202"/>
      <c r="AE314" s="203"/>
      <c r="AF314" s="203"/>
      <c r="AG314" s="203"/>
      <c r="AH314" s="203"/>
      <c r="AK314" s="203"/>
      <c r="AL314" s="203"/>
      <c r="AM314" s="204"/>
    </row>
    <row r="315" spans="2:39">
      <c r="B315" s="200"/>
      <c r="C315" s="201"/>
      <c r="D315" s="201"/>
      <c r="E315" s="201"/>
      <c r="G315" s="193"/>
      <c r="AD315" s="202"/>
      <c r="AE315" s="203"/>
      <c r="AF315" s="203"/>
      <c r="AG315" s="203"/>
      <c r="AH315" s="203"/>
      <c r="AK315" s="203"/>
      <c r="AL315" s="203"/>
      <c r="AM315" s="204"/>
    </row>
    <row r="316" spans="2:39">
      <c r="B316" s="200"/>
      <c r="C316" s="201"/>
      <c r="D316" s="201"/>
      <c r="E316" s="201"/>
      <c r="G316" s="193"/>
      <c r="AD316" s="202"/>
      <c r="AE316" s="203"/>
      <c r="AF316" s="203"/>
      <c r="AG316" s="203"/>
      <c r="AH316" s="203"/>
      <c r="AK316" s="203"/>
      <c r="AL316" s="203"/>
      <c r="AM316" s="204"/>
    </row>
    <row r="317" spans="2:39">
      <c r="B317" s="200"/>
      <c r="C317" s="201"/>
      <c r="D317" s="201"/>
      <c r="E317" s="201"/>
      <c r="G317" s="193"/>
      <c r="AD317" s="202"/>
      <c r="AE317" s="203"/>
      <c r="AF317" s="203"/>
      <c r="AG317" s="203"/>
      <c r="AH317" s="203"/>
      <c r="AK317" s="203"/>
      <c r="AL317" s="203"/>
      <c r="AM317" s="204"/>
    </row>
    <row r="318" spans="2:39">
      <c r="B318" s="200"/>
      <c r="C318" s="201"/>
      <c r="D318" s="201"/>
      <c r="E318" s="201"/>
      <c r="G318" s="193"/>
      <c r="AD318" s="202"/>
      <c r="AE318" s="203"/>
      <c r="AF318" s="203"/>
      <c r="AG318" s="203"/>
      <c r="AH318" s="203"/>
      <c r="AK318" s="203"/>
      <c r="AL318" s="203"/>
      <c r="AM318" s="204"/>
    </row>
    <row r="319" spans="2:39">
      <c r="B319" s="200"/>
      <c r="C319" s="201"/>
      <c r="D319" s="201"/>
      <c r="E319" s="201"/>
      <c r="G319" s="193"/>
      <c r="AD319" s="202"/>
      <c r="AE319" s="203"/>
      <c r="AF319" s="203"/>
      <c r="AG319" s="203"/>
      <c r="AH319" s="203"/>
      <c r="AK319" s="203"/>
      <c r="AL319" s="203"/>
      <c r="AM319" s="204"/>
    </row>
    <row r="320" spans="2:39">
      <c r="B320" s="200"/>
      <c r="C320" s="201"/>
      <c r="D320" s="201"/>
      <c r="E320" s="201"/>
      <c r="G320" s="193"/>
      <c r="AD320" s="202"/>
      <c r="AE320" s="203"/>
      <c r="AF320" s="203"/>
      <c r="AG320" s="203"/>
      <c r="AH320" s="203"/>
      <c r="AK320" s="203"/>
      <c r="AL320" s="203"/>
      <c r="AM320" s="204"/>
    </row>
    <row r="321" spans="2:39">
      <c r="B321" s="200"/>
      <c r="C321" s="201"/>
      <c r="D321" s="201"/>
      <c r="E321" s="201"/>
      <c r="G321" s="193"/>
      <c r="AD321" s="202"/>
      <c r="AE321" s="203"/>
      <c r="AF321" s="203"/>
      <c r="AG321" s="203"/>
      <c r="AH321" s="203"/>
      <c r="AK321" s="203"/>
      <c r="AL321" s="203"/>
      <c r="AM321" s="204"/>
    </row>
    <row r="322" spans="2:39">
      <c r="B322" s="200"/>
      <c r="C322" s="201"/>
      <c r="D322" s="201"/>
      <c r="E322" s="201"/>
      <c r="G322" s="193"/>
      <c r="AD322" s="202"/>
      <c r="AE322" s="203"/>
      <c r="AF322" s="203"/>
      <c r="AG322" s="203"/>
      <c r="AH322" s="203"/>
      <c r="AK322" s="203"/>
      <c r="AL322" s="203"/>
      <c r="AM322" s="204"/>
    </row>
    <row r="323" spans="2:39">
      <c r="B323" s="200"/>
      <c r="C323" s="201"/>
      <c r="D323" s="201"/>
      <c r="E323" s="201"/>
      <c r="G323" s="193"/>
      <c r="AD323" s="202"/>
      <c r="AE323" s="203"/>
      <c r="AF323" s="203"/>
      <c r="AG323" s="203"/>
      <c r="AH323" s="203"/>
      <c r="AK323" s="203"/>
      <c r="AL323" s="203"/>
      <c r="AM323" s="204"/>
    </row>
    <row r="324" spans="2:39">
      <c r="B324" s="200"/>
      <c r="C324" s="201"/>
      <c r="D324" s="201"/>
      <c r="E324" s="201"/>
      <c r="G324" s="193"/>
      <c r="AD324" s="202"/>
      <c r="AE324" s="203"/>
      <c r="AF324" s="203"/>
      <c r="AG324" s="203"/>
      <c r="AH324" s="203"/>
      <c r="AK324" s="203"/>
      <c r="AL324" s="203"/>
      <c r="AM324" s="204"/>
    </row>
    <row r="325" spans="2:39">
      <c r="B325" s="200"/>
      <c r="C325" s="201"/>
      <c r="D325" s="201"/>
      <c r="E325" s="201"/>
      <c r="G325" s="193"/>
      <c r="AD325" s="202"/>
      <c r="AE325" s="203"/>
      <c r="AF325" s="203"/>
      <c r="AG325" s="203"/>
      <c r="AH325" s="203"/>
      <c r="AK325" s="203"/>
      <c r="AL325" s="203"/>
      <c r="AM325" s="204"/>
    </row>
    <row r="326" spans="2:39">
      <c r="B326" s="200"/>
      <c r="C326" s="201"/>
      <c r="D326" s="201"/>
      <c r="E326" s="201"/>
      <c r="G326" s="193"/>
      <c r="AD326" s="202"/>
      <c r="AE326" s="203"/>
      <c r="AF326" s="203"/>
      <c r="AG326" s="203"/>
      <c r="AH326" s="203"/>
      <c r="AK326" s="203"/>
      <c r="AL326" s="203"/>
      <c r="AM326" s="204"/>
    </row>
    <row r="327" spans="2:39">
      <c r="B327" s="200"/>
      <c r="C327" s="201"/>
      <c r="D327" s="201"/>
      <c r="E327" s="201"/>
      <c r="G327" s="193"/>
      <c r="AD327" s="202"/>
      <c r="AE327" s="203"/>
      <c r="AF327" s="203"/>
      <c r="AG327" s="203"/>
      <c r="AH327" s="203"/>
      <c r="AK327" s="203"/>
      <c r="AL327" s="203"/>
      <c r="AM327" s="204"/>
    </row>
    <row r="328" spans="2:39">
      <c r="B328" s="200"/>
      <c r="C328" s="201"/>
      <c r="D328" s="201"/>
      <c r="E328" s="201"/>
      <c r="G328" s="193"/>
      <c r="AD328" s="202"/>
      <c r="AE328" s="203"/>
      <c r="AF328" s="203"/>
      <c r="AG328" s="203"/>
      <c r="AH328" s="203"/>
      <c r="AK328" s="203"/>
      <c r="AL328" s="203"/>
      <c r="AM328" s="204"/>
    </row>
    <row r="329" spans="2:39">
      <c r="B329" s="200"/>
      <c r="C329" s="201"/>
      <c r="D329" s="201"/>
      <c r="E329" s="201"/>
      <c r="G329" s="193"/>
      <c r="AD329" s="202"/>
      <c r="AE329" s="203"/>
      <c r="AF329" s="203"/>
      <c r="AG329" s="203"/>
      <c r="AH329" s="203"/>
      <c r="AK329" s="203"/>
      <c r="AL329" s="203"/>
      <c r="AM329" s="204"/>
    </row>
    <row r="330" spans="2:39">
      <c r="B330" s="200"/>
      <c r="C330" s="201"/>
      <c r="D330" s="201"/>
      <c r="E330" s="201"/>
      <c r="G330" s="193"/>
      <c r="AD330" s="202"/>
      <c r="AE330" s="203"/>
      <c r="AF330" s="203"/>
      <c r="AG330" s="203"/>
      <c r="AH330" s="203"/>
      <c r="AK330" s="203"/>
      <c r="AL330" s="203"/>
      <c r="AM330" s="204"/>
    </row>
    <row r="331" spans="2:39">
      <c r="B331" s="200"/>
      <c r="C331" s="201"/>
      <c r="D331" s="201"/>
      <c r="E331" s="201"/>
      <c r="G331" s="193"/>
      <c r="AD331" s="202"/>
      <c r="AE331" s="203"/>
      <c r="AF331" s="203"/>
      <c r="AG331" s="203"/>
      <c r="AH331" s="203"/>
      <c r="AK331" s="203"/>
      <c r="AL331" s="203"/>
      <c r="AM331" s="204"/>
    </row>
    <row r="332" spans="2:39">
      <c r="B332" s="200"/>
      <c r="C332" s="201"/>
      <c r="D332" s="201"/>
      <c r="E332" s="201"/>
      <c r="G332" s="193"/>
      <c r="AD332" s="202"/>
      <c r="AE332" s="203"/>
      <c r="AF332" s="203"/>
      <c r="AG332" s="203"/>
      <c r="AH332" s="203"/>
      <c r="AK332" s="203"/>
      <c r="AL332" s="203"/>
      <c r="AM332" s="204"/>
    </row>
    <row r="333" spans="2:39">
      <c r="B333" s="200"/>
      <c r="C333" s="201"/>
      <c r="D333" s="201"/>
      <c r="E333" s="201"/>
      <c r="G333" s="193"/>
      <c r="AD333" s="202"/>
      <c r="AE333" s="203"/>
      <c r="AF333" s="203"/>
      <c r="AG333" s="203"/>
      <c r="AH333" s="203"/>
      <c r="AK333" s="203"/>
      <c r="AL333" s="203"/>
      <c r="AM333" s="204"/>
    </row>
    <row r="334" spans="2:39">
      <c r="B334" s="200"/>
      <c r="C334" s="201"/>
      <c r="D334" s="201"/>
      <c r="E334" s="201"/>
      <c r="G334" s="193"/>
      <c r="AD334" s="202"/>
      <c r="AE334" s="203"/>
      <c r="AF334" s="203"/>
      <c r="AG334" s="203"/>
      <c r="AH334" s="203"/>
      <c r="AK334" s="203"/>
      <c r="AL334" s="203"/>
      <c r="AM334" s="204"/>
    </row>
    <row r="335" spans="2:39">
      <c r="B335" s="200"/>
      <c r="C335" s="201"/>
      <c r="D335" s="201"/>
      <c r="E335" s="201"/>
      <c r="G335" s="193"/>
      <c r="AD335" s="202"/>
      <c r="AE335" s="203"/>
      <c r="AF335" s="203"/>
      <c r="AG335" s="203"/>
      <c r="AH335" s="203"/>
      <c r="AK335" s="203"/>
      <c r="AL335" s="203"/>
      <c r="AM335" s="204"/>
    </row>
    <row r="336" spans="2:39">
      <c r="B336" s="200"/>
      <c r="C336" s="201"/>
      <c r="D336" s="201"/>
      <c r="E336" s="201"/>
      <c r="G336" s="193"/>
      <c r="AD336" s="202"/>
      <c r="AE336" s="203"/>
      <c r="AF336" s="203"/>
      <c r="AG336" s="203"/>
      <c r="AH336" s="203"/>
      <c r="AK336" s="203"/>
      <c r="AL336" s="203"/>
      <c r="AM336" s="204"/>
    </row>
    <row r="337" spans="2:39">
      <c r="B337" s="200"/>
      <c r="C337" s="201"/>
      <c r="D337" s="201"/>
      <c r="E337" s="201"/>
      <c r="G337" s="193"/>
      <c r="AD337" s="202"/>
      <c r="AE337" s="203"/>
      <c r="AF337" s="203"/>
      <c r="AG337" s="203"/>
      <c r="AH337" s="203"/>
      <c r="AK337" s="203"/>
      <c r="AL337" s="203"/>
      <c r="AM337" s="204"/>
    </row>
    <row r="338" spans="2:39">
      <c r="B338" s="200"/>
      <c r="C338" s="201"/>
      <c r="D338" s="201"/>
      <c r="E338" s="201"/>
      <c r="G338" s="193"/>
      <c r="AD338" s="202"/>
      <c r="AE338" s="203"/>
      <c r="AF338" s="203"/>
      <c r="AG338" s="203"/>
      <c r="AH338" s="203"/>
      <c r="AK338" s="203"/>
      <c r="AL338" s="203"/>
      <c r="AM338" s="204"/>
    </row>
    <row r="339" spans="2:39">
      <c r="B339" s="200"/>
      <c r="C339" s="201"/>
      <c r="D339" s="201"/>
      <c r="E339" s="201"/>
      <c r="G339" s="193"/>
      <c r="AD339" s="202"/>
      <c r="AE339" s="203"/>
      <c r="AF339" s="203"/>
      <c r="AG339" s="203"/>
      <c r="AH339" s="203"/>
      <c r="AK339" s="203"/>
      <c r="AL339" s="203"/>
      <c r="AM339" s="204"/>
    </row>
    <row r="340" spans="2:39">
      <c r="B340" s="200"/>
      <c r="C340" s="201"/>
      <c r="D340" s="201"/>
      <c r="E340" s="201"/>
      <c r="G340" s="193"/>
      <c r="AD340" s="202"/>
      <c r="AE340" s="203"/>
      <c r="AF340" s="203"/>
      <c r="AG340" s="203"/>
      <c r="AH340" s="203"/>
      <c r="AK340" s="203"/>
      <c r="AL340" s="203"/>
      <c r="AM340" s="204"/>
    </row>
    <row r="341" spans="2:39">
      <c r="B341" s="200"/>
      <c r="C341" s="201"/>
      <c r="D341" s="201"/>
      <c r="E341" s="201"/>
      <c r="G341" s="193"/>
      <c r="AD341" s="202"/>
      <c r="AE341" s="203"/>
      <c r="AF341" s="203"/>
      <c r="AG341" s="203"/>
      <c r="AH341" s="203"/>
      <c r="AK341" s="203"/>
      <c r="AL341" s="203"/>
      <c r="AM341" s="204"/>
    </row>
    <row r="342" spans="2:39">
      <c r="B342" s="200"/>
      <c r="C342" s="201"/>
      <c r="D342" s="201"/>
      <c r="E342" s="201"/>
      <c r="G342" s="193"/>
      <c r="AD342" s="202"/>
      <c r="AE342" s="203"/>
      <c r="AF342" s="203"/>
      <c r="AG342" s="203"/>
      <c r="AH342" s="203"/>
      <c r="AK342" s="203"/>
      <c r="AL342" s="203"/>
      <c r="AM342" s="204"/>
    </row>
    <row r="343" spans="2:39">
      <c r="B343" s="200"/>
      <c r="C343" s="201"/>
      <c r="D343" s="201"/>
      <c r="E343" s="201"/>
      <c r="G343" s="193"/>
      <c r="AD343" s="202"/>
      <c r="AE343" s="203"/>
      <c r="AF343" s="203"/>
      <c r="AG343" s="203"/>
      <c r="AH343" s="203"/>
      <c r="AK343" s="203"/>
      <c r="AL343" s="203"/>
      <c r="AM343" s="204"/>
    </row>
    <row r="344" spans="2:39">
      <c r="B344" s="200"/>
      <c r="C344" s="201"/>
      <c r="D344" s="201"/>
      <c r="E344" s="201"/>
      <c r="G344" s="193"/>
      <c r="AD344" s="202"/>
      <c r="AE344" s="203"/>
      <c r="AF344" s="203"/>
      <c r="AG344" s="203"/>
      <c r="AH344" s="203"/>
      <c r="AK344" s="203"/>
      <c r="AL344" s="203"/>
      <c r="AM344" s="204"/>
    </row>
    <row r="345" spans="2:39">
      <c r="B345" s="200"/>
      <c r="C345" s="201"/>
      <c r="D345" s="201"/>
      <c r="E345" s="201"/>
      <c r="G345" s="193"/>
      <c r="AD345" s="202"/>
      <c r="AE345" s="203"/>
      <c r="AF345" s="203"/>
      <c r="AG345" s="203"/>
      <c r="AH345" s="203"/>
      <c r="AK345" s="203"/>
      <c r="AL345" s="203"/>
      <c r="AM345" s="204"/>
    </row>
    <row r="346" spans="2:39">
      <c r="B346" s="200"/>
      <c r="C346" s="201"/>
      <c r="D346" s="201"/>
      <c r="E346" s="201"/>
      <c r="G346" s="193"/>
      <c r="AD346" s="202"/>
      <c r="AE346" s="203"/>
      <c r="AF346" s="203"/>
      <c r="AG346" s="203"/>
      <c r="AH346" s="203"/>
      <c r="AK346" s="203"/>
      <c r="AL346" s="203"/>
      <c r="AM346" s="204"/>
    </row>
    <row r="347" spans="2:39">
      <c r="B347" s="200"/>
      <c r="C347" s="201"/>
      <c r="D347" s="201"/>
      <c r="E347" s="201"/>
      <c r="G347" s="193"/>
      <c r="AD347" s="202"/>
      <c r="AE347" s="203"/>
      <c r="AF347" s="203"/>
      <c r="AG347" s="203"/>
      <c r="AH347" s="203"/>
      <c r="AK347" s="203"/>
      <c r="AL347" s="203"/>
      <c r="AM347" s="204"/>
    </row>
    <row r="348" spans="2:39">
      <c r="B348" s="200"/>
      <c r="C348" s="201"/>
      <c r="D348" s="201"/>
      <c r="E348" s="201"/>
      <c r="G348" s="193"/>
      <c r="AD348" s="202"/>
      <c r="AE348" s="203"/>
      <c r="AF348" s="203"/>
      <c r="AG348" s="203"/>
      <c r="AH348" s="203"/>
      <c r="AK348" s="203"/>
      <c r="AL348" s="203"/>
      <c r="AM348" s="204"/>
    </row>
    <row r="349" spans="2:39">
      <c r="B349" s="200"/>
      <c r="C349" s="201"/>
      <c r="D349" s="201"/>
      <c r="E349" s="201"/>
      <c r="G349" s="193"/>
      <c r="AD349" s="202"/>
      <c r="AE349" s="203"/>
      <c r="AF349" s="203"/>
      <c r="AG349" s="203"/>
      <c r="AH349" s="203"/>
      <c r="AK349" s="203"/>
      <c r="AL349" s="203"/>
      <c r="AM349" s="204"/>
    </row>
    <row r="350" spans="2:39">
      <c r="B350" s="200"/>
      <c r="C350" s="201"/>
      <c r="D350" s="201"/>
      <c r="E350" s="201"/>
      <c r="G350" s="193"/>
      <c r="AD350" s="202"/>
      <c r="AE350" s="203"/>
      <c r="AF350" s="203"/>
      <c r="AG350" s="203"/>
      <c r="AH350" s="203"/>
      <c r="AK350" s="203"/>
      <c r="AL350" s="203"/>
      <c r="AM350" s="204"/>
    </row>
    <row r="351" spans="2:39">
      <c r="B351" s="200"/>
      <c r="C351" s="201"/>
      <c r="D351" s="201"/>
      <c r="E351" s="201"/>
      <c r="G351" s="193"/>
      <c r="AD351" s="202"/>
      <c r="AE351" s="203"/>
      <c r="AF351" s="203"/>
      <c r="AG351" s="203"/>
      <c r="AH351" s="203"/>
      <c r="AK351" s="203"/>
      <c r="AL351" s="203"/>
      <c r="AM351" s="204"/>
    </row>
    <row r="352" spans="2:39">
      <c r="B352" s="200"/>
      <c r="C352" s="201"/>
      <c r="D352" s="201"/>
      <c r="E352" s="201"/>
      <c r="G352" s="193"/>
      <c r="AD352" s="202"/>
      <c r="AE352" s="203"/>
      <c r="AF352" s="203"/>
      <c r="AG352" s="203"/>
      <c r="AH352" s="203"/>
      <c r="AK352" s="203"/>
      <c r="AL352" s="203"/>
      <c r="AM352" s="204"/>
    </row>
    <row r="353" spans="2:39">
      <c r="B353" s="200"/>
      <c r="C353" s="201"/>
      <c r="D353" s="201"/>
      <c r="E353" s="201"/>
      <c r="G353" s="193"/>
      <c r="AD353" s="202"/>
      <c r="AE353" s="203"/>
      <c r="AF353" s="203"/>
      <c r="AG353" s="203"/>
      <c r="AH353" s="203"/>
      <c r="AK353" s="203"/>
      <c r="AL353" s="203"/>
      <c r="AM353" s="204"/>
    </row>
    <row r="354" spans="2:39">
      <c r="B354" s="200"/>
      <c r="C354" s="201"/>
      <c r="D354" s="201"/>
      <c r="E354" s="201"/>
      <c r="G354" s="193"/>
      <c r="AD354" s="202"/>
      <c r="AE354" s="203"/>
      <c r="AF354" s="203"/>
      <c r="AG354" s="203"/>
      <c r="AH354" s="203"/>
      <c r="AK354" s="203"/>
      <c r="AL354" s="203"/>
      <c r="AM354" s="204"/>
    </row>
    <row r="355" spans="2:39">
      <c r="B355" s="200"/>
      <c r="C355" s="201"/>
      <c r="D355" s="201"/>
      <c r="E355" s="201"/>
      <c r="G355" s="193"/>
      <c r="AD355" s="202"/>
      <c r="AE355" s="203"/>
      <c r="AF355" s="203"/>
      <c r="AG355" s="203"/>
      <c r="AH355" s="203"/>
      <c r="AK355" s="203"/>
      <c r="AL355" s="203"/>
      <c r="AM355" s="204"/>
    </row>
    <row r="356" spans="2:39">
      <c r="B356" s="200"/>
      <c r="C356" s="201"/>
      <c r="D356" s="201"/>
      <c r="E356" s="201"/>
      <c r="G356" s="193"/>
      <c r="AD356" s="202"/>
      <c r="AE356" s="203"/>
      <c r="AF356" s="203"/>
      <c r="AG356" s="203"/>
      <c r="AH356" s="203"/>
      <c r="AK356" s="203"/>
      <c r="AL356" s="203"/>
      <c r="AM356" s="204"/>
    </row>
    <row r="357" spans="2:39">
      <c r="B357" s="200"/>
      <c r="C357" s="201"/>
      <c r="D357" s="201"/>
      <c r="E357" s="201"/>
      <c r="G357" s="193"/>
      <c r="AD357" s="202"/>
      <c r="AE357" s="203"/>
      <c r="AF357" s="203"/>
      <c r="AG357" s="203"/>
      <c r="AH357" s="203"/>
      <c r="AK357" s="203"/>
      <c r="AL357" s="203"/>
      <c r="AM357" s="204"/>
    </row>
    <row r="358" spans="2:39">
      <c r="B358" s="200"/>
      <c r="C358" s="201"/>
      <c r="D358" s="201"/>
      <c r="E358" s="201"/>
      <c r="G358" s="193"/>
      <c r="AD358" s="202"/>
      <c r="AE358" s="203"/>
      <c r="AF358" s="203"/>
      <c r="AG358" s="203"/>
      <c r="AH358" s="203"/>
      <c r="AK358" s="203"/>
      <c r="AL358" s="203"/>
      <c r="AM358" s="204"/>
    </row>
    <row r="359" spans="2:39">
      <c r="B359" s="200"/>
      <c r="C359" s="201"/>
      <c r="D359" s="201"/>
      <c r="E359" s="201"/>
      <c r="G359" s="193"/>
      <c r="AD359" s="202"/>
      <c r="AE359" s="203"/>
      <c r="AF359" s="203"/>
      <c r="AG359" s="203"/>
      <c r="AH359" s="203"/>
      <c r="AK359" s="203"/>
      <c r="AL359" s="203"/>
      <c r="AM359" s="204"/>
    </row>
    <row r="360" spans="2:39">
      <c r="B360" s="200"/>
      <c r="C360" s="201"/>
      <c r="D360" s="201"/>
      <c r="E360" s="201"/>
      <c r="G360" s="193"/>
      <c r="AD360" s="202"/>
      <c r="AE360" s="203"/>
      <c r="AF360" s="203"/>
      <c r="AG360" s="203"/>
      <c r="AH360" s="203"/>
      <c r="AK360" s="203"/>
      <c r="AL360" s="203"/>
      <c r="AM360" s="204"/>
    </row>
    <row r="361" spans="2:39">
      <c r="B361" s="200"/>
      <c r="C361" s="201"/>
      <c r="D361" s="201"/>
      <c r="E361" s="201"/>
      <c r="G361" s="193"/>
      <c r="AD361" s="202"/>
      <c r="AE361" s="203"/>
      <c r="AF361" s="203"/>
      <c r="AG361" s="203"/>
      <c r="AH361" s="203"/>
      <c r="AK361" s="203"/>
      <c r="AL361" s="203"/>
      <c r="AM361" s="204"/>
    </row>
    <row r="362" spans="2:39">
      <c r="B362" s="200"/>
      <c r="C362" s="201"/>
      <c r="D362" s="201"/>
      <c r="E362" s="201"/>
      <c r="G362" s="193"/>
      <c r="AD362" s="202"/>
      <c r="AE362" s="203"/>
      <c r="AF362" s="203"/>
      <c r="AG362" s="203"/>
      <c r="AH362" s="203"/>
      <c r="AK362" s="203"/>
      <c r="AL362" s="203"/>
      <c r="AM362" s="204"/>
    </row>
    <row r="363" spans="2:39">
      <c r="B363" s="200"/>
      <c r="C363" s="201"/>
      <c r="D363" s="201"/>
      <c r="E363" s="201"/>
      <c r="G363" s="193"/>
      <c r="AD363" s="202"/>
      <c r="AE363" s="203"/>
      <c r="AF363" s="203"/>
      <c r="AG363" s="203"/>
      <c r="AH363" s="203"/>
      <c r="AK363" s="203"/>
      <c r="AL363" s="203"/>
      <c r="AM363" s="204"/>
    </row>
    <row r="364" spans="2:39">
      <c r="B364" s="200"/>
      <c r="C364" s="201"/>
      <c r="D364" s="201"/>
      <c r="E364" s="201"/>
      <c r="G364" s="193"/>
      <c r="AD364" s="202"/>
      <c r="AE364" s="203"/>
      <c r="AF364" s="203"/>
      <c r="AG364" s="203"/>
      <c r="AH364" s="203"/>
      <c r="AK364" s="203"/>
      <c r="AL364" s="203"/>
      <c r="AM364" s="204"/>
    </row>
    <row r="365" spans="2:39">
      <c r="B365" s="200"/>
      <c r="C365" s="201"/>
      <c r="D365" s="201"/>
      <c r="E365" s="201"/>
      <c r="G365" s="193"/>
      <c r="AD365" s="202"/>
      <c r="AE365" s="203"/>
      <c r="AF365" s="203"/>
      <c r="AG365" s="203"/>
      <c r="AH365" s="203"/>
      <c r="AK365" s="203"/>
      <c r="AL365" s="203"/>
      <c r="AM365" s="204"/>
    </row>
    <row r="366" spans="2:39">
      <c r="B366" s="200"/>
      <c r="C366" s="201"/>
      <c r="D366" s="201"/>
      <c r="E366" s="201"/>
      <c r="G366" s="193"/>
      <c r="AD366" s="202"/>
      <c r="AE366" s="203"/>
      <c r="AF366" s="203"/>
      <c r="AG366" s="203"/>
      <c r="AH366" s="203"/>
      <c r="AK366" s="203"/>
      <c r="AL366" s="203"/>
      <c r="AM366" s="204"/>
    </row>
    <row r="367" spans="2:39">
      <c r="B367" s="200"/>
      <c r="C367" s="201"/>
      <c r="D367" s="201"/>
      <c r="E367" s="201"/>
      <c r="G367" s="193"/>
      <c r="AD367" s="202"/>
      <c r="AE367" s="203"/>
      <c r="AF367" s="203"/>
      <c r="AG367" s="203"/>
      <c r="AH367" s="203"/>
      <c r="AK367" s="203"/>
      <c r="AL367" s="203"/>
      <c r="AM367" s="204"/>
    </row>
    <row r="368" spans="2:39">
      <c r="B368" s="200"/>
      <c r="C368" s="201"/>
      <c r="D368" s="201"/>
      <c r="E368" s="201"/>
      <c r="G368" s="193"/>
      <c r="AD368" s="202"/>
      <c r="AE368" s="203"/>
      <c r="AF368" s="203"/>
      <c r="AG368" s="203"/>
      <c r="AH368" s="203"/>
      <c r="AK368" s="203"/>
      <c r="AL368" s="203"/>
      <c r="AM368" s="204"/>
    </row>
    <row r="369" spans="2:39">
      <c r="B369" s="200"/>
      <c r="C369" s="201"/>
      <c r="D369" s="201"/>
      <c r="E369" s="201"/>
      <c r="G369" s="193"/>
      <c r="AD369" s="202"/>
      <c r="AE369" s="203"/>
      <c r="AF369" s="203"/>
      <c r="AG369" s="203"/>
      <c r="AH369" s="203"/>
      <c r="AK369" s="203"/>
      <c r="AL369" s="203"/>
      <c r="AM369" s="204"/>
    </row>
    <row r="370" spans="2:39">
      <c r="B370" s="200"/>
      <c r="C370" s="201"/>
      <c r="D370" s="201"/>
      <c r="E370" s="201"/>
      <c r="G370" s="193"/>
      <c r="AD370" s="202"/>
      <c r="AE370" s="203"/>
      <c r="AF370" s="203"/>
      <c r="AG370" s="203"/>
      <c r="AH370" s="203"/>
      <c r="AK370" s="203"/>
      <c r="AL370" s="203"/>
      <c r="AM370" s="204"/>
    </row>
    <row r="371" spans="2:39">
      <c r="B371" s="200"/>
      <c r="C371" s="201"/>
      <c r="D371" s="201"/>
      <c r="E371" s="201"/>
      <c r="G371" s="193"/>
      <c r="AD371" s="202"/>
      <c r="AE371" s="203"/>
      <c r="AF371" s="203"/>
      <c r="AG371" s="203"/>
      <c r="AH371" s="203"/>
      <c r="AK371" s="203"/>
      <c r="AL371" s="203"/>
      <c r="AM371" s="204"/>
    </row>
    <row r="372" spans="2:39">
      <c r="B372" s="200"/>
      <c r="C372" s="201"/>
      <c r="D372" s="201"/>
      <c r="E372" s="201"/>
      <c r="G372" s="193"/>
      <c r="AD372" s="202"/>
      <c r="AE372" s="203"/>
      <c r="AF372" s="203"/>
      <c r="AG372" s="203"/>
      <c r="AH372" s="203"/>
      <c r="AK372" s="203"/>
      <c r="AL372" s="203"/>
      <c r="AM372" s="204"/>
    </row>
    <row r="373" spans="2:39">
      <c r="B373" s="200"/>
      <c r="C373" s="201"/>
      <c r="D373" s="201"/>
      <c r="E373" s="201"/>
      <c r="G373" s="193"/>
      <c r="AD373" s="202"/>
      <c r="AE373" s="203"/>
      <c r="AF373" s="203"/>
      <c r="AG373" s="203"/>
      <c r="AH373" s="203"/>
      <c r="AK373" s="203"/>
      <c r="AL373" s="203"/>
      <c r="AM373" s="204"/>
    </row>
    <row r="374" spans="2:39">
      <c r="B374" s="200"/>
      <c r="C374" s="201"/>
      <c r="D374" s="201"/>
      <c r="E374" s="201"/>
      <c r="G374" s="193"/>
      <c r="AD374" s="202"/>
      <c r="AE374" s="203"/>
      <c r="AF374" s="203"/>
      <c r="AG374" s="203"/>
      <c r="AH374" s="203"/>
      <c r="AK374" s="203"/>
      <c r="AL374" s="203"/>
      <c r="AM374" s="204"/>
    </row>
    <row r="375" spans="2:39">
      <c r="B375" s="200"/>
      <c r="C375" s="201"/>
      <c r="D375" s="201"/>
      <c r="E375" s="201"/>
      <c r="G375" s="193"/>
      <c r="AD375" s="202"/>
      <c r="AE375" s="203"/>
      <c r="AF375" s="203"/>
      <c r="AG375" s="203"/>
      <c r="AH375" s="203"/>
      <c r="AK375" s="203"/>
      <c r="AL375" s="203"/>
      <c r="AM375" s="204"/>
    </row>
    <row r="376" spans="2:39">
      <c r="B376" s="200"/>
      <c r="C376" s="201"/>
      <c r="D376" s="201"/>
      <c r="E376" s="201"/>
      <c r="G376" s="193"/>
      <c r="AD376" s="202"/>
      <c r="AE376" s="203"/>
      <c r="AF376" s="203"/>
      <c r="AG376" s="203"/>
      <c r="AH376" s="203"/>
      <c r="AK376" s="203"/>
      <c r="AL376" s="203"/>
      <c r="AM376" s="204"/>
    </row>
    <row r="377" spans="2:39">
      <c r="B377" s="200"/>
      <c r="C377" s="201"/>
      <c r="D377" s="201"/>
      <c r="E377" s="201"/>
      <c r="G377" s="193"/>
      <c r="AD377" s="202"/>
      <c r="AE377" s="203"/>
      <c r="AF377" s="203"/>
      <c r="AG377" s="203"/>
      <c r="AH377" s="203"/>
      <c r="AK377" s="203"/>
      <c r="AL377" s="203"/>
      <c r="AM377" s="204"/>
    </row>
    <row r="378" spans="2:39">
      <c r="B378" s="200"/>
      <c r="C378" s="201"/>
      <c r="D378" s="201"/>
      <c r="E378" s="201"/>
      <c r="G378" s="193"/>
      <c r="AD378" s="202"/>
      <c r="AE378" s="203"/>
      <c r="AF378" s="203"/>
      <c r="AG378" s="203"/>
      <c r="AH378" s="203"/>
      <c r="AK378" s="203"/>
      <c r="AL378" s="203"/>
      <c r="AM378" s="204"/>
    </row>
    <row r="379" spans="2:39">
      <c r="B379" s="200"/>
      <c r="C379" s="201"/>
      <c r="D379" s="201"/>
      <c r="E379" s="201"/>
      <c r="G379" s="193"/>
      <c r="AD379" s="202"/>
      <c r="AE379" s="203"/>
      <c r="AF379" s="203"/>
      <c r="AG379" s="203"/>
      <c r="AH379" s="203"/>
      <c r="AK379" s="203"/>
      <c r="AL379" s="203"/>
      <c r="AM379" s="204"/>
    </row>
    <row r="380" spans="2:39">
      <c r="B380" s="200"/>
      <c r="C380" s="201"/>
      <c r="D380" s="201"/>
      <c r="E380" s="201"/>
      <c r="G380" s="193"/>
      <c r="AD380" s="202"/>
      <c r="AE380" s="203"/>
      <c r="AF380" s="203"/>
      <c r="AG380" s="203"/>
      <c r="AH380" s="203"/>
      <c r="AK380" s="203"/>
      <c r="AL380" s="203"/>
      <c r="AM380" s="204"/>
    </row>
    <row r="381" spans="2:39">
      <c r="B381" s="200"/>
      <c r="C381" s="201"/>
      <c r="D381" s="201"/>
      <c r="E381" s="201"/>
      <c r="G381" s="193"/>
      <c r="AD381" s="202"/>
      <c r="AE381" s="203"/>
      <c r="AF381" s="203"/>
      <c r="AG381" s="203"/>
      <c r="AH381" s="203"/>
      <c r="AK381" s="203"/>
      <c r="AL381" s="203"/>
      <c r="AM381" s="204"/>
    </row>
    <row r="382" spans="2:39">
      <c r="B382" s="200"/>
      <c r="C382" s="201"/>
      <c r="D382" s="201"/>
      <c r="E382" s="201"/>
      <c r="G382" s="193"/>
      <c r="AD382" s="202"/>
      <c r="AE382" s="203"/>
      <c r="AF382" s="203"/>
      <c r="AG382" s="203"/>
      <c r="AH382" s="203"/>
      <c r="AK382" s="203"/>
      <c r="AL382" s="203"/>
      <c r="AM382" s="204"/>
    </row>
    <row r="383" spans="2:39">
      <c r="B383" s="200"/>
      <c r="C383" s="201"/>
      <c r="D383" s="201"/>
      <c r="E383" s="201"/>
      <c r="G383" s="193"/>
      <c r="AD383" s="202"/>
      <c r="AE383" s="203"/>
      <c r="AF383" s="203"/>
      <c r="AG383" s="203"/>
      <c r="AH383" s="203"/>
      <c r="AK383" s="203"/>
      <c r="AL383" s="203"/>
      <c r="AM383" s="204"/>
    </row>
    <row r="384" spans="2:39">
      <c r="B384" s="200"/>
      <c r="C384" s="201"/>
      <c r="D384" s="201"/>
      <c r="E384" s="201"/>
      <c r="G384" s="193"/>
      <c r="AD384" s="202"/>
      <c r="AE384" s="203"/>
      <c r="AF384" s="203"/>
      <c r="AG384" s="203"/>
      <c r="AH384" s="203"/>
      <c r="AK384" s="203"/>
      <c r="AL384" s="203"/>
      <c r="AM384" s="204"/>
    </row>
    <row r="385" spans="2:39">
      <c r="B385" s="200"/>
      <c r="C385" s="201"/>
      <c r="D385" s="201"/>
      <c r="E385" s="201"/>
      <c r="G385" s="193"/>
      <c r="AD385" s="202"/>
      <c r="AE385" s="203"/>
      <c r="AF385" s="203"/>
      <c r="AG385" s="203"/>
      <c r="AH385" s="203"/>
      <c r="AK385" s="203"/>
      <c r="AL385" s="203"/>
      <c r="AM385" s="204"/>
    </row>
    <row r="386" spans="2:39">
      <c r="B386" s="200"/>
      <c r="C386" s="201"/>
      <c r="D386" s="201"/>
      <c r="E386" s="201"/>
      <c r="G386" s="193"/>
      <c r="AD386" s="202"/>
      <c r="AE386" s="203"/>
      <c r="AF386" s="203"/>
      <c r="AG386" s="203"/>
      <c r="AH386" s="203"/>
      <c r="AK386" s="203"/>
      <c r="AL386" s="203"/>
      <c r="AM386" s="204"/>
    </row>
    <row r="387" spans="2:39">
      <c r="B387" s="200"/>
      <c r="C387" s="201"/>
      <c r="D387" s="201"/>
      <c r="E387" s="201"/>
      <c r="G387" s="193"/>
      <c r="AD387" s="202"/>
      <c r="AE387" s="203"/>
      <c r="AF387" s="203"/>
      <c r="AG387" s="203"/>
      <c r="AH387" s="203"/>
      <c r="AK387" s="203"/>
      <c r="AL387" s="203"/>
      <c r="AM387" s="204"/>
    </row>
    <row r="388" spans="2:39">
      <c r="B388" s="200"/>
      <c r="C388" s="201"/>
      <c r="D388" s="201"/>
      <c r="E388" s="201"/>
      <c r="G388" s="193"/>
      <c r="AD388" s="202"/>
      <c r="AE388" s="203"/>
      <c r="AF388" s="203"/>
      <c r="AG388" s="203"/>
      <c r="AH388" s="203"/>
      <c r="AK388" s="203"/>
      <c r="AL388" s="203"/>
      <c r="AM388" s="204"/>
    </row>
    <row r="389" spans="2:39">
      <c r="B389" s="200"/>
      <c r="C389" s="201"/>
      <c r="D389" s="201"/>
      <c r="E389" s="201"/>
      <c r="G389" s="193"/>
      <c r="AD389" s="202"/>
      <c r="AE389" s="203"/>
      <c r="AF389" s="203"/>
      <c r="AG389" s="203"/>
      <c r="AH389" s="203"/>
      <c r="AK389" s="203"/>
      <c r="AL389" s="203"/>
      <c r="AM389" s="204"/>
    </row>
    <row r="390" spans="2:39">
      <c r="B390" s="200"/>
      <c r="C390" s="201"/>
      <c r="D390" s="201"/>
      <c r="E390" s="201"/>
      <c r="G390" s="193"/>
      <c r="AD390" s="202"/>
      <c r="AE390" s="203"/>
      <c r="AF390" s="203"/>
      <c r="AG390" s="203"/>
      <c r="AH390" s="203"/>
      <c r="AK390" s="203"/>
      <c r="AL390" s="203"/>
      <c r="AM390" s="204"/>
    </row>
    <row r="391" spans="2:39">
      <c r="B391" s="200"/>
      <c r="C391" s="201"/>
      <c r="D391" s="201"/>
      <c r="E391" s="201"/>
      <c r="G391" s="193"/>
      <c r="AD391" s="202"/>
      <c r="AE391" s="203"/>
      <c r="AF391" s="203"/>
      <c r="AG391" s="203"/>
      <c r="AH391" s="203"/>
      <c r="AK391" s="203"/>
      <c r="AL391" s="203"/>
      <c r="AM391" s="204"/>
    </row>
    <row r="392" spans="2:39">
      <c r="B392" s="200"/>
      <c r="C392" s="201"/>
      <c r="D392" s="201"/>
      <c r="E392" s="201"/>
      <c r="G392" s="193"/>
      <c r="AD392" s="202"/>
      <c r="AE392" s="203"/>
      <c r="AF392" s="203"/>
      <c r="AG392" s="203"/>
      <c r="AH392" s="203"/>
      <c r="AK392" s="203"/>
      <c r="AL392" s="203"/>
      <c r="AM392" s="204"/>
    </row>
    <row r="393" spans="2:39">
      <c r="B393" s="200"/>
      <c r="C393" s="201"/>
      <c r="D393" s="201"/>
      <c r="E393" s="201"/>
      <c r="G393" s="193"/>
      <c r="AD393" s="202"/>
      <c r="AE393" s="203"/>
      <c r="AF393" s="203"/>
      <c r="AG393" s="203"/>
      <c r="AH393" s="203"/>
      <c r="AK393" s="203"/>
      <c r="AL393" s="203"/>
      <c r="AM393" s="204"/>
    </row>
    <row r="394" spans="2:39">
      <c r="B394" s="200"/>
      <c r="C394" s="201"/>
      <c r="D394" s="201"/>
      <c r="E394" s="201"/>
      <c r="G394" s="193"/>
      <c r="AD394" s="202"/>
      <c r="AE394" s="203"/>
      <c r="AF394" s="203"/>
      <c r="AG394" s="203"/>
      <c r="AH394" s="203"/>
      <c r="AK394" s="203"/>
      <c r="AL394" s="203"/>
      <c r="AM394" s="204"/>
    </row>
    <row r="395" spans="2:39">
      <c r="B395" s="200"/>
      <c r="C395" s="201"/>
      <c r="D395" s="201"/>
      <c r="E395" s="201"/>
      <c r="G395" s="193"/>
      <c r="AD395" s="202"/>
      <c r="AE395" s="203"/>
      <c r="AF395" s="203"/>
      <c r="AG395" s="203"/>
      <c r="AH395" s="203"/>
      <c r="AK395" s="203"/>
      <c r="AL395" s="203"/>
      <c r="AM395" s="204"/>
    </row>
    <row r="396" spans="2:39">
      <c r="B396" s="200"/>
      <c r="C396" s="201"/>
      <c r="D396" s="201"/>
      <c r="E396" s="201"/>
      <c r="G396" s="193"/>
      <c r="AD396" s="202"/>
      <c r="AE396" s="203"/>
      <c r="AF396" s="203"/>
      <c r="AG396" s="203"/>
      <c r="AH396" s="203"/>
      <c r="AK396" s="203"/>
      <c r="AL396" s="203"/>
      <c r="AM396" s="204"/>
    </row>
    <row r="397" spans="2:39">
      <c r="B397" s="200"/>
      <c r="C397" s="201"/>
      <c r="D397" s="201"/>
      <c r="E397" s="201"/>
      <c r="G397" s="193"/>
      <c r="AD397" s="202"/>
      <c r="AE397" s="203"/>
      <c r="AF397" s="203"/>
      <c r="AG397" s="203"/>
      <c r="AH397" s="203"/>
      <c r="AK397" s="203"/>
      <c r="AL397" s="203"/>
      <c r="AM397" s="204"/>
    </row>
    <row r="398" spans="2:39">
      <c r="B398" s="200"/>
      <c r="C398" s="201"/>
      <c r="D398" s="201"/>
      <c r="E398" s="201"/>
      <c r="G398" s="193"/>
      <c r="AD398" s="202"/>
      <c r="AE398" s="203"/>
      <c r="AF398" s="203"/>
      <c r="AG398" s="203"/>
      <c r="AH398" s="203"/>
      <c r="AK398" s="203"/>
      <c r="AL398" s="203"/>
      <c r="AM398" s="204"/>
    </row>
    <row r="399" spans="2:39">
      <c r="B399" s="200"/>
      <c r="C399" s="201"/>
      <c r="D399" s="201"/>
      <c r="E399" s="201"/>
      <c r="G399" s="193"/>
      <c r="AD399" s="202"/>
      <c r="AE399" s="203"/>
      <c r="AF399" s="203"/>
      <c r="AG399" s="203"/>
      <c r="AH399" s="203"/>
      <c r="AK399" s="203"/>
      <c r="AL399" s="203"/>
      <c r="AM399" s="204"/>
    </row>
    <row r="400" spans="2:39">
      <c r="B400" s="200"/>
      <c r="C400" s="201"/>
      <c r="D400" s="201"/>
      <c r="E400" s="201"/>
      <c r="G400" s="193"/>
      <c r="AD400" s="202"/>
      <c r="AE400" s="203"/>
      <c r="AF400" s="203"/>
      <c r="AG400" s="203"/>
      <c r="AH400" s="203"/>
      <c r="AK400" s="203"/>
      <c r="AL400" s="203"/>
      <c r="AM400" s="204"/>
    </row>
    <row r="401" spans="2:39">
      <c r="B401" s="200"/>
      <c r="C401" s="201"/>
      <c r="D401" s="201"/>
      <c r="E401" s="201"/>
      <c r="G401" s="193"/>
      <c r="AD401" s="202"/>
      <c r="AE401" s="203"/>
      <c r="AF401" s="203"/>
      <c r="AG401" s="203"/>
      <c r="AH401" s="203"/>
      <c r="AK401" s="203"/>
      <c r="AL401" s="203"/>
      <c r="AM401" s="204"/>
    </row>
    <row r="402" spans="2:39">
      <c r="B402" s="200"/>
      <c r="C402" s="201"/>
      <c r="D402" s="201"/>
      <c r="E402" s="201"/>
      <c r="G402" s="193"/>
      <c r="AD402" s="202"/>
      <c r="AE402" s="203"/>
      <c r="AF402" s="203"/>
      <c r="AG402" s="203"/>
      <c r="AH402" s="203"/>
      <c r="AK402" s="203"/>
      <c r="AL402" s="203"/>
      <c r="AM402" s="204"/>
    </row>
    <row r="403" spans="2:39">
      <c r="B403" s="200"/>
      <c r="C403" s="201"/>
      <c r="D403" s="201"/>
      <c r="E403" s="201"/>
      <c r="G403" s="193"/>
      <c r="AD403" s="202"/>
      <c r="AE403" s="203"/>
      <c r="AF403" s="203"/>
      <c r="AG403" s="203"/>
      <c r="AH403" s="203"/>
      <c r="AK403" s="203"/>
      <c r="AL403" s="203"/>
      <c r="AM403" s="204"/>
    </row>
    <row r="404" spans="2:39">
      <c r="B404" s="200"/>
      <c r="C404" s="201"/>
      <c r="D404" s="201"/>
      <c r="E404" s="201"/>
      <c r="G404" s="193"/>
      <c r="AD404" s="202"/>
      <c r="AE404" s="203"/>
      <c r="AF404" s="203"/>
      <c r="AG404" s="203"/>
      <c r="AH404" s="203"/>
      <c r="AK404" s="203"/>
      <c r="AL404" s="203"/>
      <c r="AM404" s="204"/>
    </row>
    <row r="405" spans="2:39">
      <c r="B405" s="200"/>
      <c r="C405" s="201"/>
      <c r="D405" s="201"/>
      <c r="E405" s="201"/>
      <c r="G405" s="193"/>
      <c r="AD405" s="202"/>
      <c r="AE405" s="203"/>
      <c r="AF405" s="203"/>
      <c r="AG405" s="203"/>
      <c r="AH405" s="203"/>
      <c r="AK405" s="203"/>
      <c r="AL405" s="203"/>
      <c r="AM405" s="204"/>
    </row>
    <row r="406" spans="2:39">
      <c r="B406" s="200"/>
      <c r="C406" s="201"/>
      <c r="D406" s="201"/>
      <c r="E406" s="201"/>
      <c r="G406" s="193"/>
      <c r="AD406" s="202"/>
      <c r="AE406" s="203"/>
      <c r="AF406" s="203"/>
      <c r="AG406" s="203"/>
      <c r="AH406" s="203"/>
      <c r="AK406" s="203"/>
      <c r="AL406" s="203"/>
      <c r="AM406" s="204"/>
    </row>
    <row r="407" spans="2:39">
      <c r="B407" s="200"/>
      <c r="C407" s="201"/>
      <c r="D407" s="201"/>
      <c r="E407" s="201"/>
      <c r="G407" s="193"/>
      <c r="AD407" s="202"/>
      <c r="AE407" s="203"/>
      <c r="AF407" s="203"/>
      <c r="AG407" s="203"/>
      <c r="AH407" s="203"/>
      <c r="AK407" s="203"/>
      <c r="AL407" s="203"/>
      <c r="AM407" s="204"/>
    </row>
    <row r="408" spans="2:39">
      <c r="B408" s="200"/>
      <c r="C408" s="201"/>
      <c r="D408" s="201"/>
      <c r="E408" s="201"/>
      <c r="G408" s="193"/>
      <c r="AD408" s="202"/>
      <c r="AE408" s="203"/>
      <c r="AF408" s="203"/>
      <c r="AG408" s="203"/>
      <c r="AH408" s="203"/>
      <c r="AK408" s="203"/>
      <c r="AL408" s="203"/>
      <c r="AM408" s="204"/>
    </row>
    <row r="409" spans="2:39">
      <c r="B409" s="200"/>
      <c r="C409" s="201"/>
      <c r="D409" s="201"/>
      <c r="E409" s="201"/>
      <c r="G409" s="193"/>
      <c r="AD409" s="202"/>
      <c r="AE409" s="203"/>
      <c r="AF409" s="203"/>
      <c r="AG409" s="203"/>
      <c r="AH409" s="203"/>
      <c r="AK409" s="203"/>
      <c r="AL409" s="203"/>
      <c r="AM409" s="204"/>
    </row>
    <row r="410" spans="2:39">
      <c r="B410" s="200"/>
      <c r="C410" s="201"/>
      <c r="D410" s="201"/>
      <c r="E410" s="201"/>
      <c r="G410" s="193"/>
      <c r="AD410" s="202"/>
      <c r="AE410" s="203"/>
      <c r="AF410" s="203"/>
      <c r="AG410" s="203"/>
      <c r="AH410" s="203"/>
      <c r="AK410" s="203"/>
      <c r="AL410" s="203"/>
      <c r="AM410" s="204"/>
    </row>
    <row r="411" spans="2:39">
      <c r="B411" s="200"/>
      <c r="C411" s="201"/>
      <c r="D411" s="201"/>
      <c r="E411" s="201"/>
      <c r="G411" s="193"/>
      <c r="AD411" s="202"/>
      <c r="AE411" s="203"/>
      <c r="AF411" s="203"/>
      <c r="AG411" s="203"/>
      <c r="AH411" s="203"/>
      <c r="AK411" s="203"/>
      <c r="AL411" s="203"/>
      <c r="AM411" s="204"/>
    </row>
    <row r="412" spans="2:39">
      <c r="B412" s="200"/>
      <c r="C412" s="201"/>
      <c r="D412" s="201"/>
      <c r="E412" s="201"/>
      <c r="G412" s="193"/>
      <c r="AD412" s="202"/>
      <c r="AE412" s="203"/>
      <c r="AF412" s="203"/>
      <c r="AG412" s="203"/>
      <c r="AH412" s="203"/>
      <c r="AK412" s="203"/>
      <c r="AL412" s="203"/>
      <c r="AM412" s="204"/>
    </row>
    <row r="413" spans="2:39">
      <c r="B413" s="200"/>
      <c r="C413" s="201"/>
      <c r="D413" s="201"/>
      <c r="E413" s="201"/>
      <c r="G413" s="193"/>
      <c r="AD413" s="202"/>
      <c r="AE413" s="203"/>
      <c r="AF413" s="203"/>
      <c r="AG413" s="203"/>
      <c r="AH413" s="203"/>
      <c r="AK413" s="203"/>
      <c r="AL413" s="203"/>
      <c r="AM413" s="204"/>
    </row>
    <row r="414" spans="2:39">
      <c r="B414" s="200"/>
      <c r="C414" s="201"/>
      <c r="D414" s="201"/>
      <c r="E414" s="201"/>
      <c r="G414" s="193"/>
      <c r="AD414" s="202"/>
      <c r="AE414" s="203"/>
      <c r="AF414" s="203"/>
      <c r="AG414" s="203"/>
      <c r="AH414" s="203"/>
      <c r="AK414" s="203"/>
      <c r="AL414" s="203"/>
      <c r="AM414" s="204"/>
    </row>
    <row r="415" spans="2:39">
      <c r="B415" s="200"/>
      <c r="C415" s="201"/>
      <c r="D415" s="201"/>
      <c r="E415" s="201"/>
      <c r="G415" s="193"/>
      <c r="AD415" s="202"/>
      <c r="AE415" s="203"/>
      <c r="AF415" s="203"/>
      <c r="AG415" s="203"/>
      <c r="AH415" s="203"/>
      <c r="AK415" s="203"/>
      <c r="AL415" s="203"/>
      <c r="AM415" s="204"/>
    </row>
    <row r="416" spans="2:39">
      <c r="B416" s="200"/>
      <c r="C416" s="201"/>
      <c r="D416" s="201"/>
      <c r="E416" s="201"/>
      <c r="G416" s="193"/>
      <c r="AD416" s="202"/>
      <c r="AE416" s="203"/>
      <c r="AF416" s="203"/>
      <c r="AG416" s="203"/>
      <c r="AH416" s="203"/>
      <c r="AK416" s="203"/>
      <c r="AL416" s="203"/>
      <c r="AM416" s="204"/>
    </row>
    <row r="417" spans="2:39">
      <c r="B417" s="200"/>
      <c r="C417" s="201"/>
      <c r="D417" s="201"/>
      <c r="E417" s="201"/>
      <c r="G417" s="193"/>
      <c r="AD417" s="202"/>
      <c r="AE417" s="203"/>
      <c r="AF417" s="203"/>
      <c r="AG417" s="203"/>
      <c r="AH417" s="203"/>
      <c r="AK417" s="203"/>
      <c r="AL417" s="203"/>
      <c r="AM417" s="204"/>
    </row>
    <row r="418" spans="2:39">
      <c r="B418" s="200"/>
      <c r="C418" s="201"/>
      <c r="D418" s="201"/>
      <c r="E418" s="201"/>
      <c r="G418" s="193"/>
      <c r="AD418" s="202"/>
      <c r="AE418" s="203"/>
      <c r="AF418" s="203"/>
      <c r="AG418" s="203"/>
      <c r="AH418" s="203"/>
      <c r="AK418" s="203"/>
      <c r="AL418" s="203"/>
      <c r="AM418" s="204"/>
    </row>
    <row r="419" spans="2:39">
      <c r="B419" s="200"/>
      <c r="C419" s="201"/>
      <c r="D419" s="201"/>
      <c r="E419" s="201"/>
      <c r="G419" s="193"/>
      <c r="AD419" s="202"/>
      <c r="AE419" s="203"/>
      <c r="AF419" s="203"/>
      <c r="AG419" s="203"/>
      <c r="AH419" s="203"/>
      <c r="AK419" s="203"/>
      <c r="AL419" s="203"/>
      <c r="AM419" s="204"/>
    </row>
    <row r="420" spans="2:39">
      <c r="B420" s="200"/>
      <c r="C420" s="201"/>
      <c r="D420" s="201"/>
      <c r="E420" s="201"/>
      <c r="G420" s="193"/>
      <c r="AD420" s="202"/>
      <c r="AE420" s="203"/>
      <c r="AF420" s="203"/>
      <c r="AG420" s="203"/>
      <c r="AH420" s="203"/>
      <c r="AK420" s="203"/>
      <c r="AL420" s="203"/>
      <c r="AM420" s="204"/>
    </row>
    <row r="421" spans="2:39">
      <c r="B421" s="200"/>
      <c r="C421" s="201"/>
      <c r="D421" s="201"/>
      <c r="E421" s="201"/>
      <c r="G421" s="193"/>
      <c r="AD421" s="202"/>
      <c r="AE421" s="203"/>
      <c r="AF421" s="203"/>
      <c r="AG421" s="203"/>
      <c r="AH421" s="203"/>
      <c r="AK421" s="203"/>
      <c r="AL421" s="203"/>
      <c r="AM421" s="204"/>
    </row>
    <row r="422" spans="2:39">
      <c r="B422" s="200"/>
      <c r="C422" s="201"/>
      <c r="D422" s="201"/>
      <c r="E422" s="201"/>
      <c r="G422" s="193"/>
      <c r="AD422" s="202"/>
      <c r="AE422" s="203"/>
      <c r="AF422" s="203"/>
      <c r="AG422" s="203"/>
      <c r="AH422" s="203"/>
      <c r="AK422" s="203"/>
      <c r="AL422" s="203"/>
      <c r="AM422" s="204"/>
    </row>
    <row r="423" spans="2:39">
      <c r="B423" s="200"/>
      <c r="C423" s="201"/>
      <c r="D423" s="201"/>
      <c r="E423" s="201"/>
      <c r="G423" s="193"/>
      <c r="AD423" s="202"/>
      <c r="AE423" s="203"/>
      <c r="AF423" s="203"/>
      <c r="AG423" s="203"/>
      <c r="AH423" s="203"/>
      <c r="AK423" s="203"/>
      <c r="AL423" s="203"/>
      <c r="AM423" s="204"/>
    </row>
    <row r="424" spans="2:39">
      <c r="B424" s="200"/>
      <c r="C424" s="201"/>
      <c r="D424" s="201"/>
      <c r="E424" s="201"/>
      <c r="G424" s="193"/>
      <c r="AD424" s="202"/>
      <c r="AE424" s="203"/>
      <c r="AF424" s="203"/>
      <c r="AG424" s="203"/>
      <c r="AH424" s="203"/>
      <c r="AK424" s="203"/>
      <c r="AL424" s="203"/>
      <c r="AM424" s="204"/>
    </row>
    <row r="425" spans="2:39">
      <c r="B425" s="200"/>
      <c r="C425" s="201"/>
      <c r="D425" s="201"/>
      <c r="E425" s="201"/>
      <c r="G425" s="193"/>
      <c r="AD425" s="202"/>
      <c r="AE425" s="203"/>
      <c r="AF425" s="203"/>
      <c r="AG425" s="203"/>
      <c r="AH425" s="203"/>
      <c r="AK425" s="203"/>
      <c r="AL425" s="203"/>
      <c r="AM425" s="204"/>
    </row>
    <row r="426" spans="2:39">
      <c r="B426" s="200"/>
      <c r="C426" s="201"/>
      <c r="D426" s="201"/>
      <c r="E426" s="201"/>
      <c r="G426" s="193"/>
      <c r="AD426" s="202"/>
      <c r="AE426" s="203"/>
      <c r="AF426" s="203"/>
      <c r="AG426" s="203"/>
      <c r="AH426" s="203"/>
      <c r="AK426" s="203"/>
      <c r="AL426" s="203"/>
      <c r="AM426" s="204"/>
    </row>
    <row r="427" spans="2:39">
      <c r="B427" s="200"/>
      <c r="C427" s="201"/>
      <c r="D427" s="201"/>
      <c r="E427" s="201"/>
      <c r="G427" s="193"/>
      <c r="AD427" s="202"/>
      <c r="AE427" s="203"/>
      <c r="AF427" s="203"/>
      <c r="AG427" s="203"/>
      <c r="AH427" s="203"/>
      <c r="AK427" s="203"/>
      <c r="AL427" s="203"/>
      <c r="AM427" s="204"/>
    </row>
    <row r="428" spans="2:39">
      <c r="B428" s="200"/>
      <c r="C428" s="201"/>
      <c r="D428" s="201"/>
      <c r="E428" s="201"/>
      <c r="G428" s="193"/>
      <c r="AD428" s="202"/>
      <c r="AE428" s="203"/>
      <c r="AF428" s="203"/>
      <c r="AG428" s="203"/>
      <c r="AH428" s="203"/>
      <c r="AK428" s="203"/>
      <c r="AL428" s="203"/>
      <c r="AM428" s="204"/>
    </row>
    <row r="429" spans="2:39">
      <c r="B429" s="200"/>
      <c r="C429" s="201"/>
      <c r="D429" s="201"/>
      <c r="E429" s="201"/>
      <c r="G429" s="193"/>
      <c r="AD429" s="202"/>
      <c r="AE429" s="203"/>
      <c r="AF429" s="203"/>
      <c r="AG429" s="203"/>
      <c r="AH429" s="203"/>
      <c r="AK429" s="203"/>
      <c r="AL429" s="203"/>
      <c r="AM429" s="204"/>
    </row>
    <row r="430" spans="2:39">
      <c r="B430" s="200"/>
      <c r="C430" s="201"/>
      <c r="D430" s="201"/>
      <c r="E430" s="201"/>
      <c r="G430" s="193"/>
      <c r="AD430" s="202"/>
      <c r="AE430" s="203"/>
      <c r="AF430" s="203"/>
      <c r="AG430" s="203"/>
      <c r="AH430" s="203"/>
      <c r="AK430" s="203"/>
      <c r="AL430" s="203"/>
      <c r="AM430" s="204"/>
    </row>
    <row r="431" spans="2:39">
      <c r="B431" s="200"/>
      <c r="C431" s="201"/>
      <c r="D431" s="201"/>
      <c r="E431" s="201"/>
      <c r="G431" s="193"/>
      <c r="AD431" s="202"/>
      <c r="AE431" s="203"/>
      <c r="AF431" s="203"/>
      <c r="AG431" s="203"/>
      <c r="AH431" s="203"/>
      <c r="AK431" s="203"/>
      <c r="AL431" s="203"/>
      <c r="AM431" s="204"/>
    </row>
    <row r="432" spans="2:39">
      <c r="B432" s="200"/>
      <c r="C432" s="201"/>
      <c r="D432" s="201"/>
      <c r="E432" s="201"/>
      <c r="G432" s="193"/>
      <c r="AD432" s="202"/>
      <c r="AE432" s="203"/>
      <c r="AF432" s="203"/>
      <c r="AG432" s="203"/>
      <c r="AH432" s="203"/>
      <c r="AK432" s="203"/>
      <c r="AL432" s="203"/>
      <c r="AM432" s="204"/>
    </row>
    <row r="433" spans="2:39">
      <c r="B433" s="200"/>
      <c r="C433" s="201"/>
      <c r="D433" s="201"/>
      <c r="E433" s="201"/>
      <c r="G433" s="193"/>
      <c r="AD433" s="202"/>
      <c r="AE433" s="203"/>
      <c r="AF433" s="203"/>
      <c r="AG433" s="203"/>
      <c r="AH433" s="203"/>
      <c r="AK433" s="203"/>
      <c r="AL433" s="203"/>
      <c r="AM433" s="204"/>
    </row>
    <row r="434" spans="2:39">
      <c r="B434" s="200"/>
      <c r="C434" s="201"/>
      <c r="D434" s="201"/>
      <c r="E434" s="201"/>
      <c r="G434" s="193"/>
      <c r="AD434" s="202"/>
      <c r="AE434" s="203"/>
      <c r="AF434" s="203"/>
      <c r="AG434" s="203"/>
      <c r="AH434" s="203"/>
      <c r="AK434" s="203"/>
      <c r="AL434" s="203"/>
      <c r="AM434" s="204"/>
    </row>
    <row r="435" spans="2:39">
      <c r="B435" s="200"/>
      <c r="C435" s="201"/>
      <c r="D435" s="201"/>
      <c r="E435" s="201"/>
      <c r="G435" s="193"/>
      <c r="AD435" s="202"/>
      <c r="AE435" s="203"/>
      <c r="AF435" s="203"/>
      <c r="AG435" s="203"/>
      <c r="AH435" s="203"/>
      <c r="AK435" s="203"/>
      <c r="AL435" s="203"/>
      <c r="AM435" s="204"/>
    </row>
    <row r="436" spans="2:39">
      <c r="B436" s="200"/>
      <c r="C436" s="201"/>
      <c r="D436" s="201"/>
      <c r="E436" s="201"/>
      <c r="G436" s="193"/>
      <c r="AD436" s="202"/>
      <c r="AE436" s="203"/>
      <c r="AF436" s="203"/>
      <c r="AG436" s="203"/>
      <c r="AH436" s="203"/>
      <c r="AK436" s="203"/>
      <c r="AL436" s="203"/>
      <c r="AM436" s="204"/>
    </row>
    <row r="437" spans="2:39">
      <c r="B437" s="200"/>
      <c r="C437" s="201"/>
      <c r="D437" s="201"/>
      <c r="E437" s="201"/>
      <c r="G437" s="193"/>
      <c r="AD437" s="202"/>
      <c r="AE437" s="203"/>
      <c r="AF437" s="203"/>
      <c r="AG437" s="203"/>
      <c r="AH437" s="203"/>
      <c r="AK437" s="203"/>
      <c r="AL437" s="203"/>
      <c r="AM437" s="204"/>
    </row>
    <row r="438" spans="2:39">
      <c r="B438" s="200"/>
      <c r="C438" s="201"/>
      <c r="D438" s="201"/>
      <c r="E438" s="201"/>
      <c r="G438" s="193"/>
      <c r="AD438" s="202"/>
      <c r="AE438" s="203"/>
      <c r="AF438" s="203"/>
      <c r="AG438" s="203"/>
      <c r="AH438" s="203"/>
      <c r="AK438" s="203"/>
      <c r="AL438" s="203"/>
      <c r="AM438" s="204"/>
    </row>
    <row r="439" spans="2:39">
      <c r="B439" s="200"/>
      <c r="C439" s="201"/>
      <c r="D439" s="201"/>
      <c r="E439" s="201"/>
      <c r="G439" s="193"/>
      <c r="AD439" s="202"/>
      <c r="AE439" s="203"/>
      <c r="AF439" s="203"/>
      <c r="AG439" s="203"/>
      <c r="AH439" s="203"/>
      <c r="AK439" s="203"/>
      <c r="AL439" s="203"/>
      <c r="AM439" s="204"/>
    </row>
    <row r="440" spans="2:39">
      <c r="B440" s="200"/>
      <c r="C440" s="201"/>
      <c r="D440" s="201"/>
      <c r="E440" s="201"/>
      <c r="G440" s="193"/>
      <c r="AD440" s="202"/>
      <c r="AE440" s="203"/>
      <c r="AF440" s="203"/>
      <c r="AG440" s="203"/>
      <c r="AH440" s="203"/>
      <c r="AK440" s="203"/>
      <c r="AL440" s="203"/>
      <c r="AM440" s="204"/>
    </row>
    <row r="441" spans="2:39">
      <c r="B441" s="200"/>
      <c r="C441" s="201"/>
      <c r="D441" s="201"/>
      <c r="E441" s="201"/>
      <c r="G441" s="193"/>
      <c r="AD441" s="202"/>
      <c r="AE441" s="203"/>
      <c r="AF441" s="203"/>
      <c r="AG441" s="203"/>
      <c r="AH441" s="203"/>
      <c r="AK441" s="203"/>
      <c r="AL441" s="203"/>
      <c r="AM441" s="204"/>
    </row>
    <row r="442" spans="2:39">
      <c r="B442" s="200"/>
      <c r="C442" s="201"/>
      <c r="D442" s="201"/>
      <c r="E442" s="201"/>
      <c r="G442" s="193"/>
      <c r="AD442" s="202"/>
      <c r="AE442" s="203"/>
      <c r="AF442" s="203"/>
      <c r="AG442" s="203"/>
      <c r="AH442" s="203"/>
      <c r="AK442" s="203"/>
      <c r="AL442" s="203"/>
      <c r="AM442" s="204"/>
    </row>
    <row r="443" spans="2:39">
      <c r="B443" s="200"/>
      <c r="C443" s="201"/>
      <c r="D443" s="201"/>
      <c r="E443" s="201"/>
      <c r="G443" s="193"/>
      <c r="AD443" s="202"/>
      <c r="AE443" s="203"/>
      <c r="AF443" s="203"/>
      <c r="AG443" s="203"/>
      <c r="AH443" s="203"/>
      <c r="AK443" s="203"/>
      <c r="AL443" s="203"/>
      <c r="AM443" s="204"/>
    </row>
    <row r="444" spans="2:39">
      <c r="B444" s="200"/>
      <c r="C444" s="201"/>
      <c r="D444" s="201"/>
      <c r="E444" s="201"/>
      <c r="G444" s="193"/>
      <c r="AD444" s="202"/>
      <c r="AE444" s="203"/>
      <c r="AF444" s="203"/>
      <c r="AG444" s="203"/>
      <c r="AH444" s="203"/>
      <c r="AK444" s="203"/>
      <c r="AL444" s="203"/>
      <c r="AM444" s="204"/>
    </row>
    <row r="445" spans="2:39">
      <c r="B445" s="200"/>
      <c r="C445" s="201"/>
      <c r="D445" s="201"/>
      <c r="E445" s="201"/>
      <c r="G445" s="193"/>
      <c r="AD445" s="202"/>
      <c r="AE445" s="203"/>
      <c r="AF445" s="203"/>
      <c r="AG445" s="203"/>
      <c r="AH445" s="203"/>
      <c r="AK445" s="203"/>
      <c r="AL445" s="203"/>
      <c r="AM445" s="204"/>
    </row>
    <row r="446" spans="2:39">
      <c r="B446" s="200"/>
      <c r="C446" s="201"/>
      <c r="D446" s="201"/>
      <c r="E446" s="201"/>
      <c r="G446" s="193"/>
      <c r="AD446" s="202"/>
      <c r="AE446" s="203"/>
      <c r="AF446" s="203"/>
      <c r="AG446" s="203"/>
      <c r="AH446" s="203"/>
      <c r="AK446" s="203"/>
      <c r="AL446" s="203"/>
      <c r="AM446" s="204"/>
    </row>
    <row r="447" spans="2:39">
      <c r="B447" s="200"/>
      <c r="C447" s="201"/>
      <c r="D447" s="201"/>
      <c r="E447" s="201"/>
      <c r="G447" s="193"/>
      <c r="AD447" s="202"/>
      <c r="AE447" s="203"/>
      <c r="AF447" s="203"/>
      <c r="AG447" s="203"/>
      <c r="AH447" s="203"/>
      <c r="AK447" s="203"/>
      <c r="AL447" s="203"/>
      <c r="AM447" s="204"/>
    </row>
    <row r="448" spans="2:39">
      <c r="B448" s="200"/>
      <c r="C448" s="201"/>
      <c r="D448" s="201"/>
      <c r="E448" s="201"/>
      <c r="G448" s="193"/>
      <c r="AD448" s="202"/>
      <c r="AE448" s="203"/>
      <c r="AF448" s="203"/>
      <c r="AG448" s="203"/>
      <c r="AH448" s="203"/>
      <c r="AK448" s="203"/>
      <c r="AL448" s="203"/>
      <c r="AM448" s="204"/>
    </row>
    <row r="449" spans="2:39">
      <c r="B449" s="200"/>
      <c r="C449" s="201"/>
      <c r="D449" s="201"/>
      <c r="E449" s="201"/>
      <c r="G449" s="193"/>
      <c r="AD449" s="202"/>
      <c r="AE449" s="203"/>
      <c r="AF449" s="203"/>
      <c r="AG449" s="203"/>
      <c r="AH449" s="203"/>
      <c r="AK449" s="203"/>
      <c r="AL449" s="203"/>
      <c r="AM449" s="204"/>
    </row>
    <row r="450" spans="2:39">
      <c r="B450" s="200"/>
      <c r="C450" s="201"/>
      <c r="D450" s="201"/>
      <c r="E450" s="201"/>
      <c r="G450" s="193"/>
      <c r="AD450" s="202"/>
      <c r="AE450" s="203"/>
      <c r="AF450" s="203"/>
      <c r="AG450" s="203"/>
      <c r="AH450" s="203"/>
      <c r="AK450" s="203"/>
      <c r="AL450" s="203"/>
      <c r="AM450" s="204"/>
    </row>
    <row r="451" spans="2:39">
      <c r="B451" s="200"/>
      <c r="C451" s="201"/>
      <c r="D451" s="201"/>
      <c r="E451" s="201"/>
      <c r="G451" s="193"/>
      <c r="AD451" s="202"/>
      <c r="AE451" s="203"/>
      <c r="AF451" s="203"/>
      <c r="AG451" s="203"/>
      <c r="AH451" s="203"/>
      <c r="AK451" s="203"/>
      <c r="AL451" s="203"/>
      <c r="AM451" s="204"/>
    </row>
    <row r="452" spans="2:39">
      <c r="B452" s="200"/>
      <c r="C452" s="201"/>
      <c r="D452" s="201"/>
      <c r="E452" s="201"/>
      <c r="G452" s="193"/>
      <c r="AD452" s="202"/>
      <c r="AE452" s="203"/>
      <c r="AF452" s="203"/>
      <c r="AG452" s="203"/>
      <c r="AH452" s="203"/>
      <c r="AK452" s="203"/>
      <c r="AL452" s="203"/>
      <c r="AM452" s="204"/>
    </row>
    <row r="453" spans="2:39">
      <c r="B453" s="200"/>
      <c r="C453" s="201"/>
      <c r="D453" s="201"/>
      <c r="E453" s="201"/>
      <c r="G453" s="193"/>
      <c r="AD453" s="202"/>
      <c r="AE453" s="203"/>
      <c r="AF453" s="203"/>
      <c r="AG453" s="203"/>
      <c r="AH453" s="203"/>
      <c r="AK453" s="203"/>
      <c r="AL453" s="203"/>
      <c r="AM453" s="204"/>
    </row>
    <row r="454" spans="2:39">
      <c r="B454" s="200"/>
      <c r="C454" s="201"/>
      <c r="D454" s="201"/>
      <c r="E454" s="201"/>
      <c r="G454" s="193"/>
      <c r="AD454" s="202"/>
      <c r="AE454" s="203"/>
      <c r="AF454" s="203"/>
      <c r="AG454" s="203"/>
      <c r="AH454" s="203"/>
      <c r="AK454" s="203"/>
      <c r="AL454" s="203"/>
      <c r="AM454" s="204"/>
    </row>
    <row r="455" spans="2:39">
      <c r="B455" s="200"/>
      <c r="C455" s="201"/>
      <c r="D455" s="201"/>
      <c r="E455" s="201"/>
      <c r="G455" s="193"/>
      <c r="AD455" s="202"/>
      <c r="AE455" s="203"/>
      <c r="AF455" s="203"/>
      <c r="AG455" s="203"/>
      <c r="AH455" s="203"/>
      <c r="AK455" s="203"/>
      <c r="AL455" s="203"/>
      <c r="AM455" s="204"/>
    </row>
    <row r="456" spans="2:39">
      <c r="B456" s="200"/>
      <c r="C456" s="201"/>
      <c r="D456" s="201"/>
      <c r="E456" s="201"/>
      <c r="G456" s="193"/>
      <c r="AD456" s="202"/>
      <c r="AE456" s="203"/>
      <c r="AF456" s="203"/>
      <c r="AG456" s="203"/>
      <c r="AH456" s="203"/>
      <c r="AK456" s="203"/>
      <c r="AL456" s="203"/>
      <c r="AM456" s="204"/>
    </row>
    <row r="457" spans="2:39">
      <c r="B457" s="200"/>
      <c r="C457" s="201"/>
      <c r="D457" s="201"/>
      <c r="E457" s="201"/>
      <c r="G457" s="193"/>
      <c r="AD457" s="202"/>
      <c r="AE457" s="203"/>
      <c r="AF457" s="203"/>
      <c r="AG457" s="203"/>
      <c r="AH457" s="203"/>
      <c r="AK457" s="203"/>
      <c r="AL457" s="203"/>
      <c r="AM457" s="204"/>
    </row>
    <row r="458" spans="2:39">
      <c r="B458" s="200"/>
      <c r="C458" s="201"/>
      <c r="D458" s="201"/>
      <c r="E458" s="201"/>
      <c r="G458" s="193"/>
      <c r="AD458" s="202"/>
      <c r="AE458" s="203"/>
      <c r="AF458" s="203"/>
      <c r="AG458" s="203"/>
      <c r="AH458" s="203"/>
      <c r="AK458" s="203"/>
      <c r="AL458" s="203"/>
      <c r="AM458" s="204"/>
    </row>
    <row r="459" spans="2:39">
      <c r="B459" s="200"/>
      <c r="C459" s="201"/>
      <c r="D459" s="201"/>
      <c r="E459" s="201"/>
      <c r="G459" s="193"/>
      <c r="AD459" s="202"/>
      <c r="AE459" s="203"/>
      <c r="AF459" s="203"/>
      <c r="AG459" s="203"/>
      <c r="AH459" s="203"/>
      <c r="AK459" s="203"/>
      <c r="AL459" s="203"/>
      <c r="AM459" s="204"/>
    </row>
    <row r="460" spans="2:39">
      <c r="B460" s="200"/>
      <c r="C460" s="201"/>
      <c r="D460" s="201"/>
      <c r="E460" s="201"/>
      <c r="G460" s="193"/>
      <c r="AD460" s="202"/>
      <c r="AE460" s="203"/>
      <c r="AF460" s="203"/>
      <c r="AG460" s="203"/>
      <c r="AH460" s="203"/>
      <c r="AK460" s="203"/>
      <c r="AL460" s="203"/>
      <c r="AM460" s="204"/>
    </row>
    <row r="461" spans="2:39">
      <c r="B461" s="200"/>
      <c r="C461" s="201"/>
      <c r="D461" s="201"/>
      <c r="E461" s="201"/>
      <c r="G461" s="193"/>
      <c r="AD461" s="202"/>
      <c r="AE461" s="203"/>
      <c r="AF461" s="203"/>
      <c r="AG461" s="203"/>
      <c r="AH461" s="203"/>
      <c r="AK461" s="203"/>
      <c r="AL461" s="203"/>
      <c r="AM461" s="204"/>
    </row>
    <row r="462" spans="2:39">
      <c r="B462" s="200"/>
      <c r="C462" s="201"/>
      <c r="D462" s="201"/>
      <c r="E462" s="201"/>
      <c r="G462" s="193"/>
      <c r="AD462" s="202"/>
      <c r="AE462" s="203"/>
      <c r="AF462" s="203"/>
      <c r="AG462" s="203"/>
      <c r="AH462" s="203"/>
      <c r="AK462" s="203"/>
      <c r="AL462" s="203"/>
      <c r="AM462" s="204"/>
    </row>
    <row r="463" spans="2:39">
      <c r="B463" s="200"/>
      <c r="C463" s="201"/>
      <c r="D463" s="201"/>
      <c r="E463" s="201"/>
      <c r="G463" s="193"/>
      <c r="AD463" s="202"/>
      <c r="AE463" s="203"/>
      <c r="AF463" s="203"/>
      <c r="AG463" s="203"/>
      <c r="AH463" s="203"/>
      <c r="AK463" s="203"/>
      <c r="AL463" s="203"/>
      <c r="AM463" s="204"/>
    </row>
    <row r="464" spans="2:39">
      <c r="B464" s="200"/>
      <c r="C464" s="201"/>
      <c r="D464" s="201"/>
      <c r="E464" s="201"/>
      <c r="G464" s="193"/>
      <c r="AD464" s="202"/>
      <c r="AE464" s="203"/>
      <c r="AF464" s="203"/>
      <c r="AG464" s="203"/>
      <c r="AH464" s="203"/>
      <c r="AK464" s="203"/>
      <c r="AL464" s="203"/>
      <c r="AM464" s="204"/>
    </row>
    <row r="465" spans="2:39">
      <c r="B465" s="200"/>
      <c r="C465" s="201"/>
      <c r="D465" s="201"/>
      <c r="E465" s="201"/>
      <c r="G465" s="193"/>
      <c r="AD465" s="202"/>
      <c r="AE465" s="203"/>
      <c r="AF465" s="203"/>
      <c r="AG465" s="203"/>
      <c r="AH465" s="203"/>
      <c r="AK465" s="203"/>
      <c r="AL465" s="203"/>
      <c r="AM465" s="204"/>
    </row>
    <row r="466" spans="2:39">
      <c r="B466" s="200"/>
      <c r="C466" s="201"/>
      <c r="D466" s="201"/>
      <c r="E466" s="201"/>
      <c r="G466" s="193"/>
      <c r="AD466" s="202"/>
      <c r="AE466" s="203"/>
      <c r="AF466" s="203"/>
      <c r="AG466" s="203"/>
      <c r="AH466" s="203"/>
      <c r="AK466" s="203"/>
      <c r="AL466" s="203"/>
      <c r="AM466" s="204"/>
    </row>
    <row r="467" spans="2:39">
      <c r="B467" s="200"/>
      <c r="C467" s="201"/>
      <c r="D467" s="201"/>
      <c r="E467" s="201"/>
      <c r="G467" s="193"/>
      <c r="AD467" s="202"/>
      <c r="AE467" s="203"/>
      <c r="AF467" s="203"/>
      <c r="AG467" s="203"/>
      <c r="AH467" s="203"/>
      <c r="AK467" s="203"/>
      <c r="AL467" s="203"/>
      <c r="AM467" s="204"/>
    </row>
    <row r="468" spans="2:39">
      <c r="B468" s="200"/>
      <c r="C468" s="201"/>
      <c r="D468" s="201"/>
      <c r="E468" s="201"/>
      <c r="G468" s="193"/>
      <c r="AD468" s="202"/>
      <c r="AE468" s="203"/>
      <c r="AF468" s="203"/>
      <c r="AG468" s="203"/>
      <c r="AH468" s="203"/>
      <c r="AK468" s="203"/>
      <c r="AL468" s="203"/>
      <c r="AM468" s="204"/>
    </row>
    <row r="469" spans="2:39">
      <c r="B469" s="200"/>
      <c r="C469" s="201"/>
      <c r="D469" s="201"/>
      <c r="E469" s="201"/>
      <c r="G469" s="193"/>
      <c r="AD469" s="202"/>
      <c r="AE469" s="203"/>
      <c r="AF469" s="203"/>
      <c r="AG469" s="203"/>
      <c r="AH469" s="203"/>
      <c r="AK469" s="203"/>
      <c r="AL469" s="203"/>
      <c r="AM469" s="204"/>
    </row>
    <row r="470" spans="2:39">
      <c r="B470" s="200"/>
      <c r="C470" s="201"/>
      <c r="D470" s="201"/>
      <c r="E470" s="201"/>
      <c r="G470" s="193"/>
      <c r="AD470" s="202"/>
      <c r="AE470" s="203"/>
      <c r="AF470" s="203"/>
      <c r="AG470" s="203"/>
      <c r="AH470" s="203"/>
      <c r="AK470" s="203"/>
      <c r="AL470" s="203"/>
      <c r="AM470" s="204"/>
    </row>
    <row r="471" spans="2:39">
      <c r="B471" s="200"/>
      <c r="C471" s="201"/>
      <c r="D471" s="201"/>
      <c r="E471" s="201"/>
      <c r="G471" s="193"/>
      <c r="AD471" s="202"/>
      <c r="AE471" s="203"/>
      <c r="AF471" s="203"/>
      <c r="AG471" s="203"/>
      <c r="AH471" s="203"/>
      <c r="AK471" s="203"/>
      <c r="AL471" s="203"/>
      <c r="AM471" s="204"/>
    </row>
    <row r="472" spans="2:39">
      <c r="B472" s="200"/>
      <c r="C472" s="201"/>
      <c r="D472" s="201"/>
      <c r="E472" s="201"/>
      <c r="G472" s="193"/>
      <c r="AD472" s="202"/>
      <c r="AE472" s="203"/>
      <c r="AF472" s="203"/>
      <c r="AG472" s="203"/>
      <c r="AH472" s="203"/>
      <c r="AK472" s="203"/>
      <c r="AL472" s="203"/>
      <c r="AM472" s="204"/>
    </row>
    <row r="473" spans="2:39">
      <c r="B473" s="200"/>
      <c r="C473" s="201"/>
      <c r="D473" s="201"/>
      <c r="E473" s="201"/>
      <c r="G473" s="193"/>
      <c r="AD473" s="202"/>
      <c r="AE473" s="203"/>
      <c r="AF473" s="203"/>
      <c r="AG473" s="203"/>
      <c r="AH473" s="203"/>
      <c r="AK473" s="203"/>
      <c r="AL473" s="203"/>
      <c r="AM473" s="204"/>
    </row>
    <row r="474" spans="2:39">
      <c r="B474" s="200"/>
      <c r="C474" s="201"/>
      <c r="D474" s="201"/>
      <c r="E474" s="201"/>
      <c r="G474" s="193"/>
      <c r="AD474" s="202"/>
      <c r="AE474" s="203"/>
      <c r="AF474" s="203"/>
      <c r="AG474" s="203"/>
      <c r="AH474" s="203"/>
      <c r="AK474" s="203"/>
      <c r="AL474" s="203"/>
      <c r="AM474" s="204"/>
    </row>
    <row r="475" spans="2:39">
      <c r="B475" s="200"/>
      <c r="C475" s="201"/>
      <c r="D475" s="201"/>
      <c r="E475" s="201"/>
      <c r="G475" s="193"/>
      <c r="AD475" s="202"/>
      <c r="AE475" s="203"/>
      <c r="AF475" s="203"/>
      <c r="AG475" s="203"/>
      <c r="AH475" s="203"/>
      <c r="AK475" s="203"/>
      <c r="AL475" s="203"/>
      <c r="AM475" s="204"/>
    </row>
    <row r="476" spans="2:39">
      <c r="B476" s="200"/>
      <c r="C476" s="201"/>
      <c r="D476" s="201"/>
      <c r="E476" s="201"/>
      <c r="G476" s="193"/>
      <c r="AD476" s="202"/>
      <c r="AE476" s="203"/>
      <c r="AF476" s="203"/>
      <c r="AG476" s="203"/>
      <c r="AH476" s="203"/>
      <c r="AK476" s="203"/>
      <c r="AL476" s="203"/>
      <c r="AM476" s="204"/>
    </row>
    <row r="477" spans="2:39">
      <c r="B477" s="200"/>
      <c r="C477" s="201"/>
      <c r="D477" s="201"/>
      <c r="E477" s="201"/>
      <c r="G477" s="193"/>
      <c r="AD477" s="202"/>
      <c r="AE477" s="203"/>
      <c r="AF477" s="203"/>
      <c r="AG477" s="203"/>
      <c r="AH477" s="203"/>
      <c r="AK477" s="203"/>
      <c r="AL477" s="203"/>
      <c r="AM477" s="204"/>
    </row>
    <row r="478" spans="2:39">
      <c r="B478" s="200"/>
      <c r="C478" s="201"/>
      <c r="D478" s="201"/>
      <c r="E478" s="201"/>
      <c r="G478" s="193"/>
      <c r="AD478" s="202"/>
      <c r="AE478" s="203"/>
      <c r="AF478" s="203"/>
      <c r="AG478" s="203"/>
      <c r="AH478" s="203"/>
      <c r="AK478" s="203"/>
      <c r="AL478" s="203"/>
      <c r="AM478" s="204"/>
    </row>
    <row r="479" spans="2:39">
      <c r="B479" s="200"/>
      <c r="C479" s="201"/>
      <c r="D479" s="201"/>
      <c r="E479" s="201"/>
      <c r="G479" s="193"/>
      <c r="AD479" s="202"/>
      <c r="AE479" s="203"/>
      <c r="AF479" s="203"/>
      <c r="AG479" s="203"/>
      <c r="AH479" s="203"/>
      <c r="AK479" s="203"/>
      <c r="AL479" s="203"/>
      <c r="AM479" s="204"/>
    </row>
    <row r="480" spans="2:39">
      <c r="B480" s="200"/>
      <c r="C480" s="201"/>
      <c r="D480" s="201"/>
      <c r="E480" s="201"/>
      <c r="G480" s="193"/>
      <c r="AD480" s="202"/>
      <c r="AE480" s="203"/>
      <c r="AF480" s="203"/>
      <c r="AG480" s="203"/>
      <c r="AH480" s="203"/>
      <c r="AK480" s="203"/>
      <c r="AL480" s="203"/>
      <c r="AM480" s="204"/>
    </row>
    <row r="481" spans="2:39">
      <c r="B481" s="200"/>
      <c r="C481" s="201"/>
      <c r="D481" s="201"/>
      <c r="E481" s="201"/>
      <c r="G481" s="193"/>
      <c r="AD481" s="202"/>
      <c r="AE481" s="203"/>
      <c r="AF481" s="203"/>
      <c r="AG481" s="203"/>
      <c r="AH481" s="203"/>
      <c r="AK481" s="203"/>
      <c r="AL481" s="203"/>
      <c r="AM481" s="204"/>
    </row>
    <row r="482" spans="2:39">
      <c r="B482" s="200"/>
      <c r="C482" s="201"/>
      <c r="D482" s="201"/>
      <c r="E482" s="201"/>
      <c r="G482" s="193"/>
      <c r="AD482" s="202"/>
      <c r="AE482" s="203"/>
      <c r="AF482" s="203"/>
      <c r="AG482" s="203"/>
      <c r="AH482" s="203"/>
      <c r="AK482" s="203"/>
      <c r="AL482" s="203"/>
      <c r="AM482" s="204"/>
    </row>
    <row r="483" spans="2:39">
      <c r="B483" s="200"/>
      <c r="C483" s="201"/>
      <c r="D483" s="201"/>
      <c r="E483" s="201"/>
      <c r="G483" s="193"/>
      <c r="AD483" s="202"/>
      <c r="AE483" s="203"/>
      <c r="AF483" s="203"/>
      <c r="AG483" s="203"/>
      <c r="AH483" s="203"/>
      <c r="AK483" s="203"/>
      <c r="AL483" s="203"/>
      <c r="AM483" s="204"/>
    </row>
    <row r="484" spans="2:39">
      <c r="B484" s="200"/>
      <c r="C484" s="201"/>
      <c r="D484" s="201"/>
      <c r="E484" s="201"/>
      <c r="G484" s="193"/>
      <c r="AD484" s="202"/>
      <c r="AE484" s="203"/>
      <c r="AF484" s="203"/>
      <c r="AG484" s="203"/>
      <c r="AH484" s="203"/>
      <c r="AK484" s="203"/>
      <c r="AL484" s="203"/>
      <c r="AM484" s="204"/>
    </row>
    <row r="485" spans="2:39">
      <c r="B485" s="200"/>
      <c r="C485" s="201"/>
      <c r="D485" s="201"/>
      <c r="E485" s="201"/>
      <c r="G485" s="193"/>
      <c r="AD485" s="202"/>
      <c r="AE485" s="203"/>
      <c r="AF485" s="203"/>
      <c r="AG485" s="203"/>
      <c r="AH485" s="203"/>
      <c r="AK485" s="203"/>
      <c r="AL485" s="203"/>
      <c r="AM485" s="204"/>
    </row>
    <row r="486" spans="2:39">
      <c r="B486" s="200"/>
      <c r="C486" s="201"/>
      <c r="D486" s="201"/>
      <c r="E486" s="201"/>
      <c r="G486" s="193"/>
      <c r="AD486" s="202"/>
      <c r="AE486" s="203"/>
      <c r="AF486" s="203"/>
      <c r="AG486" s="203"/>
      <c r="AH486" s="203"/>
      <c r="AK486" s="203"/>
      <c r="AL486" s="203"/>
      <c r="AM486" s="204"/>
    </row>
    <row r="487" spans="2:39">
      <c r="B487" s="200"/>
      <c r="C487" s="201"/>
      <c r="D487" s="201"/>
      <c r="E487" s="201"/>
      <c r="G487" s="193"/>
      <c r="AD487" s="202"/>
      <c r="AE487" s="203"/>
      <c r="AF487" s="203"/>
      <c r="AG487" s="203"/>
      <c r="AH487" s="203"/>
      <c r="AK487" s="203"/>
      <c r="AL487" s="203"/>
      <c r="AM487" s="204"/>
    </row>
    <row r="488" spans="2:39">
      <c r="B488" s="200"/>
      <c r="C488" s="201"/>
      <c r="D488" s="201"/>
      <c r="E488" s="201"/>
      <c r="G488" s="193"/>
      <c r="AD488" s="202"/>
      <c r="AE488" s="203"/>
      <c r="AF488" s="203"/>
      <c r="AG488" s="203"/>
      <c r="AH488" s="203"/>
      <c r="AK488" s="203"/>
      <c r="AL488" s="203"/>
      <c r="AM488" s="204"/>
    </row>
    <row r="489" spans="2:39">
      <c r="B489" s="200"/>
      <c r="C489" s="201"/>
      <c r="D489" s="201"/>
      <c r="E489" s="201"/>
      <c r="G489" s="193"/>
      <c r="AD489" s="202"/>
      <c r="AE489" s="203"/>
      <c r="AF489" s="203"/>
      <c r="AG489" s="203"/>
      <c r="AH489" s="203"/>
      <c r="AK489" s="203"/>
      <c r="AL489" s="203"/>
      <c r="AM489" s="204"/>
    </row>
    <row r="490" spans="2:39">
      <c r="B490" s="200"/>
      <c r="C490" s="201"/>
      <c r="D490" s="201"/>
      <c r="E490" s="201"/>
      <c r="G490" s="193"/>
      <c r="AD490" s="202"/>
      <c r="AE490" s="203"/>
      <c r="AF490" s="203"/>
      <c r="AG490" s="203"/>
      <c r="AH490" s="203"/>
      <c r="AK490" s="203"/>
      <c r="AL490" s="203"/>
      <c r="AM490" s="204"/>
    </row>
    <row r="491" spans="2:39">
      <c r="B491" s="200"/>
      <c r="C491" s="201"/>
      <c r="D491" s="201"/>
      <c r="E491" s="201"/>
      <c r="G491" s="193"/>
      <c r="AD491" s="202"/>
      <c r="AE491" s="203"/>
      <c r="AF491" s="203"/>
      <c r="AG491" s="203"/>
      <c r="AH491" s="203"/>
      <c r="AK491" s="203"/>
      <c r="AL491" s="203"/>
      <c r="AM491" s="204"/>
    </row>
    <row r="492" spans="2:39">
      <c r="B492" s="200"/>
      <c r="C492" s="201"/>
      <c r="D492" s="201"/>
      <c r="E492" s="201"/>
      <c r="G492" s="193"/>
      <c r="AD492" s="202"/>
      <c r="AE492" s="203"/>
      <c r="AF492" s="203"/>
      <c r="AG492" s="203"/>
      <c r="AH492" s="203"/>
      <c r="AK492" s="203"/>
      <c r="AL492" s="203"/>
      <c r="AM492" s="204"/>
    </row>
    <row r="493" spans="2:39">
      <c r="B493" s="200"/>
      <c r="C493" s="201"/>
      <c r="D493" s="201"/>
      <c r="E493" s="201"/>
      <c r="G493" s="193"/>
      <c r="AD493" s="202"/>
      <c r="AE493" s="203"/>
      <c r="AF493" s="203"/>
      <c r="AG493" s="203"/>
      <c r="AH493" s="203"/>
      <c r="AK493" s="203"/>
      <c r="AL493" s="203"/>
      <c r="AM493" s="204"/>
    </row>
    <row r="494" spans="2:39">
      <c r="B494" s="200"/>
      <c r="C494" s="201"/>
      <c r="D494" s="201"/>
      <c r="E494" s="201"/>
      <c r="G494" s="193"/>
      <c r="AD494" s="202"/>
      <c r="AE494" s="203"/>
      <c r="AF494" s="203"/>
      <c r="AG494" s="203"/>
      <c r="AH494" s="203"/>
      <c r="AK494" s="203"/>
      <c r="AL494" s="203"/>
      <c r="AM494" s="204"/>
    </row>
    <row r="495" spans="2:39">
      <c r="B495" s="200"/>
      <c r="C495" s="201"/>
      <c r="D495" s="201"/>
      <c r="E495" s="201"/>
      <c r="G495" s="193"/>
      <c r="AD495" s="202"/>
      <c r="AE495" s="203"/>
      <c r="AF495" s="203"/>
      <c r="AG495" s="203"/>
      <c r="AH495" s="203"/>
      <c r="AK495" s="203"/>
      <c r="AL495" s="203"/>
      <c r="AM495" s="204"/>
    </row>
    <row r="496" spans="2:39">
      <c r="B496" s="200"/>
      <c r="C496" s="201"/>
      <c r="D496" s="201"/>
      <c r="E496" s="201"/>
      <c r="G496" s="193"/>
      <c r="AD496" s="202"/>
      <c r="AE496" s="203"/>
      <c r="AF496" s="203"/>
      <c r="AG496" s="203"/>
      <c r="AH496" s="203"/>
      <c r="AK496" s="203"/>
      <c r="AL496" s="203"/>
      <c r="AM496" s="204"/>
    </row>
    <row r="497" spans="2:39">
      <c r="B497" s="200"/>
      <c r="C497" s="201"/>
      <c r="D497" s="201"/>
      <c r="E497" s="201"/>
      <c r="G497" s="193"/>
      <c r="AD497" s="202"/>
      <c r="AE497" s="203"/>
      <c r="AF497" s="203"/>
      <c r="AG497" s="203"/>
      <c r="AH497" s="203"/>
      <c r="AK497" s="203"/>
      <c r="AL497" s="203"/>
      <c r="AM497" s="204"/>
    </row>
    <row r="498" spans="2:39">
      <c r="B498" s="200"/>
      <c r="C498" s="201"/>
      <c r="D498" s="201"/>
      <c r="E498" s="201"/>
      <c r="G498" s="193"/>
      <c r="AD498" s="202"/>
      <c r="AE498" s="203"/>
      <c r="AF498" s="203"/>
      <c r="AG498" s="203"/>
      <c r="AH498" s="203"/>
      <c r="AK498" s="203"/>
      <c r="AL498" s="203"/>
      <c r="AM498" s="204"/>
    </row>
    <row r="499" spans="2:39">
      <c r="B499" s="200"/>
      <c r="C499" s="201"/>
      <c r="D499" s="201"/>
      <c r="E499" s="201"/>
      <c r="G499" s="193"/>
      <c r="AD499" s="202"/>
      <c r="AE499" s="203"/>
      <c r="AF499" s="203"/>
      <c r="AG499" s="203"/>
      <c r="AH499" s="203"/>
      <c r="AK499" s="203"/>
      <c r="AL499" s="203"/>
      <c r="AM499" s="204"/>
    </row>
    <row r="500" spans="2:39">
      <c r="B500" s="200"/>
      <c r="C500" s="201"/>
      <c r="D500" s="201"/>
      <c r="E500" s="201"/>
      <c r="G500" s="193"/>
      <c r="AD500" s="202"/>
      <c r="AE500" s="203"/>
      <c r="AF500" s="203"/>
      <c r="AG500" s="203"/>
      <c r="AH500" s="203"/>
      <c r="AK500" s="203"/>
      <c r="AL500" s="203"/>
      <c r="AM500" s="204"/>
    </row>
    <row r="501" spans="2:39">
      <c r="B501" s="200"/>
      <c r="C501" s="201"/>
      <c r="D501" s="201"/>
      <c r="E501" s="201"/>
      <c r="G501" s="193"/>
      <c r="AD501" s="202"/>
      <c r="AE501" s="203"/>
      <c r="AF501" s="203"/>
      <c r="AG501" s="203"/>
      <c r="AH501" s="203"/>
      <c r="AK501" s="203"/>
      <c r="AL501" s="203"/>
      <c r="AM501" s="204"/>
    </row>
    <row r="502" spans="2:39">
      <c r="B502" s="200"/>
      <c r="C502" s="201"/>
      <c r="D502" s="201"/>
      <c r="E502" s="201"/>
      <c r="G502" s="193"/>
      <c r="AD502" s="202"/>
      <c r="AE502" s="203"/>
      <c r="AF502" s="203"/>
      <c r="AG502" s="203"/>
      <c r="AH502" s="203"/>
      <c r="AK502" s="203"/>
      <c r="AL502" s="203"/>
      <c r="AM502" s="204"/>
    </row>
    <row r="503" spans="2:39">
      <c r="B503" s="200"/>
      <c r="C503" s="201"/>
      <c r="D503" s="201"/>
      <c r="E503" s="201"/>
      <c r="G503" s="193"/>
      <c r="AD503" s="202"/>
      <c r="AE503" s="203"/>
      <c r="AF503" s="203"/>
      <c r="AG503" s="203"/>
      <c r="AH503" s="203"/>
      <c r="AK503" s="203"/>
      <c r="AL503" s="203"/>
      <c r="AM503" s="204"/>
    </row>
    <row r="504" spans="2:39">
      <c r="B504" s="200"/>
      <c r="C504" s="201"/>
      <c r="D504" s="201"/>
      <c r="E504" s="201"/>
      <c r="G504" s="193"/>
      <c r="AD504" s="202"/>
      <c r="AE504" s="203"/>
      <c r="AF504" s="203"/>
      <c r="AG504" s="203"/>
      <c r="AH504" s="203"/>
      <c r="AK504" s="203"/>
      <c r="AL504" s="203"/>
      <c r="AM504" s="204"/>
    </row>
    <row r="505" spans="2:39">
      <c r="B505" s="200"/>
      <c r="C505" s="201"/>
      <c r="D505" s="201"/>
      <c r="E505" s="201"/>
      <c r="G505" s="193"/>
      <c r="AD505" s="202"/>
      <c r="AE505" s="203"/>
      <c r="AF505" s="203"/>
      <c r="AG505" s="203"/>
      <c r="AH505" s="203"/>
      <c r="AK505" s="203"/>
      <c r="AL505" s="203"/>
      <c r="AM505" s="204"/>
    </row>
    <row r="506" spans="2:39">
      <c r="B506" s="200"/>
      <c r="C506" s="201"/>
      <c r="D506" s="201"/>
      <c r="E506" s="201"/>
      <c r="G506" s="193"/>
      <c r="AD506" s="202"/>
      <c r="AE506" s="203"/>
      <c r="AF506" s="203"/>
      <c r="AG506" s="203"/>
      <c r="AH506" s="203"/>
      <c r="AK506" s="203"/>
      <c r="AL506" s="203"/>
      <c r="AM506" s="204"/>
    </row>
    <row r="507" spans="2:39">
      <c r="B507" s="200"/>
      <c r="C507" s="201"/>
      <c r="D507" s="201"/>
      <c r="E507" s="201"/>
      <c r="G507" s="193"/>
      <c r="AD507" s="202"/>
      <c r="AE507" s="203"/>
      <c r="AF507" s="203"/>
      <c r="AG507" s="203"/>
      <c r="AH507" s="203"/>
      <c r="AK507" s="203"/>
      <c r="AL507" s="203"/>
      <c r="AM507" s="204"/>
    </row>
    <row r="508" spans="2:39">
      <c r="B508" s="200"/>
      <c r="C508" s="201"/>
      <c r="D508" s="201"/>
      <c r="E508" s="201"/>
      <c r="G508" s="193"/>
      <c r="AD508" s="202"/>
      <c r="AE508" s="203"/>
      <c r="AF508" s="203"/>
      <c r="AG508" s="203"/>
      <c r="AH508" s="203"/>
      <c r="AK508" s="203"/>
      <c r="AL508" s="203"/>
      <c r="AM508" s="204"/>
    </row>
    <row r="509" spans="2:39">
      <c r="B509" s="200"/>
      <c r="C509" s="201"/>
      <c r="D509" s="201"/>
      <c r="E509" s="201"/>
      <c r="G509" s="193"/>
      <c r="AD509" s="202"/>
      <c r="AE509" s="203"/>
      <c r="AF509" s="203"/>
      <c r="AG509" s="203"/>
      <c r="AH509" s="203"/>
      <c r="AK509" s="203"/>
      <c r="AL509" s="203"/>
      <c r="AM509" s="204"/>
    </row>
    <row r="510" spans="2:39">
      <c r="B510" s="200"/>
      <c r="C510" s="201"/>
      <c r="D510" s="201"/>
      <c r="E510" s="201"/>
      <c r="G510" s="193"/>
      <c r="AD510" s="202"/>
      <c r="AE510" s="203"/>
      <c r="AF510" s="203"/>
      <c r="AG510" s="203"/>
      <c r="AH510" s="203"/>
      <c r="AK510" s="203"/>
      <c r="AL510" s="203"/>
      <c r="AM510" s="204"/>
    </row>
    <row r="511" spans="2:39">
      <c r="B511" s="200"/>
      <c r="C511" s="201"/>
      <c r="D511" s="201"/>
      <c r="E511" s="201"/>
      <c r="G511" s="193"/>
      <c r="AD511" s="202"/>
      <c r="AE511" s="203"/>
      <c r="AF511" s="203"/>
      <c r="AG511" s="203"/>
      <c r="AH511" s="203"/>
      <c r="AK511" s="203"/>
      <c r="AL511" s="203"/>
      <c r="AM511" s="204"/>
    </row>
    <row r="512" spans="2:39">
      <c r="B512" s="200"/>
      <c r="C512" s="201"/>
      <c r="D512" s="201"/>
      <c r="E512" s="201"/>
      <c r="G512" s="193"/>
      <c r="AD512" s="202"/>
      <c r="AE512" s="203"/>
      <c r="AF512" s="203"/>
      <c r="AG512" s="203"/>
      <c r="AH512" s="203"/>
      <c r="AK512" s="203"/>
      <c r="AL512" s="203"/>
      <c r="AM512" s="204"/>
    </row>
    <row r="513" spans="2:39">
      <c r="B513" s="200"/>
      <c r="C513" s="201"/>
      <c r="D513" s="201"/>
      <c r="E513" s="201"/>
      <c r="G513" s="193"/>
      <c r="AD513" s="202"/>
      <c r="AE513" s="203"/>
      <c r="AF513" s="203"/>
      <c r="AG513" s="203"/>
      <c r="AH513" s="203"/>
      <c r="AK513" s="203"/>
      <c r="AL513" s="203"/>
      <c r="AM513" s="204"/>
    </row>
    <row r="514" spans="2:39">
      <c r="B514" s="200"/>
      <c r="C514" s="201"/>
      <c r="D514" s="201"/>
      <c r="E514" s="201"/>
      <c r="G514" s="193"/>
      <c r="AD514" s="202"/>
      <c r="AE514" s="203"/>
      <c r="AF514" s="203"/>
      <c r="AG514" s="203"/>
      <c r="AH514" s="203"/>
      <c r="AK514" s="203"/>
      <c r="AL514" s="203"/>
      <c r="AM514" s="204"/>
    </row>
    <row r="515" spans="2:39">
      <c r="B515" s="200"/>
      <c r="C515" s="201"/>
      <c r="D515" s="201"/>
      <c r="E515" s="201"/>
      <c r="G515" s="193"/>
      <c r="AD515" s="202"/>
      <c r="AE515" s="203"/>
      <c r="AF515" s="203"/>
      <c r="AG515" s="203"/>
      <c r="AH515" s="203"/>
      <c r="AK515" s="203"/>
      <c r="AL515" s="203"/>
      <c r="AM515" s="204"/>
    </row>
    <row r="516" spans="2:39">
      <c r="B516" s="200"/>
      <c r="C516" s="201"/>
      <c r="D516" s="201"/>
      <c r="E516" s="201"/>
      <c r="G516" s="193"/>
      <c r="AD516" s="202"/>
      <c r="AE516" s="203"/>
      <c r="AF516" s="203"/>
      <c r="AG516" s="203"/>
      <c r="AH516" s="203"/>
      <c r="AK516" s="203"/>
      <c r="AL516" s="203"/>
      <c r="AM516" s="204"/>
    </row>
    <row r="517" spans="2:39">
      <c r="B517" s="200"/>
      <c r="C517" s="201"/>
      <c r="D517" s="201"/>
      <c r="E517" s="201"/>
      <c r="G517" s="193"/>
      <c r="AD517" s="202"/>
      <c r="AE517" s="203"/>
      <c r="AF517" s="203"/>
      <c r="AG517" s="203"/>
      <c r="AH517" s="203"/>
      <c r="AK517" s="203"/>
      <c r="AL517" s="203"/>
      <c r="AM517" s="204"/>
    </row>
    <row r="518" spans="2:39">
      <c r="B518" s="200"/>
      <c r="C518" s="201"/>
      <c r="D518" s="201"/>
      <c r="E518" s="201"/>
      <c r="G518" s="193"/>
      <c r="AD518" s="202"/>
      <c r="AE518" s="203"/>
      <c r="AF518" s="203"/>
      <c r="AG518" s="203"/>
      <c r="AH518" s="203"/>
      <c r="AK518" s="203"/>
      <c r="AL518" s="203"/>
      <c r="AM518" s="204"/>
    </row>
    <row r="519" spans="2:39">
      <c r="B519" s="200"/>
      <c r="C519" s="201"/>
      <c r="D519" s="201"/>
      <c r="E519" s="201"/>
      <c r="G519" s="193"/>
      <c r="AD519" s="202"/>
      <c r="AE519" s="203"/>
      <c r="AF519" s="203"/>
      <c r="AG519" s="203"/>
      <c r="AH519" s="203"/>
      <c r="AK519" s="203"/>
      <c r="AL519" s="203"/>
      <c r="AM519" s="204"/>
    </row>
    <row r="520" spans="2:39">
      <c r="B520" s="200"/>
      <c r="C520" s="201"/>
      <c r="D520" s="201"/>
      <c r="E520" s="201"/>
      <c r="G520" s="193"/>
      <c r="AD520" s="202"/>
      <c r="AE520" s="203"/>
      <c r="AF520" s="203"/>
      <c r="AG520" s="203"/>
      <c r="AH520" s="203"/>
      <c r="AK520" s="203"/>
      <c r="AL520" s="203"/>
      <c r="AM520" s="204"/>
    </row>
    <row r="521" spans="2:39">
      <c r="B521" s="200"/>
      <c r="C521" s="201"/>
      <c r="D521" s="201"/>
      <c r="E521" s="201"/>
      <c r="G521" s="193"/>
      <c r="AD521" s="202"/>
      <c r="AE521" s="203"/>
      <c r="AF521" s="203"/>
      <c r="AG521" s="203"/>
      <c r="AH521" s="203"/>
      <c r="AK521" s="203"/>
      <c r="AL521" s="203"/>
      <c r="AM521" s="204"/>
    </row>
    <row r="522" spans="2:39">
      <c r="B522" s="200"/>
      <c r="C522" s="201"/>
      <c r="D522" s="201"/>
      <c r="E522" s="201"/>
      <c r="G522" s="193"/>
      <c r="AD522" s="202"/>
      <c r="AE522" s="203"/>
      <c r="AF522" s="203"/>
      <c r="AG522" s="203"/>
      <c r="AH522" s="203"/>
      <c r="AK522" s="203"/>
      <c r="AL522" s="203"/>
      <c r="AM522" s="204"/>
    </row>
    <row r="523" spans="2:39">
      <c r="B523" s="200"/>
      <c r="C523" s="201"/>
      <c r="D523" s="201"/>
      <c r="E523" s="201"/>
      <c r="G523" s="193"/>
      <c r="AD523" s="202"/>
      <c r="AE523" s="203"/>
      <c r="AF523" s="203"/>
      <c r="AG523" s="203"/>
      <c r="AH523" s="203"/>
      <c r="AK523" s="203"/>
      <c r="AL523" s="203"/>
      <c r="AM523" s="204"/>
    </row>
    <row r="524" spans="2:39">
      <c r="B524" s="200"/>
      <c r="C524" s="201"/>
      <c r="D524" s="201"/>
      <c r="E524" s="201"/>
      <c r="G524" s="193"/>
      <c r="AD524" s="202"/>
      <c r="AE524" s="203"/>
      <c r="AF524" s="203"/>
      <c r="AG524" s="203"/>
      <c r="AH524" s="203"/>
      <c r="AK524" s="203"/>
      <c r="AL524" s="203"/>
      <c r="AM524" s="204"/>
    </row>
    <row r="525" spans="2:39">
      <c r="B525" s="200"/>
      <c r="C525" s="201"/>
      <c r="D525" s="201"/>
      <c r="E525" s="201"/>
      <c r="G525" s="193"/>
      <c r="AD525" s="202"/>
      <c r="AE525" s="203"/>
      <c r="AF525" s="203"/>
      <c r="AG525" s="203"/>
      <c r="AH525" s="203"/>
      <c r="AK525" s="203"/>
      <c r="AL525" s="203"/>
      <c r="AM525" s="204"/>
    </row>
    <row r="526" spans="2:39">
      <c r="B526" s="200"/>
      <c r="C526" s="201"/>
      <c r="D526" s="201"/>
      <c r="E526" s="201"/>
      <c r="G526" s="193"/>
      <c r="AD526" s="202"/>
      <c r="AE526" s="203"/>
      <c r="AF526" s="203"/>
      <c r="AG526" s="203"/>
      <c r="AH526" s="203"/>
      <c r="AK526" s="203"/>
      <c r="AL526" s="203"/>
      <c r="AM526" s="204"/>
    </row>
    <row r="527" spans="2:39">
      <c r="B527" s="200"/>
      <c r="C527" s="201"/>
      <c r="D527" s="201"/>
      <c r="E527" s="201"/>
      <c r="G527" s="193"/>
      <c r="AD527" s="202"/>
      <c r="AE527" s="203"/>
      <c r="AF527" s="203"/>
      <c r="AG527" s="203"/>
      <c r="AH527" s="203"/>
      <c r="AK527" s="203"/>
      <c r="AL527" s="203"/>
      <c r="AM527" s="204"/>
    </row>
    <row r="528" spans="2:39">
      <c r="B528" s="200"/>
      <c r="C528" s="201"/>
      <c r="D528" s="201"/>
      <c r="E528" s="201"/>
      <c r="G528" s="193"/>
      <c r="AD528" s="202"/>
      <c r="AE528" s="203"/>
      <c r="AF528" s="203"/>
      <c r="AG528" s="203"/>
      <c r="AH528" s="203"/>
      <c r="AK528" s="203"/>
      <c r="AL528" s="203"/>
      <c r="AM528" s="204"/>
    </row>
    <row r="529" spans="2:39">
      <c r="B529" s="200"/>
      <c r="C529" s="201"/>
      <c r="D529" s="201"/>
      <c r="E529" s="201"/>
      <c r="G529" s="193"/>
      <c r="AD529" s="202"/>
      <c r="AE529" s="203"/>
      <c r="AF529" s="203"/>
      <c r="AG529" s="203"/>
      <c r="AH529" s="203"/>
      <c r="AK529" s="203"/>
      <c r="AL529" s="203"/>
      <c r="AM529" s="204"/>
    </row>
    <row r="530" spans="2:39">
      <c r="B530" s="200"/>
      <c r="C530" s="201"/>
      <c r="D530" s="201"/>
      <c r="E530" s="201"/>
      <c r="G530" s="193"/>
      <c r="AD530" s="202"/>
      <c r="AE530" s="203"/>
      <c r="AF530" s="203"/>
      <c r="AG530" s="203"/>
      <c r="AH530" s="203"/>
      <c r="AK530" s="203"/>
      <c r="AL530" s="203"/>
      <c r="AM530" s="204"/>
    </row>
    <row r="531" spans="2:39">
      <c r="B531" s="200"/>
      <c r="C531" s="201"/>
      <c r="D531" s="201"/>
      <c r="E531" s="201"/>
      <c r="G531" s="193"/>
      <c r="AD531" s="202"/>
      <c r="AE531" s="203"/>
      <c r="AF531" s="203"/>
      <c r="AG531" s="203"/>
      <c r="AH531" s="203"/>
      <c r="AK531" s="203"/>
      <c r="AL531" s="203"/>
      <c r="AM531" s="204"/>
    </row>
    <row r="532" spans="2:39">
      <c r="B532" s="200"/>
      <c r="C532" s="201"/>
      <c r="D532" s="201"/>
      <c r="E532" s="201"/>
      <c r="G532" s="193"/>
      <c r="AD532" s="202"/>
      <c r="AE532" s="203"/>
      <c r="AF532" s="203"/>
      <c r="AG532" s="203"/>
      <c r="AH532" s="203"/>
      <c r="AK532" s="203"/>
      <c r="AL532" s="203"/>
      <c r="AM532" s="204"/>
    </row>
    <row r="533" spans="2:39">
      <c r="B533" s="200"/>
      <c r="C533" s="201"/>
      <c r="D533" s="201"/>
      <c r="E533" s="201"/>
      <c r="G533" s="193"/>
      <c r="AD533" s="202"/>
      <c r="AE533" s="203"/>
      <c r="AF533" s="203"/>
      <c r="AG533" s="203"/>
      <c r="AH533" s="203"/>
      <c r="AK533" s="203"/>
      <c r="AL533" s="203"/>
      <c r="AM533" s="204"/>
    </row>
    <row r="534" spans="2:39">
      <c r="B534" s="200"/>
      <c r="C534" s="201"/>
      <c r="D534" s="201"/>
      <c r="E534" s="201"/>
      <c r="G534" s="193"/>
      <c r="AD534" s="202"/>
      <c r="AE534" s="203"/>
      <c r="AF534" s="203"/>
      <c r="AG534" s="203"/>
      <c r="AH534" s="203"/>
      <c r="AK534" s="203"/>
      <c r="AL534" s="203"/>
      <c r="AM534" s="204"/>
    </row>
    <row r="535" spans="2:39">
      <c r="B535" s="200"/>
      <c r="C535" s="201"/>
      <c r="D535" s="201"/>
      <c r="E535" s="201"/>
      <c r="G535" s="193"/>
      <c r="AD535" s="202"/>
      <c r="AE535" s="203"/>
      <c r="AF535" s="203"/>
      <c r="AG535" s="203"/>
      <c r="AH535" s="203"/>
      <c r="AK535" s="203"/>
      <c r="AL535" s="203"/>
      <c r="AM535" s="204"/>
    </row>
    <row r="536" spans="2:39">
      <c r="B536" s="200"/>
      <c r="C536" s="201"/>
      <c r="D536" s="201"/>
      <c r="E536" s="201"/>
      <c r="G536" s="193"/>
      <c r="AD536" s="202"/>
      <c r="AE536" s="203"/>
      <c r="AF536" s="203"/>
      <c r="AG536" s="203"/>
      <c r="AH536" s="203"/>
      <c r="AK536" s="203"/>
      <c r="AL536" s="203"/>
      <c r="AM536" s="204"/>
    </row>
    <row r="537" spans="2:39">
      <c r="B537" s="200"/>
      <c r="C537" s="201"/>
      <c r="D537" s="201"/>
      <c r="E537" s="201"/>
      <c r="G537" s="193"/>
      <c r="AD537" s="202"/>
      <c r="AE537" s="203"/>
      <c r="AF537" s="203"/>
      <c r="AG537" s="203"/>
      <c r="AH537" s="203"/>
      <c r="AK537" s="203"/>
      <c r="AL537" s="203"/>
      <c r="AM537" s="204"/>
    </row>
    <row r="538" spans="2:39">
      <c r="B538" s="200"/>
      <c r="C538" s="201"/>
      <c r="D538" s="201"/>
      <c r="E538" s="201"/>
      <c r="G538" s="193"/>
      <c r="AD538" s="202"/>
      <c r="AE538" s="203"/>
      <c r="AF538" s="203"/>
      <c r="AG538" s="203"/>
      <c r="AH538" s="203"/>
      <c r="AK538" s="203"/>
      <c r="AL538" s="203"/>
      <c r="AM538" s="204"/>
    </row>
    <row r="539" spans="2:39">
      <c r="B539" s="200"/>
      <c r="C539" s="201"/>
      <c r="D539" s="201"/>
      <c r="E539" s="201"/>
      <c r="G539" s="193"/>
      <c r="AD539" s="202"/>
      <c r="AE539" s="203"/>
      <c r="AF539" s="203"/>
      <c r="AG539" s="203"/>
      <c r="AH539" s="203"/>
      <c r="AK539" s="203"/>
      <c r="AL539" s="203"/>
      <c r="AM539" s="204"/>
    </row>
    <row r="540" spans="2:39">
      <c r="B540" s="200"/>
      <c r="C540" s="201"/>
      <c r="D540" s="201"/>
      <c r="E540" s="201"/>
      <c r="G540" s="193"/>
      <c r="AD540" s="202"/>
      <c r="AE540" s="203"/>
      <c r="AF540" s="203"/>
      <c r="AG540" s="203"/>
      <c r="AH540" s="203"/>
      <c r="AK540" s="203"/>
      <c r="AL540" s="203"/>
      <c r="AM540" s="204"/>
    </row>
    <row r="541" spans="2:39">
      <c r="B541" s="200"/>
      <c r="C541" s="201"/>
      <c r="D541" s="201"/>
      <c r="E541" s="201"/>
      <c r="G541" s="193"/>
      <c r="AD541" s="202"/>
      <c r="AE541" s="203"/>
      <c r="AF541" s="203"/>
      <c r="AG541" s="203"/>
      <c r="AH541" s="203"/>
      <c r="AK541" s="203"/>
      <c r="AL541" s="203"/>
      <c r="AM541" s="204"/>
    </row>
    <row r="542" spans="2:39">
      <c r="B542" s="200"/>
      <c r="C542" s="201"/>
      <c r="D542" s="201"/>
      <c r="E542" s="201"/>
      <c r="G542" s="193"/>
      <c r="AD542" s="202"/>
      <c r="AE542" s="203"/>
      <c r="AF542" s="203"/>
      <c r="AG542" s="203"/>
      <c r="AH542" s="203"/>
      <c r="AK542" s="203"/>
      <c r="AL542" s="203"/>
      <c r="AM542" s="204"/>
    </row>
    <row r="543" spans="2:39">
      <c r="B543" s="200"/>
      <c r="C543" s="201"/>
      <c r="D543" s="201"/>
      <c r="E543" s="201"/>
      <c r="G543" s="193"/>
      <c r="AD543" s="202"/>
      <c r="AE543" s="203"/>
      <c r="AF543" s="203"/>
      <c r="AG543" s="203"/>
      <c r="AH543" s="203"/>
      <c r="AK543" s="203"/>
      <c r="AL543" s="203"/>
      <c r="AM543" s="204"/>
    </row>
    <row r="544" spans="2:39">
      <c r="B544" s="200"/>
      <c r="C544" s="201"/>
      <c r="D544" s="201"/>
      <c r="E544" s="201"/>
      <c r="G544" s="193"/>
      <c r="AD544" s="202"/>
      <c r="AE544" s="203"/>
      <c r="AF544" s="203"/>
      <c r="AG544" s="203"/>
      <c r="AH544" s="203"/>
      <c r="AK544" s="203"/>
      <c r="AL544" s="203"/>
      <c r="AM544" s="204"/>
    </row>
    <row r="545" spans="2:39">
      <c r="B545" s="200"/>
      <c r="C545" s="201"/>
      <c r="D545" s="201"/>
      <c r="E545" s="201"/>
      <c r="G545" s="193"/>
      <c r="AD545" s="202"/>
      <c r="AE545" s="203"/>
      <c r="AF545" s="203"/>
      <c r="AG545" s="203"/>
      <c r="AH545" s="203"/>
      <c r="AK545" s="203"/>
      <c r="AL545" s="203"/>
      <c r="AM545" s="204"/>
    </row>
    <row r="546" spans="2:39">
      <c r="B546" s="200"/>
      <c r="C546" s="201"/>
      <c r="D546" s="201"/>
      <c r="E546" s="201"/>
      <c r="G546" s="193"/>
      <c r="AD546" s="202"/>
      <c r="AE546" s="203"/>
      <c r="AF546" s="203"/>
      <c r="AG546" s="203"/>
      <c r="AH546" s="203"/>
      <c r="AK546" s="203"/>
      <c r="AL546" s="203"/>
      <c r="AM546" s="204"/>
    </row>
    <row r="547" spans="2:39">
      <c r="B547" s="200"/>
      <c r="C547" s="201"/>
      <c r="D547" s="201"/>
      <c r="E547" s="201"/>
      <c r="G547" s="193"/>
      <c r="AD547" s="202"/>
      <c r="AE547" s="203"/>
      <c r="AF547" s="203"/>
      <c r="AG547" s="203"/>
      <c r="AH547" s="203"/>
      <c r="AK547" s="203"/>
      <c r="AL547" s="203"/>
      <c r="AM547" s="204"/>
    </row>
    <row r="548" spans="2:39">
      <c r="B548" s="200"/>
      <c r="C548" s="201"/>
      <c r="D548" s="201"/>
      <c r="E548" s="201"/>
      <c r="G548" s="193"/>
      <c r="AD548" s="202"/>
      <c r="AE548" s="203"/>
      <c r="AF548" s="203"/>
      <c r="AG548" s="203"/>
      <c r="AH548" s="203"/>
      <c r="AK548" s="203"/>
      <c r="AL548" s="203"/>
      <c r="AM548" s="204"/>
    </row>
    <row r="549" spans="2:39">
      <c r="B549" s="200"/>
      <c r="C549" s="201"/>
      <c r="D549" s="201"/>
      <c r="E549" s="201"/>
      <c r="G549" s="193"/>
      <c r="AD549" s="202"/>
      <c r="AE549" s="203"/>
      <c r="AF549" s="203"/>
      <c r="AG549" s="203"/>
      <c r="AH549" s="203"/>
      <c r="AK549" s="203"/>
      <c r="AL549" s="203"/>
      <c r="AM549" s="204"/>
    </row>
    <row r="550" spans="2:39">
      <c r="B550" s="200"/>
      <c r="C550" s="201"/>
      <c r="D550" s="201"/>
      <c r="E550" s="201"/>
      <c r="G550" s="193"/>
      <c r="AD550" s="202"/>
      <c r="AE550" s="203"/>
      <c r="AF550" s="203"/>
      <c r="AG550" s="203"/>
      <c r="AH550" s="203"/>
      <c r="AK550" s="203"/>
      <c r="AL550" s="203"/>
      <c r="AM550" s="204"/>
    </row>
    <row r="551" spans="2:39">
      <c r="B551" s="200"/>
      <c r="C551" s="201"/>
      <c r="D551" s="201"/>
      <c r="E551" s="201"/>
      <c r="G551" s="193"/>
      <c r="AD551" s="202"/>
      <c r="AE551" s="203"/>
      <c r="AF551" s="203"/>
      <c r="AG551" s="203"/>
      <c r="AH551" s="203"/>
      <c r="AK551" s="203"/>
      <c r="AL551" s="203"/>
      <c r="AM551" s="204"/>
    </row>
    <row r="552" spans="2:39">
      <c r="B552" s="200"/>
      <c r="C552" s="201"/>
      <c r="D552" s="201"/>
      <c r="E552" s="201"/>
      <c r="G552" s="193"/>
      <c r="AD552" s="202"/>
      <c r="AE552" s="203"/>
      <c r="AF552" s="203"/>
      <c r="AG552" s="203"/>
      <c r="AH552" s="203"/>
      <c r="AK552" s="203"/>
      <c r="AL552" s="203"/>
      <c r="AM552" s="204"/>
    </row>
    <row r="553" spans="2:39">
      <c r="B553" s="200"/>
      <c r="C553" s="201"/>
      <c r="D553" s="201"/>
      <c r="E553" s="201"/>
      <c r="G553" s="193"/>
      <c r="AD553" s="202"/>
      <c r="AE553" s="203"/>
      <c r="AF553" s="203"/>
      <c r="AG553" s="203"/>
      <c r="AH553" s="203"/>
      <c r="AK553" s="203"/>
      <c r="AL553" s="203"/>
      <c r="AM553" s="204"/>
    </row>
    <row r="554" spans="2:39">
      <c r="B554" s="200"/>
      <c r="C554" s="201"/>
      <c r="D554" s="201"/>
      <c r="E554" s="201"/>
      <c r="G554" s="193"/>
      <c r="AD554" s="202"/>
      <c r="AE554" s="203"/>
      <c r="AF554" s="203"/>
      <c r="AG554" s="203"/>
      <c r="AH554" s="203"/>
      <c r="AK554" s="203"/>
      <c r="AL554" s="203"/>
      <c r="AM554" s="204"/>
    </row>
    <row r="555" spans="2:39">
      <c r="B555" s="200"/>
      <c r="C555" s="201"/>
      <c r="D555" s="201"/>
      <c r="E555" s="201"/>
      <c r="G555" s="193"/>
      <c r="AD555" s="202"/>
      <c r="AE555" s="203"/>
      <c r="AF555" s="203"/>
      <c r="AG555" s="203"/>
      <c r="AH555" s="203"/>
      <c r="AK555" s="203"/>
      <c r="AL555" s="203"/>
      <c r="AM555" s="204"/>
    </row>
    <row r="556" spans="2:39">
      <c r="B556" s="200"/>
      <c r="C556" s="201"/>
      <c r="D556" s="201"/>
      <c r="E556" s="201"/>
      <c r="G556" s="193"/>
      <c r="AD556" s="202"/>
      <c r="AE556" s="203"/>
      <c r="AF556" s="203"/>
      <c r="AG556" s="203"/>
      <c r="AH556" s="203"/>
      <c r="AK556" s="203"/>
      <c r="AL556" s="203"/>
      <c r="AM556" s="204"/>
    </row>
    <row r="557" spans="2:39">
      <c r="B557" s="200"/>
      <c r="C557" s="201"/>
      <c r="D557" s="201"/>
      <c r="E557" s="201"/>
      <c r="G557" s="193"/>
      <c r="AD557" s="202"/>
      <c r="AE557" s="203"/>
      <c r="AF557" s="203"/>
      <c r="AG557" s="203"/>
      <c r="AH557" s="203"/>
      <c r="AK557" s="203"/>
      <c r="AL557" s="203"/>
      <c r="AM557" s="204"/>
    </row>
    <row r="558" spans="2:39">
      <c r="B558" s="200"/>
      <c r="C558" s="201"/>
      <c r="D558" s="201"/>
      <c r="E558" s="201"/>
      <c r="G558" s="193"/>
      <c r="AD558" s="202"/>
      <c r="AE558" s="203"/>
      <c r="AF558" s="203"/>
      <c r="AG558" s="203"/>
      <c r="AH558" s="203"/>
      <c r="AK558" s="203"/>
      <c r="AL558" s="203"/>
      <c r="AM558" s="204"/>
    </row>
    <row r="559" spans="2:39">
      <c r="B559" s="200"/>
      <c r="C559" s="201"/>
      <c r="D559" s="201"/>
      <c r="E559" s="201"/>
      <c r="G559" s="193"/>
      <c r="AD559" s="202"/>
      <c r="AE559" s="203"/>
      <c r="AF559" s="203"/>
      <c r="AG559" s="203"/>
      <c r="AH559" s="203"/>
      <c r="AK559" s="203"/>
      <c r="AL559" s="203"/>
      <c r="AM559" s="204"/>
    </row>
    <row r="560" spans="2:39">
      <c r="B560" s="200"/>
      <c r="C560" s="201"/>
      <c r="D560" s="201"/>
      <c r="E560" s="201"/>
      <c r="G560" s="193"/>
      <c r="AD560" s="202"/>
      <c r="AE560" s="203"/>
      <c r="AF560" s="203"/>
      <c r="AG560" s="203"/>
      <c r="AH560" s="203"/>
      <c r="AK560" s="203"/>
      <c r="AL560" s="203"/>
      <c r="AM560" s="204"/>
    </row>
    <row r="561" spans="2:39">
      <c r="B561" s="200"/>
      <c r="C561" s="201"/>
      <c r="D561" s="201"/>
      <c r="E561" s="201"/>
      <c r="G561" s="193"/>
      <c r="AD561" s="202"/>
      <c r="AE561" s="203"/>
      <c r="AF561" s="203"/>
      <c r="AG561" s="203"/>
      <c r="AH561" s="203"/>
      <c r="AK561" s="203"/>
      <c r="AL561" s="203"/>
      <c r="AM561" s="204"/>
    </row>
    <row r="562" spans="2:39">
      <c r="B562" s="200"/>
      <c r="C562" s="201"/>
      <c r="D562" s="201"/>
      <c r="E562" s="201"/>
      <c r="G562" s="193"/>
      <c r="AD562" s="202"/>
      <c r="AE562" s="203"/>
      <c r="AF562" s="203"/>
      <c r="AG562" s="203"/>
      <c r="AH562" s="203"/>
      <c r="AK562" s="203"/>
      <c r="AL562" s="203"/>
      <c r="AM562" s="204"/>
    </row>
    <row r="563" spans="2:39">
      <c r="B563" s="200"/>
      <c r="C563" s="201"/>
      <c r="D563" s="201"/>
      <c r="E563" s="201"/>
      <c r="G563" s="193"/>
      <c r="AD563" s="202"/>
      <c r="AE563" s="203"/>
      <c r="AF563" s="203"/>
      <c r="AG563" s="203"/>
      <c r="AH563" s="203"/>
      <c r="AK563" s="203"/>
      <c r="AL563" s="203"/>
      <c r="AM563" s="204"/>
    </row>
    <row r="564" spans="2:39">
      <c r="B564" s="200"/>
      <c r="C564" s="201"/>
      <c r="D564" s="201"/>
      <c r="E564" s="201"/>
      <c r="G564" s="193"/>
      <c r="AD564" s="202"/>
      <c r="AE564" s="203"/>
      <c r="AF564" s="203"/>
      <c r="AG564" s="203"/>
      <c r="AH564" s="203"/>
      <c r="AK564" s="203"/>
      <c r="AL564" s="203"/>
      <c r="AM564" s="204"/>
    </row>
    <row r="565" spans="2:39">
      <c r="B565" s="200"/>
      <c r="C565" s="201"/>
      <c r="D565" s="201"/>
      <c r="E565" s="201"/>
      <c r="G565" s="193"/>
      <c r="AD565" s="202"/>
      <c r="AE565" s="203"/>
      <c r="AF565" s="203"/>
      <c r="AG565" s="203"/>
      <c r="AH565" s="203"/>
      <c r="AK565" s="203"/>
      <c r="AL565" s="203"/>
      <c r="AM565" s="204"/>
    </row>
    <row r="566" spans="2:39">
      <c r="B566" s="200"/>
      <c r="C566" s="201"/>
      <c r="D566" s="201"/>
      <c r="E566" s="201"/>
      <c r="G566" s="193"/>
      <c r="AD566" s="202"/>
      <c r="AE566" s="203"/>
      <c r="AF566" s="203"/>
      <c r="AG566" s="203"/>
      <c r="AH566" s="203"/>
      <c r="AK566" s="203"/>
      <c r="AL566" s="203"/>
      <c r="AM566" s="204"/>
    </row>
    <row r="567" spans="2:39">
      <c r="B567" s="200"/>
      <c r="C567" s="201"/>
      <c r="D567" s="201"/>
      <c r="E567" s="201"/>
      <c r="G567" s="193"/>
      <c r="AD567" s="202"/>
      <c r="AE567" s="203"/>
      <c r="AF567" s="203"/>
      <c r="AG567" s="203"/>
      <c r="AH567" s="203"/>
      <c r="AK567" s="203"/>
      <c r="AL567" s="203"/>
      <c r="AM567" s="204"/>
    </row>
    <row r="568" spans="2:39">
      <c r="B568" s="200"/>
      <c r="C568" s="201"/>
      <c r="D568" s="201"/>
      <c r="E568" s="201"/>
      <c r="G568" s="193"/>
      <c r="AD568" s="202"/>
      <c r="AE568" s="203"/>
      <c r="AF568" s="203"/>
      <c r="AG568" s="203"/>
      <c r="AH568" s="203"/>
      <c r="AK568" s="203"/>
      <c r="AL568" s="203"/>
      <c r="AM568" s="204"/>
    </row>
    <row r="569" spans="2:39">
      <c r="B569" s="200"/>
      <c r="C569" s="201"/>
      <c r="D569" s="201"/>
      <c r="E569" s="201"/>
      <c r="G569" s="193"/>
      <c r="AD569" s="202"/>
      <c r="AE569" s="203"/>
      <c r="AF569" s="203"/>
      <c r="AG569" s="203"/>
      <c r="AH569" s="203"/>
      <c r="AK569" s="203"/>
      <c r="AL569" s="203"/>
      <c r="AM569" s="204"/>
    </row>
    <row r="570" spans="2:39">
      <c r="B570" s="200"/>
      <c r="C570" s="201"/>
      <c r="D570" s="201"/>
      <c r="E570" s="201"/>
      <c r="G570" s="193"/>
      <c r="AD570" s="202"/>
      <c r="AE570" s="203"/>
      <c r="AF570" s="203"/>
      <c r="AG570" s="203"/>
      <c r="AH570" s="203"/>
      <c r="AK570" s="203"/>
      <c r="AL570" s="203"/>
      <c r="AM570" s="204"/>
    </row>
    <row r="571" spans="2:39">
      <c r="B571" s="200"/>
      <c r="C571" s="201"/>
      <c r="D571" s="201"/>
      <c r="E571" s="201"/>
      <c r="G571" s="193"/>
      <c r="AD571" s="202"/>
      <c r="AE571" s="203"/>
      <c r="AF571" s="203"/>
      <c r="AG571" s="203"/>
      <c r="AH571" s="203"/>
      <c r="AK571" s="203"/>
      <c r="AL571" s="203"/>
      <c r="AM571" s="204"/>
    </row>
    <row r="572" spans="2:39">
      <c r="B572" s="200"/>
      <c r="C572" s="201"/>
      <c r="D572" s="201"/>
      <c r="E572" s="201"/>
      <c r="G572" s="193"/>
      <c r="AD572" s="202"/>
      <c r="AE572" s="203"/>
      <c r="AF572" s="203"/>
      <c r="AG572" s="203"/>
      <c r="AH572" s="203"/>
      <c r="AK572" s="203"/>
      <c r="AL572" s="203"/>
      <c r="AM572" s="204"/>
    </row>
    <row r="573" spans="2:39">
      <c r="B573" s="200"/>
      <c r="C573" s="201"/>
      <c r="D573" s="201"/>
      <c r="E573" s="201"/>
      <c r="G573" s="193"/>
      <c r="AD573" s="202"/>
      <c r="AE573" s="203"/>
      <c r="AF573" s="203"/>
      <c r="AG573" s="203"/>
      <c r="AH573" s="203"/>
      <c r="AK573" s="203"/>
      <c r="AL573" s="203"/>
      <c r="AM573" s="204"/>
    </row>
    <row r="574" spans="2:39">
      <c r="B574" s="200"/>
      <c r="C574" s="201"/>
      <c r="D574" s="201"/>
      <c r="E574" s="201"/>
      <c r="G574" s="193"/>
      <c r="AD574" s="202"/>
      <c r="AE574" s="203"/>
      <c r="AF574" s="203"/>
      <c r="AG574" s="203"/>
      <c r="AH574" s="203"/>
      <c r="AK574" s="203"/>
      <c r="AL574" s="203"/>
      <c r="AM574" s="204"/>
    </row>
    <row r="575" spans="2:39">
      <c r="B575" s="200"/>
      <c r="C575" s="201"/>
      <c r="D575" s="201"/>
      <c r="E575" s="201"/>
      <c r="G575" s="193"/>
      <c r="AD575" s="202"/>
      <c r="AE575" s="203"/>
      <c r="AF575" s="203"/>
      <c r="AG575" s="203"/>
      <c r="AH575" s="203"/>
      <c r="AK575" s="203"/>
      <c r="AL575" s="203"/>
      <c r="AM575" s="204"/>
    </row>
    <row r="576" spans="2:39">
      <c r="B576" s="200"/>
      <c r="C576" s="201"/>
      <c r="D576" s="201"/>
      <c r="E576" s="201"/>
      <c r="G576" s="193"/>
      <c r="AD576" s="202"/>
      <c r="AE576" s="203"/>
      <c r="AF576" s="203"/>
      <c r="AG576" s="203"/>
      <c r="AH576" s="203"/>
      <c r="AK576" s="203"/>
      <c r="AL576" s="203"/>
      <c r="AM576" s="204"/>
    </row>
    <row r="577" spans="2:39">
      <c r="B577" s="200"/>
      <c r="C577" s="201"/>
      <c r="D577" s="201"/>
      <c r="E577" s="201"/>
      <c r="G577" s="193"/>
      <c r="AD577" s="202"/>
      <c r="AE577" s="203"/>
      <c r="AF577" s="203"/>
      <c r="AG577" s="203"/>
      <c r="AH577" s="203"/>
      <c r="AK577" s="203"/>
      <c r="AL577" s="203"/>
      <c r="AM577" s="204"/>
    </row>
    <row r="578" spans="2:39">
      <c r="B578" s="200"/>
      <c r="C578" s="201"/>
      <c r="D578" s="201"/>
      <c r="E578" s="201"/>
      <c r="G578" s="193"/>
      <c r="AD578" s="202"/>
      <c r="AE578" s="203"/>
      <c r="AF578" s="203"/>
      <c r="AG578" s="203"/>
      <c r="AH578" s="203"/>
      <c r="AK578" s="203"/>
      <c r="AL578" s="203"/>
      <c r="AM578" s="204"/>
    </row>
    <row r="579" spans="2:39">
      <c r="B579" s="200"/>
      <c r="C579" s="201"/>
      <c r="D579" s="201"/>
      <c r="E579" s="201"/>
      <c r="G579" s="193"/>
      <c r="AD579" s="202"/>
      <c r="AE579" s="203"/>
      <c r="AF579" s="203"/>
      <c r="AG579" s="203"/>
      <c r="AH579" s="203"/>
      <c r="AK579" s="203"/>
      <c r="AL579" s="203"/>
      <c r="AM579" s="204"/>
    </row>
    <row r="580" spans="2:39">
      <c r="B580" s="200"/>
      <c r="C580" s="201"/>
      <c r="D580" s="201"/>
      <c r="E580" s="201"/>
      <c r="G580" s="193"/>
      <c r="AD580" s="202"/>
      <c r="AE580" s="203"/>
      <c r="AF580" s="203"/>
      <c r="AG580" s="203"/>
      <c r="AH580" s="203"/>
      <c r="AK580" s="203"/>
      <c r="AL580" s="203"/>
      <c r="AM580" s="204"/>
    </row>
    <row r="581" spans="2:39">
      <c r="B581" s="200"/>
      <c r="C581" s="201"/>
      <c r="D581" s="201"/>
      <c r="E581" s="201"/>
      <c r="G581" s="193"/>
      <c r="AD581" s="202"/>
      <c r="AE581" s="203"/>
      <c r="AF581" s="203"/>
      <c r="AG581" s="203"/>
      <c r="AH581" s="203"/>
      <c r="AK581" s="203"/>
      <c r="AL581" s="203"/>
      <c r="AM581" s="204"/>
    </row>
    <row r="582" spans="2:39">
      <c r="B582" s="200"/>
      <c r="C582" s="201"/>
      <c r="D582" s="201"/>
      <c r="E582" s="201"/>
      <c r="G582" s="193"/>
      <c r="AD582" s="202"/>
      <c r="AE582" s="203"/>
      <c r="AF582" s="203"/>
      <c r="AG582" s="203"/>
      <c r="AH582" s="203"/>
      <c r="AK582" s="203"/>
      <c r="AL582" s="203"/>
      <c r="AM582" s="204"/>
    </row>
    <row r="583" spans="2:39">
      <c r="B583" s="200"/>
      <c r="C583" s="201"/>
      <c r="D583" s="201"/>
      <c r="E583" s="201"/>
      <c r="G583" s="193"/>
      <c r="AD583" s="202"/>
      <c r="AE583" s="203"/>
      <c r="AF583" s="203"/>
      <c r="AG583" s="203"/>
      <c r="AH583" s="203"/>
      <c r="AK583" s="203"/>
      <c r="AL583" s="203"/>
      <c r="AM583" s="204"/>
    </row>
    <row r="584" spans="2:39">
      <c r="B584" s="200"/>
      <c r="C584" s="201"/>
      <c r="D584" s="201"/>
      <c r="E584" s="201"/>
      <c r="G584" s="193"/>
      <c r="AD584" s="202"/>
      <c r="AE584" s="203"/>
      <c r="AF584" s="203"/>
      <c r="AG584" s="203"/>
      <c r="AH584" s="203"/>
      <c r="AK584" s="203"/>
      <c r="AL584" s="203"/>
      <c r="AM584" s="204"/>
    </row>
    <row r="585" spans="2:39">
      <c r="B585" s="200"/>
      <c r="C585" s="201"/>
      <c r="D585" s="201"/>
      <c r="E585" s="201"/>
      <c r="G585" s="193"/>
      <c r="AD585" s="202"/>
      <c r="AE585" s="203"/>
      <c r="AF585" s="203"/>
      <c r="AG585" s="203"/>
      <c r="AH585" s="203"/>
      <c r="AK585" s="203"/>
      <c r="AL585" s="203"/>
      <c r="AM585" s="204"/>
    </row>
    <row r="586" spans="2:39">
      <c r="B586" s="200"/>
      <c r="C586" s="201"/>
      <c r="D586" s="201"/>
      <c r="E586" s="201"/>
      <c r="G586" s="193"/>
      <c r="AD586" s="202"/>
      <c r="AE586" s="203"/>
      <c r="AF586" s="203"/>
      <c r="AG586" s="203"/>
      <c r="AH586" s="203"/>
      <c r="AK586" s="203"/>
      <c r="AL586" s="203"/>
      <c r="AM586" s="204"/>
    </row>
    <row r="587" spans="2:39">
      <c r="B587" s="200"/>
      <c r="C587" s="201"/>
      <c r="D587" s="201"/>
      <c r="E587" s="201"/>
      <c r="G587" s="193"/>
      <c r="AD587" s="202"/>
      <c r="AE587" s="203"/>
      <c r="AF587" s="203"/>
      <c r="AG587" s="203"/>
      <c r="AH587" s="203"/>
      <c r="AK587" s="203"/>
      <c r="AL587" s="203"/>
      <c r="AM587" s="204"/>
    </row>
    <row r="588" spans="2:39">
      <c r="B588" s="200"/>
      <c r="C588" s="201"/>
      <c r="D588" s="201"/>
      <c r="E588" s="201"/>
      <c r="G588" s="193"/>
      <c r="AD588" s="202"/>
      <c r="AE588" s="203"/>
      <c r="AF588" s="203"/>
      <c r="AG588" s="203"/>
      <c r="AH588" s="203"/>
      <c r="AK588" s="203"/>
      <c r="AL588" s="203"/>
      <c r="AM588" s="204"/>
    </row>
    <row r="589" spans="2:39">
      <c r="B589" s="200"/>
      <c r="C589" s="201"/>
      <c r="D589" s="201"/>
      <c r="E589" s="201"/>
      <c r="G589" s="193"/>
      <c r="AD589" s="202"/>
      <c r="AE589" s="203"/>
      <c r="AF589" s="203"/>
      <c r="AG589" s="203"/>
      <c r="AH589" s="203"/>
      <c r="AK589" s="203"/>
      <c r="AL589" s="203"/>
      <c r="AM589" s="204"/>
    </row>
    <row r="590" spans="2:39">
      <c r="B590" s="200"/>
      <c r="C590" s="201"/>
      <c r="D590" s="201"/>
      <c r="E590" s="201"/>
      <c r="G590" s="193"/>
      <c r="AD590" s="202"/>
      <c r="AE590" s="203"/>
      <c r="AF590" s="203"/>
      <c r="AG590" s="203"/>
      <c r="AH590" s="203"/>
      <c r="AK590" s="203"/>
      <c r="AL590" s="203"/>
      <c r="AM590" s="204"/>
    </row>
    <row r="591" spans="2:39">
      <c r="B591" s="200"/>
      <c r="C591" s="201"/>
      <c r="D591" s="201"/>
      <c r="E591" s="201"/>
      <c r="G591" s="193"/>
      <c r="AD591" s="202"/>
      <c r="AE591" s="203"/>
      <c r="AF591" s="203"/>
      <c r="AG591" s="203"/>
      <c r="AH591" s="203"/>
      <c r="AK591" s="203"/>
      <c r="AL591" s="203"/>
      <c r="AM591" s="204"/>
    </row>
    <row r="592" spans="2:39">
      <c r="B592" s="200"/>
      <c r="C592" s="201"/>
      <c r="D592" s="201"/>
      <c r="E592" s="201"/>
      <c r="G592" s="193"/>
      <c r="AD592" s="202"/>
      <c r="AE592" s="203"/>
      <c r="AF592" s="203"/>
      <c r="AG592" s="203"/>
      <c r="AH592" s="203"/>
      <c r="AK592" s="203"/>
      <c r="AL592" s="203"/>
      <c r="AM592" s="204"/>
    </row>
    <row r="593" spans="2:39">
      <c r="B593" s="200"/>
      <c r="C593" s="201"/>
      <c r="D593" s="201"/>
      <c r="E593" s="201"/>
      <c r="G593" s="193"/>
      <c r="AD593" s="202"/>
      <c r="AE593" s="203"/>
      <c r="AF593" s="203"/>
      <c r="AG593" s="203"/>
      <c r="AH593" s="203"/>
      <c r="AK593" s="203"/>
      <c r="AL593" s="203"/>
      <c r="AM593" s="204"/>
    </row>
    <row r="594" spans="2:39">
      <c r="B594" s="200"/>
      <c r="C594" s="201"/>
      <c r="D594" s="201"/>
      <c r="E594" s="201"/>
      <c r="G594" s="193"/>
      <c r="AD594" s="202"/>
      <c r="AE594" s="203"/>
      <c r="AF594" s="203"/>
      <c r="AG594" s="203"/>
      <c r="AH594" s="203"/>
      <c r="AK594" s="203"/>
      <c r="AL594" s="203"/>
      <c r="AM594" s="204"/>
    </row>
    <row r="595" spans="2:39">
      <c r="B595" s="200"/>
      <c r="C595" s="201"/>
      <c r="D595" s="201"/>
      <c r="E595" s="201"/>
      <c r="G595" s="193"/>
      <c r="AD595" s="202"/>
      <c r="AE595" s="203"/>
      <c r="AF595" s="203"/>
      <c r="AG595" s="203"/>
      <c r="AH595" s="203"/>
      <c r="AK595" s="203"/>
      <c r="AL595" s="203"/>
      <c r="AM595" s="204"/>
    </row>
    <row r="596" spans="2:39">
      <c r="B596" s="200"/>
      <c r="C596" s="201"/>
      <c r="D596" s="201"/>
      <c r="E596" s="201"/>
      <c r="G596" s="193"/>
      <c r="AD596" s="202"/>
      <c r="AE596" s="203"/>
      <c r="AF596" s="203"/>
      <c r="AG596" s="203"/>
      <c r="AH596" s="203"/>
      <c r="AK596" s="203"/>
      <c r="AL596" s="203"/>
      <c r="AM596" s="204"/>
    </row>
    <row r="597" spans="2:39">
      <c r="B597" s="200"/>
      <c r="C597" s="201"/>
      <c r="D597" s="201"/>
      <c r="E597" s="201"/>
      <c r="G597" s="193"/>
      <c r="AD597" s="202"/>
      <c r="AE597" s="203"/>
      <c r="AF597" s="203"/>
      <c r="AG597" s="203"/>
      <c r="AH597" s="203"/>
      <c r="AK597" s="203"/>
      <c r="AL597" s="203"/>
      <c r="AM597" s="204"/>
    </row>
    <row r="598" spans="2:39">
      <c r="B598" s="200"/>
      <c r="C598" s="201"/>
      <c r="D598" s="201"/>
      <c r="E598" s="201"/>
      <c r="G598" s="193"/>
      <c r="AD598" s="202"/>
      <c r="AE598" s="203"/>
      <c r="AF598" s="203"/>
      <c r="AG598" s="203"/>
      <c r="AH598" s="203"/>
      <c r="AK598" s="203"/>
      <c r="AL598" s="203"/>
      <c r="AM598" s="204"/>
    </row>
    <row r="599" spans="2:39">
      <c r="B599" s="200"/>
      <c r="C599" s="201"/>
      <c r="D599" s="201"/>
      <c r="E599" s="201"/>
      <c r="G599" s="193"/>
      <c r="AD599" s="202"/>
      <c r="AE599" s="203"/>
      <c r="AF599" s="203"/>
      <c r="AG599" s="203"/>
      <c r="AH599" s="203"/>
      <c r="AK599" s="203"/>
      <c r="AL599" s="203"/>
      <c r="AM599" s="204"/>
    </row>
    <row r="600" spans="2:39">
      <c r="B600" s="200"/>
      <c r="C600" s="201"/>
      <c r="D600" s="201"/>
      <c r="E600" s="201"/>
      <c r="G600" s="193"/>
      <c r="AD600" s="202"/>
      <c r="AE600" s="203"/>
      <c r="AF600" s="203"/>
      <c r="AG600" s="203"/>
      <c r="AH600" s="203"/>
      <c r="AK600" s="203"/>
      <c r="AL600" s="203"/>
      <c r="AM600" s="204"/>
    </row>
    <row r="601" spans="2:39">
      <c r="B601" s="200"/>
      <c r="C601" s="201"/>
      <c r="D601" s="201"/>
      <c r="E601" s="201"/>
      <c r="G601" s="193"/>
      <c r="AD601" s="202"/>
      <c r="AE601" s="203"/>
      <c r="AF601" s="203"/>
      <c r="AG601" s="203"/>
      <c r="AH601" s="203"/>
      <c r="AK601" s="203"/>
      <c r="AL601" s="203"/>
      <c r="AM601" s="204"/>
    </row>
    <row r="602" spans="2:39">
      <c r="B602" s="200"/>
      <c r="C602" s="201"/>
      <c r="D602" s="201"/>
      <c r="E602" s="201"/>
      <c r="G602" s="193"/>
      <c r="AD602" s="202"/>
      <c r="AE602" s="203"/>
      <c r="AF602" s="203"/>
      <c r="AG602" s="203"/>
      <c r="AH602" s="203"/>
      <c r="AK602" s="203"/>
      <c r="AL602" s="203"/>
      <c r="AM602" s="204"/>
    </row>
    <row r="603" spans="2:39">
      <c r="B603" s="200"/>
      <c r="C603" s="201"/>
      <c r="D603" s="201"/>
      <c r="E603" s="201"/>
      <c r="G603" s="193"/>
      <c r="AD603" s="202"/>
      <c r="AE603" s="203"/>
      <c r="AF603" s="203"/>
      <c r="AG603" s="203"/>
      <c r="AH603" s="203"/>
      <c r="AK603" s="203"/>
      <c r="AL603" s="203"/>
      <c r="AM603" s="204"/>
    </row>
    <row r="604" spans="2:39">
      <c r="B604" s="200"/>
      <c r="C604" s="201"/>
      <c r="D604" s="201"/>
      <c r="E604" s="201"/>
      <c r="G604" s="193"/>
      <c r="AD604" s="202"/>
      <c r="AE604" s="203"/>
      <c r="AF604" s="203"/>
      <c r="AG604" s="203"/>
      <c r="AH604" s="203"/>
      <c r="AK604" s="203"/>
      <c r="AL604" s="203"/>
      <c r="AM604" s="204"/>
    </row>
    <row r="605" spans="2:39">
      <c r="B605" s="200"/>
      <c r="C605" s="201"/>
      <c r="D605" s="201"/>
      <c r="E605" s="201"/>
      <c r="G605" s="193"/>
      <c r="AD605" s="202"/>
      <c r="AE605" s="203"/>
      <c r="AF605" s="203"/>
      <c r="AG605" s="203"/>
      <c r="AH605" s="203"/>
      <c r="AK605" s="203"/>
      <c r="AL605" s="203"/>
      <c r="AM605" s="204"/>
    </row>
    <row r="606" spans="2:39">
      <c r="B606" s="200"/>
      <c r="C606" s="201"/>
      <c r="D606" s="201"/>
      <c r="E606" s="201"/>
      <c r="G606" s="193"/>
      <c r="AD606" s="202"/>
      <c r="AE606" s="203"/>
      <c r="AF606" s="203"/>
      <c r="AG606" s="203"/>
      <c r="AH606" s="203"/>
      <c r="AK606" s="203"/>
      <c r="AL606" s="203"/>
      <c r="AM606" s="204"/>
    </row>
    <row r="607" spans="2:39">
      <c r="B607" s="200"/>
      <c r="C607" s="201"/>
      <c r="D607" s="201"/>
      <c r="E607" s="201"/>
      <c r="G607" s="193"/>
      <c r="AD607" s="202"/>
      <c r="AE607" s="203"/>
      <c r="AF607" s="203"/>
      <c r="AG607" s="203"/>
      <c r="AH607" s="203"/>
      <c r="AK607" s="203"/>
      <c r="AL607" s="203"/>
      <c r="AM607" s="204"/>
    </row>
    <row r="608" spans="2:39">
      <c r="B608" s="200"/>
      <c r="C608" s="201"/>
      <c r="D608" s="201"/>
      <c r="E608" s="201"/>
      <c r="G608" s="193"/>
      <c r="AD608" s="202"/>
      <c r="AE608" s="203"/>
      <c r="AF608" s="203"/>
      <c r="AG608" s="203"/>
      <c r="AH608" s="203"/>
      <c r="AK608" s="203"/>
      <c r="AL608" s="203"/>
      <c r="AM608" s="204"/>
    </row>
    <row r="609" spans="2:39">
      <c r="B609" s="200"/>
      <c r="C609" s="201"/>
      <c r="D609" s="201"/>
      <c r="E609" s="201"/>
      <c r="G609" s="193"/>
      <c r="AD609" s="202"/>
      <c r="AE609" s="203"/>
      <c r="AF609" s="203"/>
      <c r="AG609" s="203"/>
      <c r="AH609" s="203"/>
      <c r="AK609" s="203"/>
      <c r="AL609" s="203"/>
      <c r="AM609" s="204"/>
    </row>
    <row r="610" spans="2:39">
      <c r="B610" s="200"/>
      <c r="C610" s="201"/>
      <c r="D610" s="201"/>
      <c r="E610" s="201"/>
      <c r="G610" s="193"/>
      <c r="AD610" s="202"/>
      <c r="AE610" s="203"/>
      <c r="AF610" s="203"/>
      <c r="AG610" s="203"/>
      <c r="AH610" s="203"/>
      <c r="AK610" s="203"/>
      <c r="AL610" s="203"/>
      <c r="AM610" s="204"/>
    </row>
    <row r="611" spans="2:39">
      <c r="B611" s="200"/>
      <c r="C611" s="201"/>
      <c r="D611" s="201"/>
      <c r="E611" s="201"/>
      <c r="G611" s="193"/>
      <c r="AD611" s="202"/>
      <c r="AE611" s="203"/>
      <c r="AF611" s="203"/>
      <c r="AG611" s="203"/>
      <c r="AH611" s="203"/>
      <c r="AK611" s="203"/>
      <c r="AL611" s="203"/>
      <c r="AM611" s="204"/>
    </row>
    <row r="612" spans="2:39">
      <c r="B612" s="200"/>
      <c r="C612" s="201"/>
      <c r="D612" s="201"/>
      <c r="E612" s="201"/>
      <c r="G612" s="193"/>
      <c r="AD612" s="202"/>
      <c r="AE612" s="203"/>
      <c r="AF612" s="203"/>
      <c r="AG612" s="203"/>
      <c r="AH612" s="203"/>
      <c r="AK612" s="203"/>
      <c r="AL612" s="203"/>
      <c r="AM612" s="204"/>
    </row>
    <row r="613" spans="2:39">
      <c r="B613" s="200"/>
      <c r="C613" s="201"/>
      <c r="D613" s="201"/>
      <c r="E613" s="201"/>
      <c r="G613" s="193"/>
      <c r="AD613" s="202"/>
      <c r="AE613" s="203"/>
      <c r="AF613" s="203"/>
      <c r="AG613" s="203"/>
      <c r="AH613" s="203"/>
      <c r="AK613" s="203"/>
      <c r="AL613" s="203"/>
      <c r="AM613" s="204"/>
    </row>
    <row r="614" spans="2:39">
      <c r="B614" s="200"/>
      <c r="C614" s="201"/>
      <c r="D614" s="201"/>
      <c r="E614" s="201"/>
      <c r="G614" s="193"/>
      <c r="AD614" s="202"/>
      <c r="AE614" s="203"/>
      <c r="AF614" s="203"/>
      <c r="AG614" s="203"/>
      <c r="AH614" s="203"/>
      <c r="AK614" s="203"/>
      <c r="AL614" s="203"/>
      <c r="AM614" s="204"/>
    </row>
    <row r="615" spans="2:39">
      <c r="B615" s="200"/>
      <c r="C615" s="201"/>
      <c r="D615" s="201"/>
      <c r="E615" s="201"/>
      <c r="G615" s="193"/>
      <c r="AD615" s="202"/>
      <c r="AE615" s="203"/>
      <c r="AF615" s="203"/>
      <c r="AG615" s="203"/>
      <c r="AH615" s="203"/>
      <c r="AK615" s="203"/>
      <c r="AL615" s="203"/>
      <c r="AM615" s="204"/>
    </row>
    <row r="616" spans="2:39">
      <c r="B616" s="200"/>
      <c r="C616" s="201"/>
      <c r="D616" s="201"/>
      <c r="E616" s="201"/>
      <c r="G616" s="193"/>
      <c r="AD616" s="202"/>
      <c r="AE616" s="203"/>
      <c r="AF616" s="203"/>
      <c r="AG616" s="203"/>
      <c r="AH616" s="203"/>
      <c r="AK616" s="203"/>
      <c r="AL616" s="203"/>
      <c r="AM616" s="204"/>
    </row>
    <row r="617" spans="2:39">
      <c r="B617" s="200"/>
      <c r="C617" s="201"/>
      <c r="D617" s="201"/>
      <c r="E617" s="201"/>
      <c r="G617" s="193"/>
      <c r="AD617" s="202"/>
      <c r="AE617" s="203"/>
      <c r="AF617" s="203"/>
      <c r="AG617" s="203"/>
      <c r="AH617" s="203"/>
      <c r="AK617" s="203"/>
      <c r="AL617" s="203"/>
      <c r="AM617" s="204"/>
    </row>
    <row r="618" spans="2:39">
      <c r="B618" s="200"/>
      <c r="C618" s="201"/>
      <c r="D618" s="201"/>
      <c r="E618" s="201"/>
      <c r="G618" s="193"/>
      <c r="AD618" s="202"/>
      <c r="AE618" s="203"/>
      <c r="AF618" s="203"/>
      <c r="AG618" s="203"/>
      <c r="AH618" s="203"/>
      <c r="AK618" s="203"/>
      <c r="AL618" s="203"/>
      <c r="AM618" s="204"/>
    </row>
    <row r="619" spans="2:39">
      <c r="B619" s="200"/>
      <c r="C619" s="201"/>
      <c r="D619" s="201"/>
      <c r="E619" s="201"/>
      <c r="G619" s="193"/>
      <c r="AD619" s="202"/>
      <c r="AE619" s="203"/>
      <c r="AF619" s="203"/>
      <c r="AG619" s="203"/>
      <c r="AH619" s="203"/>
      <c r="AK619" s="203"/>
      <c r="AL619" s="203"/>
      <c r="AM619" s="204"/>
    </row>
    <row r="620" spans="2:39">
      <c r="B620" s="200"/>
      <c r="C620" s="201"/>
      <c r="D620" s="201"/>
      <c r="E620" s="201"/>
      <c r="G620" s="193"/>
      <c r="AD620" s="202"/>
      <c r="AE620" s="203"/>
      <c r="AF620" s="203"/>
      <c r="AG620" s="203"/>
      <c r="AH620" s="203"/>
      <c r="AK620" s="203"/>
      <c r="AL620" s="203"/>
      <c r="AM620" s="204"/>
    </row>
    <row r="621" spans="2:39">
      <c r="B621" s="200"/>
      <c r="C621" s="201"/>
      <c r="D621" s="201"/>
      <c r="E621" s="201"/>
      <c r="G621" s="193"/>
      <c r="AD621" s="202"/>
      <c r="AE621" s="203"/>
      <c r="AF621" s="203"/>
      <c r="AG621" s="203"/>
      <c r="AH621" s="203"/>
      <c r="AK621" s="203"/>
      <c r="AL621" s="203"/>
      <c r="AM621" s="204"/>
    </row>
    <row r="622" spans="2:39">
      <c r="B622" s="200"/>
      <c r="C622" s="201"/>
      <c r="D622" s="201"/>
      <c r="E622" s="201"/>
      <c r="G622" s="193"/>
      <c r="AD622" s="202"/>
      <c r="AE622" s="203"/>
      <c r="AF622" s="203"/>
      <c r="AG622" s="203"/>
      <c r="AH622" s="203"/>
      <c r="AK622" s="203"/>
      <c r="AL622" s="203"/>
      <c r="AM622" s="204"/>
    </row>
    <row r="623" spans="2:39">
      <c r="B623" s="200"/>
      <c r="C623" s="201"/>
      <c r="D623" s="201"/>
      <c r="E623" s="201"/>
      <c r="G623" s="193"/>
      <c r="AD623" s="202"/>
      <c r="AE623" s="203"/>
      <c r="AF623" s="203"/>
      <c r="AG623" s="203"/>
      <c r="AH623" s="203"/>
      <c r="AK623" s="203"/>
      <c r="AL623" s="203"/>
      <c r="AM623" s="204"/>
    </row>
    <row r="624" spans="2:39">
      <c r="B624" s="200"/>
      <c r="C624" s="201"/>
      <c r="D624" s="201"/>
      <c r="E624" s="201"/>
      <c r="G624" s="193"/>
      <c r="AD624" s="202"/>
      <c r="AE624" s="203"/>
      <c r="AF624" s="203"/>
      <c r="AG624" s="203"/>
      <c r="AH624" s="203"/>
      <c r="AK624" s="203"/>
      <c r="AL624" s="203"/>
      <c r="AM624" s="204"/>
    </row>
    <row r="625" spans="2:39">
      <c r="B625" s="200"/>
      <c r="C625" s="201"/>
      <c r="D625" s="201"/>
      <c r="E625" s="201"/>
      <c r="G625" s="193"/>
      <c r="AD625" s="202"/>
      <c r="AE625" s="203"/>
      <c r="AF625" s="203"/>
      <c r="AG625" s="203"/>
      <c r="AH625" s="203"/>
      <c r="AK625" s="203"/>
      <c r="AL625" s="203"/>
      <c r="AM625" s="204"/>
    </row>
    <row r="626" spans="2:39">
      <c r="B626" s="200"/>
      <c r="C626" s="201"/>
      <c r="D626" s="201"/>
      <c r="E626" s="201"/>
      <c r="G626" s="193"/>
      <c r="AD626" s="202"/>
      <c r="AE626" s="203"/>
      <c r="AF626" s="203"/>
      <c r="AG626" s="203"/>
      <c r="AH626" s="203"/>
      <c r="AK626" s="203"/>
      <c r="AL626" s="203"/>
      <c r="AM626" s="204"/>
    </row>
    <row r="627" spans="2:39">
      <c r="B627" s="200"/>
      <c r="C627" s="201"/>
      <c r="D627" s="201"/>
      <c r="E627" s="201"/>
      <c r="G627" s="193"/>
      <c r="AD627" s="202"/>
      <c r="AE627" s="203"/>
      <c r="AF627" s="203"/>
      <c r="AG627" s="203"/>
      <c r="AH627" s="203"/>
      <c r="AK627" s="203"/>
      <c r="AL627" s="203"/>
      <c r="AM627" s="204"/>
    </row>
    <row r="628" spans="2:39">
      <c r="B628" s="200"/>
      <c r="C628" s="201"/>
      <c r="D628" s="201"/>
      <c r="E628" s="201"/>
      <c r="G628" s="193"/>
      <c r="AD628" s="202"/>
      <c r="AE628" s="203"/>
      <c r="AF628" s="203"/>
      <c r="AG628" s="203"/>
      <c r="AH628" s="203"/>
      <c r="AK628" s="203"/>
      <c r="AL628" s="203"/>
      <c r="AM628" s="204"/>
    </row>
    <row r="629" spans="2:39">
      <c r="B629" s="200"/>
      <c r="C629" s="201"/>
      <c r="D629" s="201"/>
      <c r="E629" s="201"/>
      <c r="G629" s="193"/>
      <c r="AD629" s="202"/>
      <c r="AE629" s="203"/>
      <c r="AF629" s="203"/>
      <c r="AG629" s="203"/>
      <c r="AH629" s="203"/>
      <c r="AK629" s="203"/>
      <c r="AL629" s="203"/>
      <c r="AM629" s="204"/>
    </row>
    <row r="630" spans="2:39">
      <c r="B630" s="200"/>
      <c r="C630" s="201"/>
      <c r="D630" s="201"/>
      <c r="E630" s="201"/>
      <c r="G630" s="193"/>
      <c r="AD630" s="202"/>
      <c r="AE630" s="203"/>
      <c r="AF630" s="203"/>
      <c r="AG630" s="203"/>
      <c r="AH630" s="203"/>
      <c r="AK630" s="203"/>
      <c r="AL630" s="203"/>
      <c r="AM630" s="204"/>
    </row>
    <row r="631" spans="2:39">
      <c r="B631" s="200"/>
      <c r="C631" s="201"/>
      <c r="D631" s="201"/>
      <c r="E631" s="201"/>
      <c r="G631" s="193"/>
      <c r="AD631" s="202"/>
      <c r="AE631" s="203"/>
      <c r="AF631" s="203"/>
      <c r="AG631" s="203"/>
      <c r="AH631" s="203"/>
      <c r="AK631" s="203"/>
      <c r="AL631" s="203"/>
      <c r="AM631" s="204"/>
    </row>
    <row r="632" spans="2:39">
      <c r="B632" s="200"/>
      <c r="C632" s="201"/>
      <c r="D632" s="201"/>
      <c r="E632" s="201"/>
      <c r="G632" s="193"/>
      <c r="AD632" s="202"/>
      <c r="AE632" s="203"/>
      <c r="AF632" s="203"/>
      <c r="AG632" s="203"/>
      <c r="AH632" s="203"/>
      <c r="AK632" s="203"/>
      <c r="AL632" s="203"/>
      <c r="AM632" s="204"/>
    </row>
    <row r="633" spans="2:39">
      <c r="B633" s="200"/>
      <c r="C633" s="201"/>
      <c r="D633" s="201"/>
      <c r="E633" s="201"/>
      <c r="G633" s="193"/>
      <c r="AD633" s="202"/>
      <c r="AE633" s="203"/>
      <c r="AF633" s="203"/>
      <c r="AG633" s="203"/>
      <c r="AH633" s="203"/>
      <c r="AK633" s="203"/>
      <c r="AL633" s="203"/>
      <c r="AM633" s="204"/>
    </row>
    <row r="634" spans="2:39">
      <c r="B634" s="200"/>
      <c r="C634" s="201"/>
      <c r="D634" s="201"/>
      <c r="E634" s="201"/>
      <c r="G634" s="193"/>
      <c r="AD634" s="202"/>
      <c r="AE634" s="203"/>
      <c r="AF634" s="203"/>
      <c r="AG634" s="203"/>
      <c r="AH634" s="203"/>
      <c r="AK634" s="203"/>
      <c r="AL634" s="203"/>
      <c r="AM634" s="204"/>
    </row>
    <row r="635" spans="2:39">
      <c r="B635" s="200"/>
      <c r="C635" s="201"/>
      <c r="D635" s="201"/>
      <c r="E635" s="201"/>
      <c r="G635" s="193"/>
      <c r="AD635" s="202"/>
      <c r="AE635" s="203"/>
      <c r="AF635" s="203"/>
      <c r="AG635" s="203"/>
      <c r="AH635" s="203"/>
      <c r="AK635" s="203"/>
      <c r="AL635" s="203"/>
      <c r="AM635" s="204"/>
    </row>
    <row r="636" spans="2:39">
      <c r="B636" s="200"/>
      <c r="C636" s="201"/>
      <c r="D636" s="201"/>
      <c r="E636" s="201"/>
      <c r="G636" s="193"/>
      <c r="AD636" s="202"/>
      <c r="AE636" s="203"/>
      <c r="AF636" s="203"/>
      <c r="AG636" s="203"/>
      <c r="AH636" s="203"/>
      <c r="AK636" s="203"/>
      <c r="AL636" s="203"/>
      <c r="AM636" s="204"/>
    </row>
    <row r="637" spans="2:39">
      <c r="B637" s="200"/>
      <c r="C637" s="201"/>
      <c r="D637" s="201"/>
      <c r="E637" s="201"/>
      <c r="G637" s="193"/>
      <c r="AD637" s="202"/>
      <c r="AE637" s="203"/>
      <c r="AF637" s="203"/>
      <c r="AG637" s="203"/>
      <c r="AH637" s="203"/>
      <c r="AK637" s="203"/>
      <c r="AL637" s="203"/>
      <c r="AM637" s="204"/>
    </row>
    <row r="638" spans="2:39">
      <c r="B638" s="200"/>
      <c r="C638" s="201"/>
      <c r="D638" s="201"/>
      <c r="E638" s="201"/>
      <c r="G638" s="193"/>
      <c r="AD638" s="202"/>
      <c r="AE638" s="203"/>
      <c r="AF638" s="203"/>
      <c r="AG638" s="203"/>
      <c r="AH638" s="203"/>
      <c r="AK638" s="203"/>
      <c r="AL638" s="203"/>
      <c r="AM638" s="204"/>
    </row>
    <row r="639" spans="2:39">
      <c r="B639" s="200"/>
      <c r="C639" s="201"/>
      <c r="D639" s="201"/>
      <c r="E639" s="201"/>
      <c r="G639" s="193"/>
      <c r="AD639" s="202"/>
      <c r="AE639" s="203"/>
      <c r="AF639" s="203"/>
      <c r="AG639" s="203"/>
      <c r="AH639" s="203"/>
      <c r="AK639" s="203"/>
      <c r="AL639" s="203"/>
      <c r="AM639" s="204"/>
    </row>
    <row r="640" spans="2:39">
      <c r="B640" s="200"/>
      <c r="C640" s="201"/>
      <c r="D640" s="201"/>
      <c r="E640" s="201"/>
      <c r="G640" s="193"/>
      <c r="AD640" s="202"/>
      <c r="AE640" s="203"/>
      <c r="AF640" s="203"/>
      <c r="AG640" s="203"/>
      <c r="AH640" s="203"/>
      <c r="AK640" s="203"/>
      <c r="AL640" s="203"/>
      <c r="AM640" s="204"/>
    </row>
    <row r="641" spans="2:39">
      <c r="B641" s="200"/>
      <c r="C641" s="201"/>
      <c r="D641" s="201"/>
      <c r="E641" s="201"/>
      <c r="G641" s="193"/>
      <c r="AD641" s="202"/>
      <c r="AE641" s="203"/>
      <c r="AF641" s="203"/>
      <c r="AG641" s="203"/>
      <c r="AH641" s="203"/>
      <c r="AK641" s="203"/>
      <c r="AL641" s="203"/>
      <c r="AM641" s="204"/>
    </row>
    <row r="642" spans="2:39">
      <c r="B642" s="200"/>
      <c r="C642" s="201"/>
      <c r="D642" s="201"/>
      <c r="E642" s="201"/>
      <c r="G642" s="193"/>
      <c r="AD642" s="202"/>
      <c r="AE642" s="203"/>
      <c r="AF642" s="203"/>
      <c r="AG642" s="203"/>
      <c r="AH642" s="203"/>
      <c r="AK642" s="203"/>
      <c r="AL642" s="203"/>
      <c r="AM642" s="204"/>
    </row>
    <row r="643" spans="2:39">
      <c r="B643" s="200"/>
      <c r="C643" s="201"/>
      <c r="D643" s="201"/>
      <c r="E643" s="201"/>
      <c r="G643" s="193"/>
      <c r="AD643" s="202"/>
      <c r="AE643" s="203"/>
      <c r="AF643" s="203"/>
      <c r="AG643" s="203"/>
      <c r="AH643" s="203"/>
      <c r="AK643" s="203"/>
      <c r="AL643" s="203"/>
      <c r="AM643" s="204"/>
    </row>
    <row r="644" spans="2:39">
      <c r="B644" s="200"/>
      <c r="C644" s="201"/>
      <c r="D644" s="201"/>
      <c r="E644" s="201"/>
      <c r="G644" s="193"/>
      <c r="AD644" s="202"/>
      <c r="AE644" s="203"/>
      <c r="AF644" s="203"/>
      <c r="AG644" s="203"/>
      <c r="AH644" s="203"/>
      <c r="AK644" s="203"/>
      <c r="AL644" s="203"/>
      <c r="AM644" s="204"/>
    </row>
    <row r="645" spans="2:39">
      <c r="B645" s="200"/>
      <c r="C645" s="201"/>
      <c r="D645" s="201"/>
      <c r="E645" s="201"/>
      <c r="G645" s="193"/>
      <c r="AD645" s="202"/>
      <c r="AE645" s="203"/>
      <c r="AF645" s="203"/>
      <c r="AG645" s="203"/>
      <c r="AH645" s="203"/>
      <c r="AK645" s="203"/>
      <c r="AL645" s="203"/>
      <c r="AM645" s="204"/>
    </row>
    <row r="646" spans="2:39">
      <c r="B646" s="200"/>
      <c r="C646" s="201"/>
      <c r="D646" s="201"/>
      <c r="E646" s="201"/>
      <c r="G646" s="193"/>
      <c r="AD646" s="202"/>
      <c r="AE646" s="203"/>
      <c r="AF646" s="203"/>
      <c r="AG646" s="203"/>
      <c r="AH646" s="203"/>
      <c r="AK646" s="203"/>
      <c r="AL646" s="203"/>
      <c r="AM646" s="204"/>
    </row>
    <row r="647" spans="2:39">
      <c r="B647" s="200"/>
      <c r="C647" s="201"/>
      <c r="D647" s="201"/>
      <c r="E647" s="201"/>
      <c r="G647" s="193"/>
      <c r="AD647" s="202"/>
      <c r="AE647" s="203"/>
      <c r="AF647" s="203"/>
      <c r="AG647" s="203"/>
      <c r="AH647" s="203"/>
      <c r="AK647" s="203"/>
      <c r="AL647" s="203"/>
      <c r="AM647" s="204"/>
    </row>
    <row r="648" spans="2:39">
      <c r="B648" s="200"/>
      <c r="C648" s="201"/>
      <c r="D648" s="201"/>
      <c r="E648" s="201"/>
      <c r="G648" s="193"/>
      <c r="AD648" s="202"/>
      <c r="AE648" s="203"/>
      <c r="AF648" s="203"/>
      <c r="AG648" s="203"/>
      <c r="AH648" s="203"/>
      <c r="AK648" s="203"/>
      <c r="AL648" s="203"/>
      <c r="AM648" s="204"/>
    </row>
    <row r="649" spans="2:39">
      <c r="B649" s="200"/>
      <c r="C649" s="201"/>
      <c r="D649" s="201"/>
      <c r="E649" s="201"/>
      <c r="G649" s="193"/>
      <c r="AD649" s="202"/>
      <c r="AE649" s="203"/>
      <c r="AF649" s="203"/>
      <c r="AG649" s="203"/>
      <c r="AH649" s="203"/>
      <c r="AK649" s="203"/>
      <c r="AL649" s="203"/>
      <c r="AM649" s="204"/>
    </row>
    <row r="650" spans="2:39">
      <c r="B650" s="200"/>
      <c r="C650" s="201"/>
      <c r="D650" s="201"/>
      <c r="E650" s="201"/>
      <c r="G650" s="193"/>
      <c r="AD650" s="202"/>
      <c r="AE650" s="203"/>
      <c r="AF650" s="203"/>
      <c r="AG650" s="203"/>
      <c r="AH650" s="203"/>
      <c r="AK650" s="203"/>
      <c r="AL650" s="203"/>
      <c r="AM650" s="204"/>
    </row>
    <row r="651" spans="2:39">
      <c r="B651" s="200"/>
      <c r="C651" s="201"/>
      <c r="D651" s="201"/>
      <c r="E651" s="201"/>
      <c r="G651" s="193"/>
      <c r="AD651" s="202"/>
      <c r="AE651" s="203"/>
      <c r="AF651" s="203"/>
      <c r="AG651" s="203"/>
      <c r="AH651" s="203"/>
      <c r="AK651" s="203"/>
      <c r="AL651" s="203"/>
      <c r="AM651" s="204"/>
    </row>
    <row r="652" spans="2:39">
      <c r="B652" s="200"/>
      <c r="C652" s="201"/>
      <c r="D652" s="201"/>
      <c r="E652" s="201"/>
      <c r="G652" s="193"/>
      <c r="AD652" s="202"/>
      <c r="AE652" s="203"/>
      <c r="AF652" s="203"/>
      <c r="AG652" s="203"/>
      <c r="AH652" s="203"/>
      <c r="AK652" s="203"/>
      <c r="AL652" s="203"/>
      <c r="AM652" s="204"/>
    </row>
    <row r="653" spans="2:39">
      <c r="B653" s="200"/>
      <c r="C653" s="201"/>
      <c r="D653" s="201"/>
      <c r="E653" s="201"/>
      <c r="G653" s="193"/>
      <c r="AD653" s="202"/>
      <c r="AE653" s="203"/>
      <c r="AF653" s="203"/>
      <c r="AG653" s="203"/>
      <c r="AH653" s="203"/>
      <c r="AK653" s="203"/>
      <c r="AL653" s="203"/>
      <c r="AM653" s="204"/>
    </row>
    <row r="654" spans="2:39">
      <c r="B654" s="200"/>
      <c r="C654" s="201"/>
      <c r="D654" s="201"/>
      <c r="E654" s="201"/>
      <c r="G654" s="193"/>
      <c r="AD654" s="202"/>
      <c r="AE654" s="203"/>
      <c r="AF654" s="203"/>
      <c r="AG654" s="203"/>
      <c r="AH654" s="203"/>
      <c r="AK654" s="203"/>
      <c r="AL654" s="203"/>
      <c r="AM654" s="204"/>
    </row>
    <row r="655" spans="2:39">
      <c r="B655" s="200"/>
      <c r="C655" s="201"/>
      <c r="D655" s="201"/>
      <c r="E655" s="201"/>
      <c r="G655" s="193"/>
      <c r="AD655" s="202"/>
      <c r="AE655" s="203"/>
      <c r="AF655" s="203"/>
      <c r="AG655" s="203"/>
      <c r="AH655" s="203"/>
      <c r="AK655" s="203"/>
      <c r="AL655" s="203"/>
      <c r="AM655" s="204"/>
    </row>
    <row r="656" spans="2:39">
      <c r="B656" s="200"/>
      <c r="C656" s="201"/>
      <c r="D656" s="201"/>
      <c r="E656" s="201"/>
      <c r="G656" s="193"/>
      <c r="AD656" s="202"/>
      <c r="AE656" s="203"/>
      <c r="AF656" s="203"/>
      <c r="AG656" s="203"/>
      <c r="AH656" s="203"/>
      <c r="AK656" s="203"/>
      <c r="AL656" s="203"/>
      <c r="AM656" s="204"/>
    </row>
    <row r="657" spans="2:39">
      <c r="B657" s="200"/>
      <c r="C657" s="201"/>
      <c r="D657" s="201"/>
      <c r="E657" s="201"/>
      <c r="G657" s="193"/>
      <c r="AD657" s="202"/>
      <c r="AE657" s="203"/>
      <c r="AF657" s="203"/>
      <c r="AG657" s="203"/>
      <c r="AH657" s="203"/>
      <c r="AK657" s="203"/>
      <c r="AL657" s="203"/>
      <c r="AM657" s="204"/>
    </row>
    <row r="658" spans="2:39">
      <c r="B658" s="200"/>
      <c r="C658" s="201"/>
      <c r="D658" s="201"/>
      <c r="E658" s="201"/>
      <c r="G658" s="193"/>
      <c r="AD658" s="202"/>
      <c r="AE658" s="203"/>
      <c r="AF658" s="203"/>
      <c r="AG658" s="203"/>
      <c r="AH658" s="203"/>
      <c r="AK658" s="203"/>
      <c r="AL658" s="203"/>
      <c r="AM658" s="204"/>
    </row>
    <row r="659" spans="2:39">
      <c r="B659" s="200"/>
      <c r="C659" s="201"/>
      <c r="D659" s="201"/>
      <c r="E659" s="201"/>
      <c r="G659" s="193"/>
      <c r="AD659" s="202"/>
      <c r="AE659" s="203"/>
      <c r="AF659" s="203"/>
      <c r="AG659" s="203"/>
      <c r="AH659" s="203"/>
      <c r="AK659" s="203"/>
      <c r="AL659" s="203"/>
      <c r="AM659" s="204"/>
    </row>
    <row r="660" spans="2:39">
      <c r="B660" s="200"/>
      <c r="C660" s="201"/>
      <c r="D660" s="201"/>
      <c r="E660" s="201"/>
      <c r="G660" s="193"/>
      <c r="AD660" s="202"/>
      <c r="AE660" s="203"/>
      <c r="AF660" s="203"/>
      <c r="AG660" s="203"/>
      <c r="AH660" s="203"/>
      <c r="AK660" s="203"/>
      <c r="AL660" s="203"/>
      <c r="AM660" s="204"/>
    </row>
    <row r="661" spans="2:39">
      <c r="B661" s="200"/>
      <c r="C661" s="201"/>
      <c r="D661" s="201"/>
      <c r="E661" s="201"/>
      <c r="G661" s="193"/>
      <c r="AD661" s="202"/>
      <c r="AE661" s="203"/>
      <c r="AF661" s="203"/>
      <c r="AG661" s="203"/>
      <c r="AH661" s="203"/>
      <c r="AK661" s="203"/>
      <c r="AL661" s="203"/>
      <c r="AM661" s="204"/>
    </row>
    <row r="662" spans="2:39">
      <c r="B662" s="200"/>
      <c r="C662" s="201"/>
      <c r="D662" s="201"/>
      <c r="E662" s="201"/>
      <c r="G662" s="193"/>
      <c r="AD662" s="202"/>
      <c r="AE662" s="203"/>
      <c r="AF662" s="203"/>
      <c r="AG662" s="203"/>
      <c r="AH662" s="203"/>
      <c r="AK662" s="203"/>
      <c r="AL662" s="203"/>
      <c r="AM662" s="204"/>
    </row>
    <row r="663" spans="2:39">
      <c r="B663" s="200"/>
      <c r="C663" s="201"/>
      <c r="D663" s="201"/>
      <c r="E663" s="201"/>
      <c r="G663" s="193"/>
      <c r="AD663" s="202"/>
      <c r="AE663" s="203"/>
      <c r="AF663" s="203"/>
      <c r="AG663" s="203"/>
      <c r="AH663" s="203"/>
      <c r="AK663" s="203"/>
      <c r="AL663" s="203"/>
      <c r="AM663" s="204"/>
    </row>
    <row r="664" spans="2:39">
      <c r="B664" s="200"/>
      <c r="C664" s="201"/>
      <c r="D664" s="201"/>
      <c r="E664" s="201"/>
      <c r="G664" s="193"/>
      <c r="AD664" s="202"/>
      <c r="AE664" s="203"/>
      <c r="AF664" s="203"/>
      <c r="AG664" s="203"/>
      <c r="AH664" s="203"/>
      <c r="AK664" s="203"/>
      <c r="AL664" s="203"/>
      <c r="AM664" s="204"/>
    </row>
    <row r="665" spans="2:39">
      <c r="B665" s="200"/>
      <c r="C665" s="201"/>
      <c r="D665" s="201"/>
      <c r="E665" s="201"/>
      <c r="G665" s="193"/>
      <c r="AD665" s="202"/>
      <c r="AE665" s="203"/>
      <c r="AF665" s="203"/>
      <c r="AG665" s="203"/>
      <c r="AH665" s="203"/>
      <c r="AK665" s="203"/>
      <c r="AL665" s="203"/>
      <c r="AM665" s="204"/>
    </row>
    <row r="666" spans="2:39">
      <c r="B666" s="200"/>
      <c r="C666" s="201"/>
      <c r="D666" s="201"/>
      <c r="E666" s="201"/>
      <c r="G666" s="193"/>
      <c r="AD666" s="202"/>
      <c r="AE666" s="203"/>
      <c r="AF666" s="203"/>
      <c r="AG666" s="203"/>
      <c r="AH666" s="203"/>
      <c r="AK666" s="203"/>
      <c r="AL666" s="203"/>
      <c r="AM666" s="204"/>
    </row>
    <row r="667" spans="2:39">
      <c r="B667" s="200"/>
      <c r="C667" s="201"/>
      <c r="D667" s="201"/>
      <c r="E667" s="201"/>
      <c r="G667" s="193"/>
      <c r="AD667" s="202"/>
      <c r="AE667" s="203"/>
      <c r="AF667" s="203"/>
      <c r="AG667" s="203"/>
      <c r="AH667" s="203"/>
      <c r="AK667" s="203"/>
      <c r="AL667" s="203"/>
      <c r="AM667" s="204"/>
    </row>
    <row r="668" spans="2:39">
      <c r="B668" s="200"/>
      <c r="C668" s="201"/>
      <c r="D668" s="201"/>
      <c r="E668" s="201"/>
      <c r="G668" s="193"/>
      <c r="AD668" s="202"/>
      <c r="AE668" s="203"/>
      <c r="AF668" s="203"/>
      <c r="AG668" s="203"/>
      <c r="AH668" s="203"/>
      <c r="AK668" s="203"/>
      <c r="AL668" s="203"/>
      <c r="AM668" s="204"/>
    </row>
    <row r="669" spans="2:39">
      <c r="B669" s="200"/>
      <c r="C669" s="201"/>
      <c r="D669" s="201"/>
      <c r="E669" s="201"/>
      <c r="G669" s="193"/>
      <c r="AD669" s="202"/>
      <c r="AE669" s="203"/>
      <c r="AF669" s="203"/>
      <c r="AG669" s="203"/>
      <c r="AH669" s="203"/>
      <c r="AK669" s="203"/>
      <c r="AL669" s="203"/>
      <c r="AM669" s="204"/>
    </row>
    <row r="670" spans="2:39">
      <c r="B670" s="200"/>
      <c r="C670" s="201"/>
      <c r="D670" s="201"/>
      <c r="E670" s="201"/>
      <c r="G670" s="193"/>
      <c r="AD670" s="202"/>
      <c r="AE670" s="203"/>
      <c r="AF670" s="203"/>
      <c r="AG670" s="203"/>
      <c r="AH670" s="203"/>
      <c r="AK670" s="203"/>
      <c r="AL670" s="203"/>
      <c r="AM670" s="204"/>
    </row>
    <row r="671" spans="2:39">
      <c r="B671" s="200"/>
      <c r="C671" s="201"/>
      <c r="D671" s="201"/>
      <c r="E671" s="201"/>
      <c r="G671" s="193"/>
      <c r="AD671" s="202"/>
      <c r="AE671" s="203"/>
      <c r="AF671" s="203"/>
      <c r="AG671" s="203"/>
      <c r="AH671" s="203"/>
      <c r="AK671" s="203"/>
      <c r="AL671" s="203"/>
      <c r="AM671" s="204"/>
    </row>
    <row r="672" spans="2:39">
      <c r="B672" s="200"/>
      <c r="C672" s="201"/>
      <c r="D672" s="201"/>
      <c r="E672" s="201"/>
      <c r="G672" s="193"/>
      <c r="AD672" s="202"/>
      <c r="AE672" s="203"/>
      <c r="AF672" s="203"/>
      <c r="AG672" s="203"/>
      <c r="AH672" s="203"/>
      <c r="AK672" s="203"/>
      <c r="AL672" s="203"/>
      <c r="AM672" s="204"/>
    </row>
    <row r="673" spans="2:39">
      <c r="B673" s="200"/>
      <c r="C673" s="201"/>
      <c r="D673" s="201"/>
      <c r="E673" s="201"/>
      <c r="G673" s="193"/>
      <c r="AD673" s="202"/>
      <c r="AE673" s="203"/>
      <c r="AF673" s="203"/>
      <c r="AG673" s="203"/>
      <c r="AH673" s="203"/>
      <c r="AK673" s="203"/>
      <c r="AL673" s="203"/>
      <c r="AM673" s="204"/>
    </row>
    <row r="674" spans="2:39">
      <c r="B674" s="200"/>
      <c r="C674" s="201"/>
      <c r="D674" s="201"/>
      <c r="E674" s="201"/>
      <c r="G674" s="193"/>
      <c r="AD674" s="202"/>
      <c r="AE674" s="203"/>
      <c r="AF674" s="203"/>
      <c r="AG674" s="203"/>
      <c r="AH674" s="203"/>
      <c r="AK674" s="203"/>
      <c r="AL674" s="203"/>
      <c r="AM674" s="204"/>
    </row>
    <row r="675" spans="2:39">
      <c r="B675" s="200"/>
      <c r="C675" s="201"/>
      <c r="D675" s="201"/>
      <c r="E675" s="201"/>
      <c r="G675" s="193"/>
      <c r="AD675" s="202"/>
      <c r="AE675" s="203"/>
      <c r="AF675" s="203"/>
      <c r="AG675" s="203"/>
      <c r="AH675" s="203"/>
      <c r="AK675" s="203"/>
      <c r="AL675" s="203"/>
      <c r="AM675" s="204"/>
    </row>
    <row r="676" spans="2:39">
      <c r="B676" s="200"/>
      <c r="C676" s="201"/>
      <c r="D676" s="201"/>
      <c r="E676" s="201"/>
      <c r="G676" s="193"/>
      <c r="AD676" s="202"/>
      <c r="AE676" s="203"/>
      <c r="AF676" s="203"/>
      <c r="AG676" s="203"/>
      <c r="AH676" s="203"/>
      <c r="AK676" s="203"/>
      <c r="AL676" s="203"/>
      <c r="AM676" s="204"/>
    </row>
    <row r="677" spans="2:39">
      <c r="B677" s="200"/>
      <c r="C677" s="201"/>
      <c r="D677" s="201"/>
      <c r="E677" s="201"/>
      <c r="G677" s="193"/>
      <c r="AD677" s="202"/>
      <c r="AE677" s="203"/>
      <c r="AF677" s="203"/>
      <c r="AG677" s="203"/>
      <c r="AH677" s="203"/>
      <c r="AK677" s="203"/>
      <c r="AL677" s="203"/>
      <c r="AM677" s="204"/>
    </row>
    <row r="678" spans="2:39">
      <c r="B678" s="200"/>
      <c r="C678" s="201"/>
      <c r="D678" s="201"/>
      <c r="E678" s="201"/>
      <c r="G678" s="193"/>
      <c r="AD678" s="202"/>
      <c r="AE678" s="203"/>
      <c r="AF678" s="203"/>
      <c r="AG678" s="203"/>
      <c r="AH678" s="203"/>
      <c r="AK678" s="203"/>
      <c r="AL678" s="203"/>
      <c r="AM678" s="204"/>
    </row>
    <row r="679" spans="2:39">
      <c r="B679" s="200"/>
      <c r="C679" s="201"/>
      <c r="D679" s="201"/>
      <c r="E679" s="201"/>
      <c r="G679" s="193"/>
      <c r="AD679" s="202"/>
      <c r="AE679" s="203"/>
      <c r="AF679" s="203"/>
      <c r="AG679" s="203"/>
      <c r="AH679" s="203"/>
      <c r="AK679" s="203"/>
      <c r="AL679" s="203"/>
      <c r="AM679" s="204"/>
    </row>
    <row r="680" spans="2:39">
      <c r="B680" s="200"/>
      <c r="C680" s="201"/>
      <c r="D680" s="201"/>
      <c r="E680" s="201"/>
      <c r="G680" s="193"/>
      <c r="AD680" s="202"/>
      <c r="AE680" s="203"/>
      <c r="AF680" s="203"/>
      <c r="AG680" s="203"/>
      <c r="AH680" s="203"/>
      <c r="AK680" s="203"/>
      <c r="AL680" s="203"/>
      <c r="AM680" s="204"/>
    </row>
    <row r="681" spans="2:39">
      <c r="B681" s="200"/>
      <c r="C681" s="201"/>
      <c r="D681" s="201"/>
      <c r="E681" s="201"/>
      <c r="G681" s="193"/>
      <c r="AD681" s="202"/>
      <c r="AE681" s="203"/>
      <c r="AF681" s="203"/>
      <c r="AG681" s="203"/>
      <c r="AH681" s="203"/>
      <c r="AK681" s="203"/>
      <c r="AL681" s="203"/>
      <c r="AM681" s="204"/>
    </row>
    <row r="682" spans="2:39">
      <c r="B682" s="200"/>
      <c r="C682" s="201"/>
      <c r="D682" s="201"/>
      <c r="E682" s="201"/>
      <c r="G682" s="193"/>
      <c r="AD682" s="202"/>
      <c r="AE682" s="203"/>
      <c r="AF682" s="203"/>
      <c r="AG682" s="203"/>
      <c r="AH682" s="203"/>
      <c r="AK682" s="203"/>
      <c r="AL682" s="203"/>
      <c r="AM682" s="204"/>
    </row>
    <row r="683" spans="2:39">
      <c r="B683" s="200"/>
      <c r="C683" s="201"/>
      <c r="D683" s="201"/>
      <c r="E683" s="201"/>
      <c r="G683" s="193"/>
      <c r="AD683" s="202"/>
      <c r="AE683" s="203"/>
      <c r="AF683" s="203"/>
      <c r="AG683" s="203"/>
      <c r="AH683" s="203"/>
      <c r="AK683" s="203"/>
      <c r="AL683" s="203"/>
      <c r="AM683" s="204"/>
    </row>
    <row r="684" spans="2:39">
      <c r="B684" s="200"/>
      <c r="C684" s="201"/>
      <c r="D684" s="201"/>
      <c r="E684" s="201"/>
      <c r="G684" s="193"/>
      <c r="AD684" s="202"/>
      <c r="AE684" s="203"/>
      <c r="AF684" s="203"/>
      <c r="AG684" s="203"/>
      <c r="AH684" s="203"/>
      <c r="AK684" s="203"/>
      <c r="AL684" s="203"/>
      <c r="AM684" s="204"/>
    </row>
    <row r="685" spans="2:39">
      <c r="B685" s="200"/>
      <c r="C685" s="201"/>
      <c r="D685" s="201"/>
      <c r="E685" s="201"/>
      <c r="G685" s="193"/>
      <c r="AD685" s="202"/>
      <c r="AE685" s="203"/>
      <c r="AF685" s="203"/>
      <c r="AG685" s="203"/>
      <c r="AH685" s="203"/>
      <c r="AK685" s="203"/>
      <c r="AL685" s="203"/>
      <c r="AM685" s="204"/>
    </row>
    <row r="686" spans="2:39">
      <c r="B686" s="200"/>
      <c r="C686" s="201"/>
      <c r="D686" s="201"/>
      <c r="E686" s="201"/>
      <c r="G686" s="193"/>
      <c r="AD686" s="202"/>
      <c r="AE686" s="203"/>
      <c r="AF686" s="203"/>
      <c r="AG686" s="203"/>
      <c r="AH686" s="203"/>
      <c r="AK686" s="203"/>
      <c r="AL686" s="203"/>
      <c r="AM686" s="204"/>
    </row>
    <row r="687" spans="2:39">
      <c r="B687" s="200"/>
      <c r="C687" s="201"/>
      <c r="D687" s="201"/>
      <c r="E687" s="201"/>
      <c r="G687" s="193"/>
      <c r="AD687" s="202"/>
      <c r="AE687" s="203"/>
      <c r="AF687" s="203"/>
      <c r="AG687" s="203"/>
      <c r="AH687" s="203"/>
      <c r="AK687" s="203"/>
      <c r="AL687" s="203"/>
      <c r="AM687" s="204"/>
    </row>
    <row r="688" spans="2:39">
      <c r="B688" s="200"/>
      <c r="C688" s="201"/>
      <c r="D688" s="201"/>
      <c r="E688" s="201"/>
      <c r="G688" s="193"/>
      <c r="AD688" s="202"/>
      <c r="AE688" s="203"/>
      <c r="AF688" s="203"/>
      <c r="AG688" s="203"/>
      <c r="AH688" s="203"/>
      <c r="AK688" s="203"/>
      <c r="AL688" s="203"/>
      <c r="AM688" s="204"/>
    </row>
    <row r="689" spans="2:39">
      <c r="B689" s="200"/>
      <c r="C689" s="201"/>
      <c r="D689" s="201"/>
      <c r="E689" s="201"/>
      <c r="G689" s="193"/>
      <c r="AD689" s="202"/>
      <c r="AE689" s="203"/>
      <c r="AF689" s="203"/>
      <c r="AG689" s="203"/>
      <c r="AH689" s="203"/>
      <c r="AK689" s="203"/>
      <c r="AL689" s="203"/>
      <c r="AM689" s="204"/>
    </row>
    <row r="690" spans="2:39">
      <c r="B690" s="200"/>
      <c r="C690" s="201"/>
      <c r="D690" s="201"/>
      <c r="E690" s="201"/>
      <c r="G690" s="193"/>
      <c r="AD690" s="202"/>
      <c r="AE690" s="203"/>
      <c r="AF690" s="203"/>
      <c r="AG690" s="203"/>
      <c r="AH690" s="203"/>
      <c r="AK690" s="203"/>
      <c r="AL690" s="203"/>
      <c r="AM690" s="204"/>
    </row>
    <row r="691" spans="2:39">
      <c r="B691" s="200"/>
      <c r="C691" s="201"/>
      <c r="D691" s="201"/>
      <c r="E691" s="201"/>
      <c r="G691" s="193"/>
      <c r="AD691" s="202"/>
      <c r="AE691" s="203"/>
      <c r="AF691" s="203"/>
      <c r="AG691" s="203"/>
      <c r="AH691" s="203"/>
      <c r="AK691" s="203"/>
      <c r="AL691" s="203"/>
      <c r="AM691" s="204"/>
    </row>
    <row r="692" spans="2:39">
      <c r="B692" s="200"/>
      <c r="C692" s="201"/>
      <c r="D692" s="201"/>
      <c r="E692" s="201"/>
      <c r="G692" s="193"/>
      <c r="AD692" s="202"/>
      <c r="AE692" s="203"/>
      <c r="AF692" s="203"/>
      <c r="AG692" s="203"/>
      <c r="AH692" s="203"/>
      <c r="AK692" s="203"/>
      <c r="AL692" s="203"/>
      <c r="AM692" s="204"/>
    </row>
    <row r="693" spans="2:39">
      <c r="B693" s="200"/>
      <c r="C693" s="201"/>
      <c r="D693" s="201"/>
      <c r="E693" s="201"/>
      <c r="G693" s="193"/>
      <c r="AD693" s="202"/>
      <c r="AE693" s="203"/>
      <c r="AF693" s="203"/>
      <c r="AG693" s="203"/>
      <c r="AH693" s="203"/>
      <c r="AK693" s="203"/>
      <c r="AL693" s="203"/>
      <c r="AM693" s="204"/>
    </row>
    <row r="694" spans="2:39">
      <c r="B694" s="200"/>
      <c r="C694" s="201"/>
      <c r="D694" s="201"/>
      <c r="E694" s="201"/>
      <c r="G694" s="193"/>
      <c r="AD694" s="202"/>
      <c r="AE694" s="203"/>
      <c r="AF694" s="203"/>
      <c r="AG694" s="203"/>
      <c r="AH694" s="203"/>
      <c r="AK694" s="203"/>
      <c r="AL694" s="203"/>
      <c r="AM694" s="204"/>
    </row>
    <row r="695" spans="2:39">
      <c r="B695" s="200"/>
      <c r="C695" s="201"/>
      <c r="D695" s="201"/>
      <c r="E695" s="201"/>
      <c r="G695" s="193"/>
      <c r="AD695" s="202"/>
      <c r="AE695" s="203"/>
      <c r="AF695" s="203"/>
      <c r="AG695" s="203"/>
      <c r="AH695" s="203"/>
      <c r="AK695" s="203"/>
      <c r="AL695" s="203"/>
      <c r="AM695" s="204"/>
    </row>
    <row r="696" spans="2:39">
      <c r="B696" s="200"/>
      <c r="C696" s="201"/>
      <c r="D696" s="201"/>
      <c r="E696" s="201"/>
      <c r="G696" s="193"/>
      <c r="AD696" s="202"/>
      <c r="AE696" s="203"/>
      <c r="AF696" s="203"/>
      <c r="AG696" s="203"/>
      <c r="AH696" s="203"/>
      <c r="AK696" s="203"/>
      <c r="AL696" s="203"/>
      <c r="AM696" s="204"/>
    </row>
    <row r="697" spans="2:39">
      <c r="B697" s="200"/>
      <c r="C697" s="201"/>
      <c r="D697" s="201"/>
      <c r="E697" s="201"/>
      <c r="G697" s="193"/>
      <c r="AD697" s="202"/>
      <c r="AE697" s="203"/>
      <c r="AF697" s="203"/>
      <c r="AG697" s="203"/>
      <c r="AH697" s="203"/>
      <c r="AK697" s="203"/>
      <c r="AL697" s="203"/>
      <c r="AM697" s="204"/>
    </row>
    <row r="698" spans="2:39">
      <c r="B698" s="200"/>
      <c r="C698" s="201"/>
      <c r="D698" s="201"/>
      <c r="E698" s="201"/>
      <c r="G698" s="193"/>
      <c r="AD698" s="202"/>
      <c r="AE698" s="203"/>
      <c r="AF698" s="203"/>
      <c r="AG698" s="203"/>
      <c r="AH698" s="203"/>
      <c r="AK698" s="203"/>
      <c r="AL698" s="203"/>
      <c r="AM698" s="204"/>
    </row>
    <row r="699" spans="2:39">
      <c r="B699" s="200"/>
      <c r="C699" s="201"/>
      <c r="D699" s="201"/>
      <c r="E699" s="201"/>
      <c r="G699" s="193"/>
      <c r="AD699" s="202"/>
      <c r="AE699" s="203"/>
      <c r="AF699" s="203"/>
      <c r="AG699" s="203"/>
      <c r="AH699" s="203"/>
      <c r="AK699" s="203"/>
      <c r="AL699" s="203"/>
      <c r="AM699" s="204"/>
    </row>
    <row r="700" spans="2:39">
      <c r="B700" s="200"/>
      <c r="C700" s="201"/>
      <c r="D700" s="201"/>
      <c r="E700" s="201"/>
      <c r="G700" s="193"/>
      <c r="AD700" s="202"/>
      <c r="AE700" s="203"/>
      <c r="AF700" s="203"/>
      <c r="AG700" s="203"/>
      <c r="AH700" s="203"/>
      <c r="AK700" s="203"/>
      <c r="AL700" s="203"/>
      <c r="AM700" s="204"/>
    </row>
    <row r="701" spans="2:39">
      <c r="B701" s="200"/>
      <c r="C701" s="201"/>
      <c r="D701" s="201"/>
      <c r="E701" s="201"/>
      <c r="G701" s="193"/>
      <c r="AD701" s="202"/>
      <c r="AE701" s="203"/>
      <c r="AF701" s="203"/>
      <c r="AG701" s="203"/>
      <c r="AH701" s="203"/>
      <c r="AK701" s="203"/>
      <c r="AL701" s="203"/>
      <c r="AM701" s="204"/>
    </row>
    <row r="702" spans="2:39">
      <c r="B702" s="200"/>
      <c r="C702" s="201"/>
      <c r="D702" s="201"/>
      <c r="E702" s="201"/>
      <c r="G702" s="193"/>
      <c r="AD702" s="202"/>
      <c r="AE702" s="203"/>
      <c r="AF702" s="203"/>
      <c r="AG702" s="203"/>
      <c r="AH702" s="203"/>
      <c r="AK702" s="203"/>
      <c r="AL702" s="203"/>
      <c r="AM702" s="204"/>
    </row>
    <row r="703" spans="2:39">
      <c r="B703" s="200"/>
      <c r="C703" s="201"/>
      <c r="D703" s="201"/>
      <c r="E703" s="201"/>
      <c r="G703" s="193"/>
      <c r="AD703" s="202"/>
      <c r="AE703" s="203"/>
      <c r="AF703" s="203"/>
      <c r="AG703" s="203"/>
      <c r="AH703" s="203"/>
      <c r="AK703" s="203"/>
      <c r="AL703" s="203"/>
      <c r="AM703" s="204"/>
    </row>
    <row r="704" spans="2:39">
      <c r="B704" s="200"/>
      <c r="C704" s="201"/>
      <c r="D704" s="201"/>
      <c r="E704" s="201"/>
      <c r="G704" s="193"/>
      <c r="AD704" s="202"/>
      <c r="AE704" s="203"/>
      <c r="AF704" s="203"/>
      <c r="AG704" s="203"/>
      <c r="AH704" s="203"/>
      <c r="AK704" s="203"/>
      <c r="AL704" s="203"/>
      <c r="AM704" s="204"/>
    </row>
    <row r="705" spans="2:39">
      <c r="B705" s="200"/>
      <c r="C705" s="201"/>
      <c r="D705" s="201"/>
      <c r="E705" s="201"/>
      <c r="G705" s="193"/>
      <c r="AD705" s="202"/>
      <c r="AE705" s="203"/>
      <c r="AF705" s="203"/>
      <c r="AG705" s="203"/>
      <c r="AH705" s="203"/>
      <c r="AK705" s="203"/>
      <c r="AL705" s="203"/>
      <c r="AM705" s="204"/>
    </row>
    <row r="706" spans="2:39">
      <c r="B706" s="200"/>
      <c r="C706" s="201"/>
      <c r="D706" s="201"/>
      <c r="E706" s="201"/>
      <c r="G706" s="193"/>
      <c r="AD706" s="202"/>
      <c r="AE706" s="203"/>
      <c r="AF706" s="203"/>
      <c r="AG706" s="203"/>
      <c r="AH706" s="203"/>
      <c r="AK706" s="203"/>
      <c r="AL706" s="203"/>
      <c r="AM706" s="204"/>
    </row>
    <row r="707" spans="2:39">
      <c r="B707" s="200"/>
      <c r="C707" s="201"/>
      <c r="D707" s="201"/>
      <c r="E707" s="201"/>
      <c r="G707" s="193"/>
      <c r="AD707" s="202"/>
      <c r="AE707" s="203"/>
      <c r="AF707" s="203"/>
      <c r="AG707" s="203"/>
      <c r="AH707" s="203"/>
      <c r="AK707" s="203"/>
      <c r="AL707" s="203"/>
      <c r="AM707" s="204"/>
    </row>
    <row r="708" spans="2:39">
      <c r="B708" s="200"/>
      <c r="C708" s="201"/>
      <c r="D708" s="201"/>
      <c r="E708" s="201"/>
      <c r="G708" s="193"/>
      <c r="AD708" s="202"/>
      <c r="AE708" s="203"/>
      <c r="AF708" s="203"/>
      <c r="AG708" s="203"/>
      <c r="AH708" s="203"/>
      <c r="AK708" s="203"/>
      <c r="AL708" s="203"/>
      <c r="AM708" s="204"/>
    </row>
    <row r="709" spans="2:39">
      <c r="B709" s="200"/>
      <c r="C709" s="201"/>
      <c r="D709" s="201"/>
      <c r="E709" s="201"/>
      <c r="G709" s="193"/>
      <c r="AD709" s="202"/>
      <c r="AE709" s="203"/>
      <c r="AF709" s="203"/>
      <c r="AG709" s="203"/>
      <c r="AH709" s="203"/>
      <c r="AK709" s="203"/>
      <c r="AL709" s="203"/>
      <c r="AM709" s="204"/>
    </row>
    <row r="710" spans="2:39">
      <c r="B710" s="200"/>
      <c r="C710" s="201"/>
      <c r="D710" s="201"/>
      <c r="E710" s="201"/>
      <c r="G710" s="193"/>
      <c r="AD710" s="202"/>
      <c r="AE710" s="203"/>
      <c r="AF710" s="203"/>
      <c r="AG710" s="203"/>
      <c r="AH710" s="203"/>
      <c r="AK710" s="203"/>
      <c r="AL710" s="203"/>
      <c r="AM710" s="204"/>
    </row>
    <row r="711" spans="2:39">
      <c r="B711" s="200"/>
      <c r="C711" s="201"/>
      <c r="D711" s="201"/>
      <c r="E711" s="201"/>
      <c r="G711" s="193"/>
      <c r="AD711" s="202"/>
      <c r="AE711" s="203"/>
      <c r="AF711" s="203"/>
      <c r="AG711" s="203"/>
      <c r="AH711" s="203"/>
      <c r="AK711" s="203"/>
      <c r="AL711" s="203"/>
      <c r="AM711" s="204"/>
    </row>
    <row r="712" spans="2:39">
      <c r="B712" s="200"/>
      <c r="C712" s="201"/>
      <c r="D712" s="201"/>
      <c r="E712" s="201"/>
      <c r="G712" s="193"/>
      <c r="AD712" s="202"/>
      <c r="AE712" s="203"/>
      <c r="AF712" s="203"/>
      <c r="AG712" s="203"/>
      <c r="AH712" s="203"/>
      <c r="AK712" s="203"/>
      <c r="AL712" s="203"/>
      <c r="AM712" s="204"/>
    </row>
    <row r="713" spans="2:39">
      <c r="B713" s="200"/>
      <c r="C713" s="201"/>
      <c r="D713" s="201"/>
      <c r="E713" s="201"/>
      <c r="G713" s="193"/>
      <c r="AD713" s="202"/>
      <c r="AE713" s="203"/>
      <c r="AF713" s="203"/>
      <c r="AG713" s="203"/>
      <c r="AH713" s="203"/>
      <c r="AK713" s="203"/>
      <c r="AL713" s="203"/>
      <c r="AM713" s="204"/>
    </row>
    <row r="714" spans="2:39">
      <c r="B714" s="200"/>
      <c r="C714" s="201"/>
      <c r="D714" s="201"/>
      <c r="E714" s="201"/>
      <c r="G714" s="193"/>
      <c r="AD714" s="202"/>
      <c r="AE714" s="203"/>
      <c r="AF714" s="203"/>
      <c r="AG714" s="203"/>
      <c r="AH714" s="203"/>
      <c r="AK714" s="203"/>
      <c r="AL714" s="203"/>
      <c r="AM714" s="204"/>
    </row>
    <row r="715" spans="2:39">
      <c r="B715" s="200"/>
      <c r="C715" s="201"/>
      <c r="D715" s="201"/>
      <c r="E715" s="201"/>
      <c r="G715" s="193"/>
      <c r="AD715" s="202"/>
      <c r="AE715" s="203"/>
      <c r="AF715" s="203"/>
      <c r="AG715" s="203"/>
      <c r="AH715" s="203"/>
      <c r="AK715" s="203"/>
      <c r="AL715" s="203"/>
      <c r="AM715" s="204"/>
    </row>
    <row r="716" spans="2:39">
      <c r="B716" s="200"/>
      <c r="C716" s="201"/>
      <c r="D716" s="201"/>
      <c r="E716" s="201"/>
      <c r="G716" s="193"/>
      <c r="AD716" s="202"/>
      <c r="AE716" s="203"/>
      <c r="AF716" s="203"/>
      <c r="AG716" s="203"/>
      <c r="AH716" s="203"/>
      <c r="AK716" s="203"/>
      <c r="AL716" s="203"/>
      <c r="AM716" s="204"/>
    </row>
    <row r="717" spans="2:39">
      <c r="B717" s="200"/>
      <c r="C717" s="201"/>
      <c r="D717" s="201"/>
      <c r="E717" s="201"/>
      <c r="G717" s="193"/>
      <c r="AD717" s="202"/>
      <c r="AE717" s="203"/>
      <c r="AF717" s="203"/>
      <c r="AG717" s="203"/>
      <c r="AH717" s="203"/>
      <c r="AK717" s="203"/>
      <c r="AL717" s="203"/>
      <c r="AM717" s="204"/>
    </row>
    <row r="718" spans="2:39">
      <c r="B718" s="200"/>
      <c r="C718" s="201"/>
      <c r="D718" s="201"/>
      <c r="E718" s="201"/>
      <c r="G718" s="193"/>
      <c r="AD718" s="202"/>
      <c r="AE718" s="203"/>
      <c r="AF718" s="203"/>
      <c r="AG718" s="203"/>
      <c r="AH718" s="203"/>
      <c r="AK718" s="203"/>
      <c r="AL718" s="203"/>
      <c r="AM718" s="204"/>
    </row>
    <row r="719" spans="2:39">
      <c r="B719" s="200"/>
      <c r="C719" s="201"/>
      <c r="D719" s="201"/>
      <c r="E719" s="201"/>
      <c r="G719" s="193"/>
      <c r="AD719" s="202"/>
      <c r="AE719" s="203"/>
      <c r="AF719" s="203"/>
      <c r="AG719" s="203"/>
      <c r="AH719" s="203"/>
      <c r="AK719" s="203"/>
      <c r="AL719" s="203"/>
      <c r="AM719" s="204"/>
    </row>
    <row r="720" spans="2:39">
      <c r="B720" s="200"/>
      <c r="C720" s="201"/>
      <c r="D720" s="201"/>
      <c r="E720" s="201"/>
      <c r="G720" s="193"/>
      <c r="AD720" s="202"/>
      <c r="AE720" s="203"/>
      <c r="AF720" s="203"/>
      <c r="AG720" s="203"/>
      <c r="AH720" s="203"/>
      <c r="AK720" s="203"/>
      <c r="AL720" s="203"/>
      <c r="AM720" s="204"/>
    </row>
    <row r="721" spans="2:39">
      <c r="B721" s="200"/>
      <c r="C721" s="201"/>
      <c r="D721" s="201"/>
      <c r="E721" s="201"/>
      <c r="G721" s="193"/>
      <c r="AD721" s="202"/>
      <c r="AE721" s="203"/>
      <c r="AF721" s="203"/>
      <c r="AG721" s="203"/>
      <c r="AH721" s="203"/>
      <c r="AK721" s="203"/>
      <c r="AL721" s="203"/>
      <c r="AM721" s="204"/>
    </row>
    <row r="722" spans="2:39">
      <c r="B722" s="200"/>
      <c r="C722" s="201"/>
      <c r="D722" s="201"/>
      <c r="E722" s="201"/>
      <c r="G722" s="193"/>
      <c r="AD722" s="202"/>
      <c r="AE722" s="203"/>
      <c r="AF722" s="203"/>
      <c r="AG722" s="203"/>
      <c r="AH722" s="203"/>
      <c r="AK722" s="203"/>
      <c r="AL722" s="203"/>
      <c r="AM722" s="204"/>
    </row>
    <row r="723" spans="2:39">
      <c r="B723" s="200"/>
      <c r="C723" s="201"/>
      <c r="D723" s="201"/>
      <c r="E723" s="201"/>
      <c r="G723" s="193"/>
      <c r="AD723" s="202"/>
      <c r="AE723" s="203"/>
      <c r="AF723" s="203"/>
      <c r="AG723" s="203"/>
      <c r="AH723" s="203"/>
      <c r="AK723" s="203"/>
      <c r="AL723" s="203"/>
      <c r="AM723" s="204"/>
    </row>
    <row r="724" spans="2:39">
      <c r="B724" s="200"/>
      <c r="C724" s="201"/>
      <c r="D724" s="201"/>
      <c r="E724" s="201"/>
      <c r="G724" s="193"/>
      <c r="AD724" s="202"/>
      <c r="AE724" s="203"/>
      <c r="AF724" s="203"/>
      <c r="AG724" s="203"/>
      <c r="AH724" s="203"/>
      <c r="AK724" s="203"/>
      <c r="AL724" s="203"/>
      <c r="AM724" s="204"/>
    </row>
    <row r="725" spans="2:39">
      <c r="B725" s="200"/>
      <c r="C725" s="201"/>
      <c r="D725" s="201"/>
      <c r="E725" s="201"/>
      <c r="G725" s="193"/>
      <c r="AD725" s="202"/>
      <c r="AE725" s="203"/>
      <c r="AF725" s="203"/>
      <c r="AG725" s="203"/>
      <c r="AH725" s="203"/>
      <c r="AK725" s="203"/>
      <c r="AL725" s="203"/>
      <c r="AM725" s="204"/>
    </row>
    <row r="726" spans="2:39">
      <c r="B726" s="200"/>
      <c r="C726" s="201"/>
      <c r="D726" s="201"/>
      <c r="E726" s="201"/>
      <c r="G726" s="193"/>
      <c r="AD726" s="202"/>
      <c r="AE726" s="203"/>
      <c r="AF726" s="203"/>
      <c r="AG726" s="203"/>
      <c r="AH726" s="203"/>
      <c r="AK726" s="203"/>
      <c r="AL726" s="203"/>
      <c r="AM726" s="204"/>
    </row>
    <row r="727" spans="2:39">
      <c r="B727" s="200"/>
      <c r="C727" s="201"/>
      <c r="D727" s="201"/>
      <c r="E727" s="201"/>
      <c r="G727" s="193"/>
      <c r="AD727" s="202"/>
      <c r="AE727" s="203"/>
      <c r="AF727" s="203"/>
      <c r="AG727" s="203"/>
      <c r="AH727" s="203"/>
      <c r="AK727" s="203"/>
      <c r="AL727" s="203"/>
      <c r="AM727" s="204"/>
    </row>
    <row r="728" spans="2:39">
      <c r="B728" s="200"/>
      <c r="C728" s="201"/>
      <c r="D728" s="201"/>
      <c r="E728" s="201"/>
      <c r="G728" s="193"/>
      <c r="AD728" s="202"/>
      <c r="AE728" s="203"/>
      <c r="AF728" s="203"/>
      <c r="AG728" s="203"/>
      <c r="AH728" s="203"/>
      <c r="AK728" s="203"/>
      <c r="AL728" s="203"/>
      <c r="AM728" s="204"/>
    </row>
    <row r="729" spans="2:39">
      <c r="B729" s="200"/>
      <c r="C729" s="201"/>
      <c r="D729" s="201"/>
      <c r="E729" s="201"/>
      <c r="G729" s="193"/>
      <c r="AD729" s="202"/>
      <c r="AE729" s="203"/>
      <c r="AF729" s="203"/>
      <c r="AG729" s="203"/>
      <c r="AH729" s="203"/>
      <c r="AK729" s="203"/>
      <c r="AL729" s="203"/>
      <c r="AM729" s="204"/>
    </row>
    <row r="730" spans="2:39">
      <c r="B730" s="200"/>
      <c r="C730" s="201"/>
      <c r="D730" s="201"/>
      <c r="E730" s="201"/>
      <c r="G730" s="193"/>
      <c r="AD730" s="202"/>
      <c r="AE730" s="203"/>
      <c r="AF730" s="203"/>
      <c r="AG730" s="203"/>
      <c r="AH730" s="203"/>
      <c r="AK730" s="203"/>
      <c r="AL730" s="203"/>
      <c r="AM730" s="204"/>
    </row>
    <row r="731" spans="2:39">
      <c r="B731" s="200"/>
      <c r="C731" s="201"/>
      <c r="D731" s="201"/>
      <c r="E731" s="201"/>
      <c r="G731" s="193"/>
      <c r="AD731" s="202"/>
      <c r="AE731" s="203"/>
      <c r="AF731" s="203"/>
      <c r="AG731" s="203"/>
      <c r="AH731" s="203"/>
      <c r="AK731" s="203"/>
      <c r="AL731" s="203"/>
      <c r="AM731" s="204"/>
    </row>
    <row r="732" spans="2:39">
      <c r="B732" s="200"/>
      <c r="C732" s="201"/>
      <c r="D732" s="201"/>
      <c r="E732" s="201"/>
      <c r="G732" s="193"/>
      <c r="AD732" s="202"/>
      <c r="AE732" s="203"/>
      <c r="AF732" s="203"/>
      <c r="AG732" s="203"/>
      <c r="AH732" s="203"/>
      <c r="AK732" s="203"/>
      <c r="AL732" s="203"/>
      <c r="AM732" s="204"/>
    </row>
    <row r="733" spans="2:39">
      <c r="B733" s="200"/>
      <c r="C733" s="201"/>
      <c r="D733" s="201"/>
      <c r="E733" s="201"/>
      <c r="G733" s="193"/>
      <c r="AD733" s="202"/>
      <c r="AE733" s="203"/>
      <c r="AF733" s="203"/>
      <c r="AG733" s="203"/>
      <c r="AH733" s="203"/>
      <c r="AK733" s="203"/>
      <c r="AL733" s="203"/>
      <c r="AM733" s="204"/>
    </row>
    <row r="734" spans="2:39">
      <c r="B734" s="200"/>
      <c r="C734" s="201"/>
      <c r="D734" s="201"/>
      <c r="E734" s="201"/>
      <c r="G734" s="193"/>
      <c r="AD734" s="202"/>
      <c r="AE734" s="203"/>
      <c r="AF734" s="203"/>
      <c r="AG734" s="203"/>
      <c r="AH734" s="203"/>
      <c r="AK734" s="203"/>
      <c r="AL734" s="203"/>
      <c r="AM734" s="204"/>
    </row>
    <row r="735" spans="2:39">
      <c r="B735" s="200"/>
      <c r="C735" s="201"/>
      <c r="D735" s="201"/>
      <c r="E735" s="201"/>
      <c r="G735" s="193"/>
      <c r="AD735" s="202"/>
      <c r="AE735" s="203"/>
      <c r="AF735" s="203"/>
      <c r="AG735" s="203"/>
      <c r="AH735" s="203"/>
      <c r="AK735" s="203"/>
      <c r="AL735" s="203"/>
      <c r="AM735" s="204"/>
    </row>
    <row r="736" spans="2:39">
      <c r="B736" s="200"/>
      <c r="C736" s="201"/>
      <c r="D736" s="201"/>
      <c r="E736" s="201"/>
      <c r="G736" s="193"/>
      <c r="AD736" s="202"/>
      <c r="AE736" s="203"/>
      <c r="AF736" s="203"/>
      <c r="AG736" s="203"/>
      <c r="AH736" s="203"/>
      <c r="AK736" s="203"/>
      <c r="AL736" s="203"/>
      <c r="AM736" s="204"/>
    </row>
    <row r="737" spans="2:39">
      <c r="B737" s="200"/>
      <c r="C737" s="201"/>
      <c r="D737" s="201"/>
      <c r="E737" s="201"/>
      <c r="G737" s="193"/>
      <c r="AD737" s="202"/>
      <c r="AE737" s="203"/>
      <c r="AF737" s="203"/>
      <c r="AG737" s="203"/>
      <c r="AH737" s="203"/>
      <c r="AK737" s="203"/>
      <c r="AL737" s="203"/>
      <c r="AM737" s="204"/>
    </row>
    <row r="738" spans="2:39">
      <c r="B738" s="200"/>
      <c r="C738" s="201"/>
      <c r="D738" s="201"/>
      <c r="E738" s="201"/>
      <c r="G738" s="193"/>
      <c r="AD738" s="202"/>
      <c r="AE738" s="203"/>
      <c r="AF738" s="203"/>
      <c r="AG738" s="203"/>
      <c r="AH738" s="203"/>
      <c r="AK738" s="203"/>
      <c r="AL738" s="203"/>
      <c r="AM738" s="204"/>
    </row>
    <row r="739" spans="2:39">
      <c r="B739" s="200"/>
      <c r="C739" s="201"/>
      <c r="D739" s="201"/>
      <c r="E739" s="201"/>
      <c r="G739" s="193"/>
      <c r="AD739" s="202"/>
      <c r="AE739" s="203"/>
      <c r="AF739" s="203"/>
      <c r="AG739" s="203"/>
      <c r="AH739" s="203"/>
      <c r="AK739" s="203"/>
      <c r="AL739" s="203"/>
      <c r="AM739" s="204"/>
    </row>
    <row r="740" spans="2:39">
      <c r="B740" s="200"/>
      <c r="C740" s="201"/>
      <c r="D740" s="201"/>
      <c r="E740" s="201"/>
      <c r="G740" s="193"/>
      <c r="AD740" s="202"/>
      <c r="AE740" s="203"/>
      <c r="AF740" s="203"/>
      <c r="AG740" s="203"/>
      <c r="AH740" s="203"/>
      <c r="AK740" s="203"/>
      <c r="AL740" s="203"/>
      <c r="AM740" s="204"/>
    </row>
    <row r="741" spans="2:39">
      <c r="B741" s="200"/>
      <c r="C741" s="201"/>
      <c r="D741" s="201"/>
      <c r="E741" s="201"/>
      <c r="G741" s="193"/>
      <c r="AD741" s="202"/>
      <c r="AE741" s="203"/>
      <c r="AF741" s="203"/>
      <c r="AG741" s="203"/>
      <c r="AH741" s="203"/>
      <c r="AK741" s="203"/>
      <c r="AL741" s="203"/>
      <c r="AM741" s="204"/>
    </row>
    <row r="742" spans="2:39">
      <c r="B742" s="200"/>
      <c r="C742" s="201"/>
      <c r="D742" s="201"/>
      <c r="E742" s="201"/>
      <c r="G742" s="193"/>
      <c r="AD742" s="202"/>
      <c r="AE742" s="203"/>
      <c r="AF742" s="203"/>
      <c r="AG742" s="203"/>
      <c r="AH742" s="203"/>
      <c r="AK742" s="203"/>
      <c r="AL742" s="203"/>
      <c r="AM742" s="204"/>
    </row>
    <row r="743" spans="2:39">
      <c r="B743" s="200"/>
      <c r="C743" s="201"/>
      <c r="D743" s="201"/>
      <c r="E743" s="201"/>
      <c r="G743" s="193"/>
      <c r="AD743" s="202"/>
      <c r="AE743" s="203"/>
      <c r="AF743" s="203"/>
      <c r="AG743" s="203"/>
      <c r="AH743" s="203"/>
      <c r="AK743" s="203"/>
      <c r="AL743" s="203"/>
      <c r="AM743" s="204"/>
    </row>
    <row r="744" spans="2:39">
      <c r="B744" s="200"/>
      <c r="C744" s="201"/>
      <c r="D744" s="201"/>
      <c r="E744" s="201"/>
      <c r="G744" s="193"/>
      <c r="AD744" s="202"/>
      <c r="AE744" s="203"/>
      <c r="AF744" s="203"/>
      <c r="AG744" s="203"/>
      <c r="AH744" s="203"/>
      <c r="AK744" s="203"/>
      <c r="AL744" s="203"/>
      <c r="AM744" s="204"/>
    </row>
    <row r="745" spans="2:39">
      <c r="B745" s="200"/>
      <c r="C745" s="201"/>
      <c r="D745" s="201"/>
      <c r="E745" s="201"/>
      <c r="G745" s="193"/>
      <c r="AD745" s="202"/>
      <c r="AE745" s="203"/>
      <c r="AF745" s="203"/>
      <c r="AG745" s="203"/>
      <c r="AH745" s="203"/>
      <c r="AK745" s="203"/>
      <c r="AL745" s="203"/>
      <c r="AM745" s="204"/>
    </row>
    <row r="746" spans="2:39">
      <c r="B746" s="200"/>
      <c r="C746" s="201"/>
      <c r="D746" s="201"/>
      <c r="E746" s="201"/>
      <c r="G746" s="193"/>
      <c r="AD746" s="202"/>
      <c r="AE746" s="203"/>
      <c r="AF746" s="203"/>
      <c r="AG746" s="203"/>
      <c r="AH746" s="203"/>
      <c r="AK746" s="203"/>
      <c r="AL746" s="203"/>
      <c r="AM746" s="204"/>
    </row>
    <row r="747" spans="2:39">
      <c r="B747" s="200"/>
      <c r="C747" s="201"/>
      <c r="D747" s="201"/>
      <c r="E747" s="201"/>
      <c r="G747" s="193"/>
      <c r="AD747" s="202"/>
      <c r="AE747" s="203"/>
      <c r="AF747" s="203"/>
      <c r="AG747" s="203"/>
      <c r="AH747" s="203"/>
      <c r="AK747" s="203"/>
      <c r="AL747" s="203"/>
      <c r="AM747" s="204"/>
    </row>
    <row r="748" spans="2:39">
      <c r="B748" s="200"/>
      <c r="C748" s="201"/>
      <c r="D748" s="201"/>
      <c r="E748" s="201"/>
      <c r="G748" s="193"/>
      <c r="AD748" s="202"/>
      <c r="AE748" s="203"/>
      <c r="AF748" s="203"/>
      <c r="AG748" s="203"/>
      <c r="AH748" s="203"/>
      <c r="AK748" s="203"/>
      <c r="AL748" s="203"/>
      <c r="AM748" s="204"/>
    </row>
    <row r="749" spans="2:39">
      <c r="B749" s="200"/>
      <c r="C749" s="201"/>
      <c r="D749" s="201"/>
      <c r="E749" s="201"/>
      <c r="G749" s="193"/>
      <c r="AD749" s="202"/>
      <c r="AE749" s="203"/>
      <c r="AF749" s="203"/>
      <c r="AG749" s="203"/>
      <c r="AH749" s="203"/>
      <c r="AK749" s="203"/>
      <c r="AL749" s="203"/>
      <c r="AM749" s="204"/>
    </row>
    <row r="750" spans="2:39">
      <c r="B750" s="200"/>
      <c r="C750" s="201"/>
      <c r="D750" s="201"/>
      <c r="E750" s="201"/>
      <c r="G750" s="193"/>
      <c r="AD750" s="202"/>
      <c r="AE750" s="203"/>
      <c r="AF750" s="203"/>
      <c r="AG750" s="203"/>
      <c r="AH750" s="203"/>
      <c r="AK750" s="203"/>
      <c r="AL750" s="203"/>
      <c r="AM750" s="204"/>
    </row>
    <row r="751" spans="2:39">
      <c r="B751" s="200"/>
      <c r="C751" s="201"/>
      <c r="D751" s="201"/>
      <c r="E751" s="201"/>
      <c r="G751" s="193"/>
      <c r="AD751" s="202"/>
      <c r="AE751" s="203"/>
      <c r="AF751" s="203"/>
      <c r="AG751" s="203"/>
      <c r="AH751" s="203"/>
      <c r="AK751" s="203"/>
      <c r="AL751" s="203"/>
      <c r="AM751" s="204"/>
    </row>
    <row r="752" spans="2:39">
      <c r="B752" s="200"/>
      <c r="C752" s="201"/>
      <c r="D752" s="201"/>
      <c r="E752" s="201"/>
      <c r="G752" s="193"/>
      <c r="AD752" s="202"/>
      <c r="AE752" s="203"/>
      <c r="AF752" s="203"/>
      <c r="AG752" s="203"/>
      <c r="AH752" s="203"/>
      <c r="AK752" s="203"/>
      <c r="AL752" s="203"/>
      <c r="AM752" s="204"/>
    </row>
    <row r="753" spans="2:39">
      <c r="B753" s="200"/>
      <c r="C753" s="201"/>
      <c r="D753" s="201"/>
      <c r="E753" s="201"/>
      <c r="G753" s="193"/>
      <c r="AD753" s="202"/>
      <c r="AE753" s="203"/>
      <c r="AF753" s="203"/>
      <c r="AG753" s="203"/>
      <c r="AH753" s="203"/>
      <c r="AK753" s="203"/>
      <c r="AL753" s="203"/>
      <c r="AM753" s="204"/>
    </row>
    <row r="754" spans="2:39">
      <c r="B754" s="200"/>
      <c r="C754" s="201"/>
      <c r="D754" s="201"/>
      <c r="E754" s="201"/>
      <c r="G754" s="193"/>
      <c r="AD754" s="202"/>
      <c r="AE754" s="203"/>
      <c r="AF754" s="203"/>
      <c r="AG754" s="203"/>
      <c r="AH754" s="203"/>
      <c r="AK754" s="203"/>
      <c r="AL754" s="203"/>
      <c r="AM754" s="204"/>
    </row>
    <row r="755" spans="2:39">
      <c r="B755" s="200"/>
      <c r="C755" s="201"/>
      <c r="D755" s="201"/>
      <c r="E755" s="201"/>
      <c r="G755" s="193"/>
      <c r="AD755" s="202"/>
      <c r="AE755" s="203"/>
      <c r="AF755" s="203"/>
      <c r="AG755" s="203"/>
      <c r="AH755" s="203"/>
      <c r="AK755" s="203"/>
      <c r="AL755" s="203"/>
      <c r="AM755" s="204"/>
    </row>
    <row r="756" spans="2:39">
      <c r="B756" s="200"/>
      <c r="C756" s="201"/>
      <c r="D756" s="201"/>
      <c r="E756" s="201"/>
      <c r="G756" s="193"/>
      <c r="AD756" s="202"/>
      <c r="AE756" s="203"/>
      <c r="AF756" s="203"/>
      <c r="AG756" s="203"/>
      <c r="AH756" s="203"/>
      <c r="AK756" s="203"/>
      <c r="AL756" s="203"/>
      <c r="AM756" s="204"/>
    </row>
    <row r="757" spans="2:39">
      <c r="B757" s="200"/>
      <c r="C757" s="201"/>
      <c r="D757" s="201"/>
      <c r="E757" s="201"/>
      <c r="G757" s="193"/>
      <c r="AD757" s="202"/>
      <c r="AE757" s="203"/>
      <c r="AF757" s="203"/>
      <c r="AG757" s="203"/>
      <c r="AH757" s="203"/>
      <c r="AK757" s="203"/>
      <c r="AL757" s="203"/>
      <c r="AM757" s="204"/>
    </row>
    <row r="758" spans="2:39">
      <c r="B758" s="200"/>
      <c r="C758" s="201"/>
      <c r="D758" s="201"/>
      <c r="E758" s="201"/>
      <c r="G758" s="193"/>
      <c r="AD758" s="202"/>
      <c r="AE758" s="203"/>
      <c r="AF758" s="203"/>
      <c r="AG758" s="203"/>
      <c r="AH758" s="203"/>
      <c r="AK758" s="203"/>
      <c r="AL758" s="203"/>
      <c r="AM758" s="204"/>
    </row>
    <row r="759" spans="2:39">
      <c r="B759" s="200"/>
      <c r="C759" s="201"/>
      <c r="D759" s="201"/>
      <c r="E759" s="201"/>
      <c r="G759" s="193"/>
      <c r="AD759" s="202"/>
      <c r="AE759" s="203"/>
      <c r="AF759" s="203"/>
      <c r="AG759" s="203"/>
      <c r="AH759" s="203"/>
      <c r="AK759" s="203"/>
      <c r="AL759" s="203"/>
      <c r="AM759" s="204"/>
    </row>
    <row r="760" spans="2:39">
      <c r="B760" s="200"/>
      <c r="C760" s="201"/>
      <c r="D760" s="201"/>
      <c r="E760" s="201"/>
      <c r="G760" s="193"/>
      <c r="AD760" s="202"/>
      <c r="AE760" s="203"/>
      <c r="AF760" s="203"/>
      <c r="AG760" s="203"/>
      <c r="AH760" s="203"/>
      <c r="AK760" s="203"/>
      <c r="AL760" s="203"/>
      <c r="AM760" s="204"/>
    </row>
    <row r="761" spans="2:39">
      <c r="B761" s="200"/>
      <c r="C761" s="201"/>
      <c r="D761" s="201"/>
      <c r="E761" s="201"/>
      <c r="G761" s="193"/>
      <c r="AD761" s="202"/>
      <c r="AE761" s="203"/>
      <c r="AF761" s="203"/>
      <c r="AG761" s="203"/>
      <c r="AH761" s="203"/>
      <c r="AK761" s="203"/>
      <c r="AL761" s="203"/>
      <c r="AM761" s="204"/>
    </row>
    <row r="762" spans="2:39">
      <c r="B762" s="200"/>
      <c r="C762" s="201"/>
      <c r="D762" s="201"/>
      <c r="E762" s="201"/>
      <c r="G762" s="193"/>
      <c r="AD762" s="202"/>
      <c r="AE762" s="203"/>
      <c r="AF762" s="203"/>
      <c r="AG762" s="203"/>
      <c r="AH762" s="203"/>
      <c r="AK762" s="203"/>
      <c r="AL762" s="203"/>
      <c r="AM762" s="204"/>
    </row>
    <row r="763" spans="2:39">
      <c r="B763" s="200"/>
      <c r="C763" s="201"/>
      <c r="D763" s="201"/>
      <c r="E763" s="201"/>
      <c r="G763" s="193"/>
      <c r="AD763" s="202"/>
      <c r="AE763" s="203"/>
      <c r="AF763" s="203"/>
      <c r="AG763" s="203"/>
      <c r="AH763" s="203"/>
      <c r="AK763" s="203"/>
      <c r="AL763" s="203"/>
      <c r="AM763" s="204"/>
    </row>
    <row r="764" spans="2:39">
      <c r="B764" s="200"/>
      <c r="C764" s="201"/>
      <c r="D764" s="201"/>
      <c r="E764" s="201"/>
      <c r="G764" s="193"/>
      <c r="AD764" s="202"/>
      <c r="AE764" s="203"/>
      <c r="AF764" s="203"/>
      <c r="AG764" s="203"/>
      <c r="AH764" s="203"/>
      <c r="AK764" s="203"/>
      <c r="AL764" s="203"/>
      <c r="AM764" s="204"/>
    </row>
    <row r="765" spans="2:39">
      <c r="B765" s="200"/>
      <c r="C765" s="201"/>
      <c r="D765" s="201"/>
      <c r="E765" s="201"/>
      <c r="G765" s="193"/>
      <c r="AD765" s="202"/>
      <c r="AE765" s="203"/>
      <c r="AF765" s="203"/>
      <c r="AG765" s="203"/>
      <c r="AH765" s="203"/>
      <c r="AK765" s="203"/>
      <c r="AL765" s="203"/>
      <c r="AM765" s="204"/>
    </row>
    <row r="766" spans="2:39">
      <c r="B766" s="200"/>
      <c r="C766" s="201"/>
      <c r="D766" s="201"/>
      <c r="E766" s="201"/>
      <c r="G766" s="193"/>
      <c r="AD766" s="202"/>
      <c r="AE766" s="203"/>
      <c r="AF766" s="203"/>
      <c r="AG766" s="203"/>
      <c r="AH766" s="203"/>
      <c r="AK766" s="203"/>
      <c r="AL766" s="203"/>
      <c r="AM766" s="204"/>
    </row>
    <row r="767" spans="2:39">
      <c r="B767" s="200"/>
      <c r="C767" s="201"/>
      <c r="D767" s="201"/>
      <c r="E767" s="201"/>
      <c r="G767" s="193"/>
      <c r="AD767" s="202"/>
      <c r="AE767" s="203"/>
      <c r="AF767" s="203"/>
      <c r="AG767" s="203"/>
      <c r="AH767" s="203"/>
      <c r="AK767" s="203"/>
      <c r="AL767" s="203"/>
      <c r="AM767" s="204"/>
    </row>
    <row r="768" spans="2:39">
      <c r="B768" s="200"/>
      <c r="C768" s="201"/>
      <c r="D768" s="201"/>
      <c r="E768" s="201"/>
      <c r="G768" s="193"/>
      <c r="AD768" s="202"/>
      <c r="AE768" s="203"/>
      <c r="AF768" s="203"/>
      <c r="AG768" s="203"/>
      <c r="AH768" s="203"/>
      <c r="AK768" s="203"/>
      <c r="AL768" s="203"/>
      <c r="AM768" s="204"/>
    </row>
    <row r="769" spans="2:39">
      <c r="B769" s="200"/>
      <c r="C769" s="201"/>
      <c r="D769" s="201"/>
      <c r="E769" s="201"/>
      <c r="G769" s="193"/>
      <c r="AD769" s="202"/>
      <c r="AE769" s="203"/>
      <c r="AF769" s="203"/>
      <c r="AG769" s="203"/>
      <c r="AH769" s="203"/>
      <c r="AK769" s="203"/>
      <c r="AL769" s="203"/>
      <c r="AM769" s="204"/>
    </row>
    <row r="770" spans="2:39">
      <c r="B770" s="200"/>
      <c r="C770" s="201"/>
      <c r="D770" s="201"/>
      <c r="E770" s="201"/>
      <c r="G770" s="193"/>
      <c r="AD770" s="202"/>
      <c r="AE770" s="203"/>
      <c r="AF770" s="203"/>
      <c r="AG770" s="203"/>
      <c r="AH770" s="203"/>
      <c r="AK770" s="203"/>
      <c r="AL770" s="203"/>
      <c r="AM770" s="204"/>
    </row>
    <row r="771" spans="2:39">
      <c r="B771" s="200"/>
      <c r="C771" s="201"/>
      <c r="D771" s="201"/>
      <c r="E771" s="201"/>
      <c r="G771" s="193"/>
      <c r="AD771" s="202"/>
      <c r="AE771" s="203"/>
      <c r="AF771" s="203"/>
      <c r="AG771" s="203"/>
      <c r="AH771" s="203"/>
      <c r="AK771" s="203"/>
      <c r="AL771" s="203"/>
      <c r="AM771" s="204"/>
    </row>
    <row r="772" spans="2:39">
      <c r="B772" s="200"/>
      <c r="C772" s="201"/>
      <c r="D772" s="201"/>
      <c r="E772" s="201"/>
      <c r="G772" s="193"/>
      <c r="AD772" s="202"/>
      <c r="AE772" s="203"/>
      <c r="AF772" s="203"/>
      <c r="AG772" s="203"/>
      <c r="AH772" s="203"/>
      <c r="AK772" s="203"/>
      <c r="AL772" s="203"/>
      <c r="AM772" s="204"/>
    </row>
    <row r="773" spans="2:39">
      <c r="B773" s="200"/>
      <c r="C773" s="201"/>
      <c r="D773" s="201"/>
      <c r="E773" s="201"/>
      <c r="G773" s="193"/>
      <c r="AD773" s="202"/>
      <c r="AE773" s="203"/>
      <c r="AF773" s="203"/>
      <c r="AG773" s="203"/>
      <c r="AH773" s="203"/>
      <c r="AK773" s="203"/>
      <c r="AL773" s="203"/>
      <c r="AM773" s="204"/>
    </row>
    <row r="774" spans="2:39">
      <c r="B774" s="200"/>
      <c r="C774" s="201"/>
      <c r="D774" s="201"/>
      <c r="E774" s="201"/>
      <c r="G774" s="193"/>
      <c r="AD774" s="202"/>
      <c r="AE774" s="203"/>
      <c r="AF774" s="203"/>
      <c r="AG774" s="203"/>
      <c r="AH774" s="203"/>
      <c r="AK774" s="203"/>
      <c r="AL774" s="203"/>
      <c r="AM774" s="204"/>
    </row>
    <row r="775" spans="2:39">
      <c r="B775" s="200"/>
      <c r="C775" s="201"/>
      <c r="D775" s="201"/>
      <c r="E775" s="201"/>
      <c r="G775" s="193"/>
      <c r="AD775" s="202"/>
      <c r="AE775" s="203"/>
      <c r="AF775" s="203"/>
      <c r="AG775" s="203"/>
      <c r="AH775" s="203"/>
      <c r="AK775" s="203"/>
      <c r="AL775" s="203"/>
      <c r="AM775" s="204"/>
    </row>
    <row r="776" spans="2:39">
      <c r="B776" s="200"/>
      <c r="C776" s="201"/>
      <c r="D776" s="201"/>
      <c r="E776" s="201"/>
      <c r="G776" s="193"/>
      <c r="AD776" s="202"/>
      <c r="AE776" s="203"/>
      <c r="AF776" s="203"/>
      <c r="AG776" s="203"/>
      <c r="AH776" s="203"/>
      <c r="AK776" s="203"/>
      <c r="AL776" s="203"/>
      <c r="AM776" s="204"/>
    </row>
    <row r="777" spans="2:39">
      <c r="B777" s="200"/>
      <c r="C777" s="201"/>
      <c r="D777" s="201"/>
      <c r="E777" s="201"/>
      <c r="G777" s="193"/>
      <c r="AD777" s="202"/>
      <c r="AE777" s="203"/>
      <c r="AF777" s="203"/>
      <c r="AG777" s="203"/>
      <c r="AH777" s="203"/>
      <c r="AK777" s="203"/>
      <c r="AL777" s="203"/>
      <c r="AM777" s="204"/>
    </row>
    <row r="778" spans="2:39">
      <c r="B778" s="200"/>
      <c r="C778" s="201"/>
      <c r="D778" s="201"/>
      <c r="E778" s="201"/>
      <c r="G778" s="193"/>
      <c r="AD778" s="202"/>
      <c r="AE778" s="203"/>
      <c r="AF778" s="203"/>
      <c r="AG778" s="203"/>
      <c r="AH778" s="203"/>
      <c r="AK778" s="203"/>
      <c r="AL778" s="203"/>
      <c r="AM778" s="204"/>
    </row>
    <row r="779" spans="2:39">
      <c r="B779" s="200"/>
      <c r="C779" s="201"/>
      <c r="D779" s="201"/>
      <c r="E779" s="201"/>
      <c r="G779" s="193"/>
      <c r="AD779" s="202"/>
      <c r="AE779" s="203"/>
      <c r="AF779" s="203"/>
      <c r="AG779" s="203"/>
      <c r="AH779" s="203"/>
      <c r="AK779" s="203"/>
      <c r="AL779" s="203"/>
      <c r="AM779" s="204"/>
    </row>
    <row r="780" spans="2:39">
      <c r="B780" s="200"/>
      <c r="C780" s="201"/>
      <c r="D780" s="201"/>
      <c r="E780" s="201"/>
      <c r="G780" s="193"/>
      <c r="AD780" s="202"/>
      <c r="AE780" s="203"/>
      <c r="AF780" s="203"/>
      <c r="AG780" s="203"/>
      <c r="AH780" s="203"/>
      <c r="AK780" s="203"/>
      <c r="AL780" s="203"/>
      <c r="AM780" s="204"/>
    </row>
    <row r="781" spans="2:39">
      <c r="B781" s="200"/>
      <c r="C781" s="201"/>
      <c r="D781" s="201"/>
      <c r="E781" s="201"/>
      <c r="G781" s="193"/>
      <c r="AD781" s="202"/>
      <c r="AE781" s="203"/>
      <c r="AF781" s="203"/>
      <c r="AG781" s="203"/>
      <c r="AH781" s="203"/>
      <c r="AK781" s="203"/>
      <c r="AL781" s="203"/>
      <c r="AM781" s="204"/>
    </row>
    <row r="782" spans="2:39">
      <c r="B782" s="200"/>
      <c r="C782" s="201"/>
      <c r="D782" s="201"/>
      <c r="E782" s="201"/>
      <c r="G782" s="193"/>
      <c r="AD782" s="202"/>
      <c r="AE782" s="203"/>
      <c r="AF782" s="203"/>
      <c r="AG782" s="203"/>
      <c r="AH782" s="203"/>
      <c r="AK782" s="203"/>
      <c r="AL782" s="203"/>
      <c r="AM782" s="204"/>
    </row>
    <row r="783" spans="2:39">
      <c r="B783" s="200"/>
      <c r="C783" s="201"/>
      <c r="D783" s="201"/>
      <c r="E783" s="201"/>
      <c r="G783" s="193"/>
      <c r="AD783" s="202"/>
      <c r="AE783" s="203"/>
      <c r="AF783" s="203"/>
      <c r="AG783" s="203"/>
      <c r="AH783" s="203"/>
      <c r="AK783" s="203"/>
      <c r="AL783" s="203"/>
      <c r="AM783" s="204"/>
    </row>
    <row r="784" spans="2:39">
      <c r="B784" s="200"/>
      <c r="C784" s="201"/>
      <c r="D784" s="201"/>
      <c r="E784" s="201"/>
      <c r="G784" s="193"/>
      <c r="AD784" s="202"/>
      <c r="AE784" s="203"/>
      <c r="AF784" s="203"/>
      <c r="AG784" s="203"/>
      <c r="AH784" s="203"/>
      <c r="AK784" s="203"/>
      <c r="AL784" s="203"/>
      <c r="AM784" s="204"/>
    </row>
    <row r="785" spans="2:39">
      <c r="B785" s="200"/>
      <c r="C785" s="201"/>
      <c r="D785" s="201"/>
      <c r="E785" s="201"/>
      <c r="G785" s="193"/>
      <c r="AD785" s="202"/>
      <c r="AE785" s="203"/>
      <c r="AF785" s="203"/>
      <c r="AG785" s="203"/>
      <c r="AH785" s="203"/>
      <c r="AK785" s="203"/>
      <c r="AL785" s="203"/>
      <c r="AM785" s="204"/>
    </row>
    <row r="786" spans="2:39">
      <c r="B786" s="200"/>
      <c r="C786" s="201"/>
      <c r="D786" s="201"/>
      <c r="E786" s="201"/>
      <c r="G786" s="193"/>
      <c r="AD786" s="202"/>
      <c r="AE786" s="203"/>
      <c r="AF786" s="203"/>
      <c r="AG786" s="203"/>
      <c r="AH786" s="203"/>
      <c r="AK786" s="203"/>
      <c r="AL786" s="203"/>
      <c r="AM786" s="204"/>
    </row>
    <row r="787" spans="2:39">
      <c r="B787" s="200"/>
      <c r="C787" s="201"/>
      <c r="D787" s="201"/>
      <c r="E787" s="201"/>
      <c r="G787" s="193"/>
      <c r="AD787" s="202"/>
      <c r="AE787" s="203"/>
      <c r="AF787" s="203"/>
      <c r="AG787" s="203"/>
      <c r="AH787" s="203"/>
      <c r="AK787" s="203"/>
      <c r="AL787" s="203"/>
      <c r="AM787" s="204"/>
    </row>
    <row r="788" spans="2:39">
      <c r="B788" s="200"/>
      <c r="C788" s="201"/>
      <c r="D788" s="201"/>
      <c r="E788" s="201"/>
      <c r="G788" s="193"/>
      <c r="AD788" s="202"/>
      <c r="AE788" s="203"/>
      <c r="AF788" s="203"/>
      <c r="AG788" s="203"/>
      <c r="AH788" s="203"/>
      <c r="AK788" s="203"/>
      <c r="AL788" s="203"/>
      <c r="AM788" s="204"/>
    </row>
    <row r="789" spans="2:39">
      <c r="B789" s="200"/>
      <c r="C789" s="201"/>
      <c r="D789" s="201"/>
      <c r="E789" s="201"/>
      <c r="G789" s="193"/>
      <c r="AD789" s="202"/>
      <c r="AE789" s="203"/>
      <c r="AF789" s="203"/>
      <c r="AG789" s="203"/>
      <c r="AH789" s="203"/>
      <c r="AK789" s="203"/>
      <c r="AL789" s="203"/>
      <c r="AM789" s="204"/>
    </row>
    <row r="790" spans="2:39">
      <c r="B790" s="200"/>
      <c r="C790" s="201"/>
      <c r="D790" s="201"/>
      <c r="E790" s="201"/>
      <c r="G790" s="193"/>
      <c r="AD790" s="202"/>
      <c r="AE790" s="203"/>
      <c r="AF790" s="203"/>
      <c r="AG790" s="203"/>
      <c r="AH790" s="203"/>
      <c r="AK790" s="203"/>
      <c r="AL790" s="203"/>
      <c r="AM790" s="204"/>
    </row>
    <row r="791" spans="2:39">
      <c r="B791" s="200"/>
      <c r="C791" s="201"/>
      <c r="D791" s="201"/>
      <c r="E791" s="201"/>
      <c r="G791" s="193"/>
      <c r="AD791" s="202"/>
      <c r="AE791" s="203"/>
      <c r="AF791" s="203"/>
      <c r="AG791" s="203"/>
      <c r="AH791" s="203"/>
      <c r="AK791" s="203"/>
      <c r="AL791" s="203"/>
      <c r="AM791" s="204"/>
    </row>
    <row r="792" spans="2:39">
      <c r="B792" s="200"/>
      <c r="C792" s="201"/>
      <c r="D792" s="201"/>
      <c r="E792" s="201"/>
      <c r="G792" s="193"/>
      <c r="AD792" s="202"/>
      <c r="AE792" s="203"/>
      <c r="AF792" s="203"/>
      <c r="AG792" s="203"/>
      <c r="AH792" s="203"/>
      <c r="AK792" s="203"/>
      <c r="AL792" s="203"/>
      <c r="AM792" s="204"/>
    </row>
    <row r="793" spans="2:39">
      <c r="B793" s="200"/>
      <c r="C793" s="201"/>
      <c r="D793" s="201"/>
      <c r="E793" s="201"/>
      <c r="G793" s="193"/>
      <c r="AD793" s="202"/>
      <c r="AE793" s="203"/>
      <c r="AF793" s="203"/>
      <c r="AG793" s="203"/>
      <c r="AH793" s="203"/>
      <c r="AK793" s="203"/>
      <c r="AL793" s="203"/>
      <c r="AM793" s="204"/>
    </row>
    <row r="794" spans="2:39">
      <c r="B794" s="200"/>
      <c r="C794" s="201"/>
      <c r="D794" s="201"/>
      <c r="E794" s="201"/>
      <c r="G794" s="193"/>
      <c r="AD794" s="202"/>
      <c r="AE794" s="203"/>
      <c r="AF794" s="203"/>
      <c r="AG794" s="203"/>
      <c r="AH794" s="203"/>
      <c r="AK794" s="203"/>
      <c r="AL794" s="203"/>
      <c r="AM794" s="204"/>
    </row>
    <row r="795" spans="2:39">
      <c r="B795" s="200"/>
      <c r="C795" s="201"/>
      <c r="D795" s="201"/>
      <c r="E795" s="201"/>
      <c r="G795" s="193"/>
      <c r="AD795" s="202"/>
      <c r="AE795" s="203"/>
      <c r="AF795" s="203"/>
      <c r="AG795" s="203"/>
      <c r="AH795" s="203"/>
      <c r="AK795" s="203"/>
      <c r="AL795" s="203"/>
      <c r="AM795" s="204"/>
    </row>
    <row r="796" spans="2:39">
      <c r="B796" s="200"/>
      <c r="C796" s="201"/>
      <c r="D796" s="201"/>
      <c r="E796" s="201"/>
      <c r="G796" s="193"/>
      <c r="AD796" s="202"/>
      <c r="AE796" s="203"/>
      <c r="AF796" s="203"/>
      <c r="AG796" s="203"/>
      <c r="AH796" s="203"/>
      <c r="AK796" s="203"/>
      <c r="AL796" s="203"/>
      <c r="AM796" s="204"/>
    </row>
    <row r="797" spans="2:39">
      <c r="B797" s="200"/>
      <c r="C797" s="201"/>
      <c r="D797" s="201"/>
      <c r="E797" s="201"/>
      <c r="G797" s="193"/>
      <c r="AD797" s="202"/>
      <c r="AE797" s="203"/>
      <c r="AF797" s="203"/>
      <c r="AG797" s="203"/>
      <c r="AH797" s="203"/>
      <c r="AK797" s="203"/>
      <c r="AL797" s="203"/>
      <c r="AM797" s="204"/>
    </row>
    <row r="798" spans="2:39">
      <c r="B798" s="200"/>
      <c r="C798" s="201"/>
      <c r="D798" s="201"/>
      <c r="E798" s="201"/>
      <c r="G798" s="193"/>
      <c r="AD798" s="202"/>
      <c r="AE798" s="203"/>
      <c r="AF798" s="203"/>
      <c r="AG798" s="203"/>
      <c r="AH798" s="203"/>
      <c r="AK798" s="203"/>
      <c r="AL798" s="203"/>
      <c r="AM798" s="204"/>
    </row>
    <row r="799" spans="2:39">
      <c r="B799" s="200"/>
      <c r="C799" s="201"/>
      <c r="D799" s="201"/>
      <c r="E799" s="201"/>
      <c r="G799" s="193"/>
      <c r="AD799" s="202"/>
      <c r="AE799" s="203"/>
      <c r="AF799" s="203"/>
      <c r="AG799" s="203"/>
      <c r="AH799" s="203"/>
      <c r="AK799" s="203"/>
      <c r="AL799" s="203"/>
      <c r="AM799" s="204"/>
    </row>
    <row r="800" spans="2:39">
      <c r="B800" s="200"/>
      <c r="C800" s="201"/>
      <c r="D800" s="201"/>
      <c r="E800" s="201"/>
      <c r="G800" s="193"/>
      <c r="AD800" s="202"/>
      <c r="AE800" s="203"/>
      <c r="AF800" s="203"/>
      <c r="AG800" s="203"/>
      <c r="AH800" s="203"/>
      <c r="AK800" s="203"/>
      <c r="AL800" s="203"/>
      <c r="AM800" s="204"/>
    </row>
    <row r="801" spans="2:39">
      <c r="B801" s="200"/>
      <c r="C801" s="201"/>
      <c r="D801" s="201"/>
      <c r="E801" s="201"/>
      <c r="G801" s="193"/>
      <c r="AD801" s="202"/>
      <c r="AE801" s="203"/>
      <c r="AF801" s="203"/>
      <c r="AG801" s="203"/>
      <c r="AH801" s="203"/>
      <c r="AK801" s="203"/>
      <c r="AL801" s="203"/>
      <c r="AM801" s="204"/>
    </row>
    <row r="802" spans="2:39">
      <c r="B802" s="200"/>
      <c r="C802" s="201"/>
      <c r="D802" s="201"/>
      <c r="E802" s="201"/>
      <c r="G802" s="193"/>
      <c r="AD802" s="202"/>
      <c r="AE802" s="203"/>
      <c r="AF802" s="203"/>
      <c r="AG802" s="203"/>
      <c r="AH802" s="203"/>
      <c r="AK802" s="203"/>
      <c r="AL802" s="203"/>
      <c r="AM802" s="204"/>
    </row>
    <row r="803" spans="2:39">
      <c r="B803" s="200"/>
      <c r="C803" s="201"/>
      <c r="D803" s="201"/>
      <c r="E803" s="201"/>
      <c r="G803" s="193"/>
      <c r="AD803" s="202"/>
      <c r="AE803" s="203"/>
      <c r="AF803" s="203"/>
      <c r="AG803" s="203"/>
      <c r="AH803" s="203"/>
      <c r="AK803" s="203"/>
      <c r="AL803" s="203"/>
      <c r="AM803" s="204"/>
    </row>
    <row r="804" spans="2:39">
      <c r="B804" s="200"/>
      <c r="C804" s="201"/>
      <c r="D804" s="201"/>
      <c r="E804" s="201"/>
      <c r="G804" s="193"/>
      <c r="AD804" s="202"/>
      <c r="AE804" s="203"/>
      <c r="AF804" s="203"/>
      <c r="AG804" s="203"/>
      <c r="AH804" s="203"/>
      <c r="AK804" s="203"/>
      <c r="AL804" s="203"/>
      <c r="AM804" s="204"/>
    </row>
    <row r="805" spans="2:39">
      <c r="B805" s="200"/>
      <c r="C805" s="201"/>
      <c r="D805" s="201"/>
      <c r="E805" s="201"/>
      <c r="G805" s="193"/>
      <c r="AD805" s="202"/>
      <c r="AE805" s="203"/>
      <c r="AF805" s="203"/>
      <c r="AG805" s="203"/>
      <c r="AH805" s="203"/>
      <c r="AK805" s="203"/>
      <c r="AL805" s="203"/>
      <c r="AM805" s="204"/>
    </row>
    <row r="806" spans="2:39">
      <c r="B806" s="200"/>
      <c r="C806" s="201"/>
      <c r="D806" s="201"/>
      <c r="E806" s="201"/>
      <c r="G806" s="193"/>
      <c r="AD806" s="202"/>
      <c r="AE806" s="203"/>
      <c r="AF806" s="203"/>
      <c r="AG806" s="203"/>
      <c r="AH806" s="203"/>
      <c r="AK806" s="203"/>
      <c r="AL806" s="203"/>
      <c r="AM806" s="204"/>
    </row>
    <row r="807" spans="2:39">
      <c r="B807" s="200"/>
      <c r="C807" s="201"/>
      <c r="D807" s="201"/>
      <c r="E807" s="201"/>
      <c r="G807" s="193"/>
      <c r="AD807" s="202"/>
      <c r="AE807" s="203"/>
      <c r="AF807" s="203"/>
      <c r="AG807" s="203"/>
      <c r="AH807" s="203"/>
      <c r="AK807" s="203"/>
      <c r="AL807" s="203"/>
      <c r="AM807" s="204"/>
    </row>
    <row r="808" spans="2:39">
      <c r="B808" s="200"/>
      <c r="C808" s="201"/>
      <c r="D808" s="201"/>
      <c r="E808" s="201"/>
      <c r="G808" s="193"/>
      <c r="AD808" s="202"/>
      <c r="AE808" s="203"/>
      <c r="AF808" s="203"/>
      <c r="AG808" s="203"/>
      <c r="AH808" s="203"/>
      <c r="AK808" s="203"/>
      <c r="AL808" s="203"/>
      <c r="AM808" s="204"/>
    </row>
    <row r="809" spans="2:39">
      <c r="B809" s="200"/>
      <c r="C809" s="201"/>
      <c r="D809" s="201"/>
      <c r="E809" s="201"/>
      <c r="G809" s="193"/>
      <c r="AD809" s="202"/>
      <c r="AE809" s="203"/>
      <c r="AF809" s="203"/>
      <c r="AG809" s="203"/>
      <c r="AH809" s="203"/>
      <c r="AK809" s="203"/>
      <c r="AL809" s="203"/>
      <c r="AM809" s="204"/>
    </row>
    <row r="810" spans="2:39">
      <c r="B810" s="200"/>
      <c r="C810" s="201"/>
      <c r="D810" s="201"/>
      <c r="E810" s="201"/>
      <c r="G810" s="193"/>
      <c r="AD810" s="202"/>
      <c r="AE810" s="203"/>
      <c r="AF810" s="203"/>
      <c r="AG810" s="203"/>
      <c r="AH810" s="203"/>
      <c r="AK810" s="203"/>
      <c r="AL810" s="203"/>
      <c r="AM810" s="204"/>
    </row>
    <row r="811" spans="2:39">
      <c r="B811" s="200"/>
      <c r="C811" s="201"/>
      <c r="D811" s="201"/>
      <c r="E811" s="201"/>
      <c r="G811" s="193"/>
      <c r="AD811" s="202"/>
      <c r="AE811" s="203"/>
      <c r="AF811" s="203"/>
      <c r="AG811" s="203"/>
      <c r="AH811" s="203"/>
      <c r="AK811" s="203"/>
      <c r="AL811" s="203"/>
      <c r="AM811" s="204"/>
    </row>
    <row r="812" spans="2:39">
      <c r="B812" s="200"/>
      <c r="C812" s="201"/>
      <c r="D812" s="201"/>
      <c r="E812" s="201"/>
      <c r="G812" s="193"/>
      <c r="AD812" s="202"/>
      <c r="AE812" s="203"/>
      <c r="AF812" s="203"/>
      <c r="AG812" s="203"/>
      <c r="AH812" s="203"/>
      <c r="AK812" s="203"/>
      <c r="AL812" s="203"/>
      <c r="AM812" s="204"/>
    </row>
    <row r="813" spans="2:39">
      <c r="B813" s="200"/>
      <c r="C813" s="201"/>
      <c r="D813" s="201"/>
      <c r="E813" s="201"/>
      <c r="G813" s="193"/>
      <c r="AD813" s="202"/>
      <c r="AE813" s="203"/>
      <c r="AF813" s="203"/>
      <c r="AG813" s="203"/>
      <c r="AH813" s="203"/>
      <c r="AK813" s="203"/>
      <c r="AL813" s="203"/>
      <c r="AM813" s="204"/>
    </row>
    <row r="814" spans="2:39">
      <c r="B814" s="200"/>
      <c r="C814" s="201"/>
      <c r="D814" s="201"/>
      <c r="E814" s="201"/>
      <c r="G814" s="193"/>
      <c r="AD814" s="202"/>
      <c r="AE814" s="203"/>
      <c r="AF814" s="203"/>
      <c r="AG814" s="203"/>
      <c r="AH814" s="203"/>
      <c r="AK814" s="203"/>
      <c r="AL814" s="203"/>
      <c r="AM814" s="204"/>
    </row>
    <row r="815" spans="2:39">
      <c r="B815" s="200"/>
      <c r="C815" s="201"/>
      <c r="D815" s="201"/>
      <c r="E815" s="201"/>
      <c r="G815" s="193"/>
      <c r="AD815" s="202"/>
      <c r="AE815" s="203"/>
      <c r="AF815" s="203"/>
      <c r="AG815" s="203"/>
      <c r="AH815" s="203"/>
      <c r="AK815" s="203"/>
      <c r="AL815" s="203"/>
      <c r="AM815" s="204"/>
    </row>
    <row r="816" spans="2:39">
      <c r="B816" s="200"/>
      <c r="C816" s="201"/>
      <c r="D816" s="201"/>
      <c r="E816" s="201"/>
      <c r="G816" s="193"/>
      <c r="AD816" s="202"/>
      <c r="AE816" s="203"/>
      <c r="AF816" s="203"/>
      <c r="AG816" s="203"/>
      <c r="AH816" s="203"/>
      <c r="AK816" s="203"/>
      <c r="AL816" s="203"/>
      <c r="AM816" s="204"/>
    </row>
    <row r="817" spans="2:39">
      <c r="B817" s="200"/>
      <c r="C817" s="201"/>
      <c r="D817" s="201"/>
      <c r="E817" s="201"/>
      <c r="G817" s="193"/>
      <c r="AD817" s="202"/>
      <c r="AE817" s="203"/>
      <c r="AF817" s="203"/>
      <c r="AG817" s="203"/>
      <c r="AH817" s="203"/>
      <c r="AK817" s="203"/>
      <c r="AL817" s="203"/>
      <c r="AM817" s="204"/>
    </row>
    <row r="818" spans="2:39">
      <c r="B818" s="200"/>
      <c r="C818" s="201"/>
      <c r="D818" s="201"/>
      <c r="E818" s="201"/>
      <c r="G818" s="193"/>
      <c r="AD818" s="202"/>
      <c r="AE818" s="203"/>
      <c r="AF818" s="203"/>
      <c r="AG818" s="203"/>
      <c r="AH818" s="203"/>
      <c r="AK818" s="203"/>
      <c r="AL818" s="203"/>
      <c r="AM818" s="204"/>
    </row>
    <row r="819" spans="2:39">
      <c r="B819" s="200"/>
      <c r="C819" s="201"/>
      <c r="D819" s="201"/>
      <c r="E819" s="201"/>
      <c r="G819" s="193"/>
      <c r="AD819" s="202"/>
      <c r="AE819" s="203"/>
      <c r="AF819" s="203"/>
      <c r="AG819" s="203"/>
      <c r="AH819" s="203"/>
      <c r="AK819" s="203"/>
      <c r="AL819" s="203"/>
      <c r="AM819" s="204"/>
    </row>
    <row r="820" spans="2:39">
      <c r="B820" s="200"/>
      <c r="C820" s="201"/>
      <c r="D820" s="201"/>
      <c r="E820" s="201"/>
      <c r="G820" s="193"/>
      <c r="AD820" s="202"/>
      <c r="AE820" s="203"/>
      <c r="AF820" s="203"/>
      <c r="AG820" s="203"/>
      <c r="AH820" s="203"/>
      <c r="AK820" s="203"/>
      <c r="AL820" s="203"/>
      <c r="AM820" s="204"/>
    </row>
    <row r="821" spans="2:39">
      <c r="B821" s="200"/>
      <c r="C821" s="201"/>
      <c r="D821" s="201"/>
      <c r="E821" s="201"/>
      <c r="G821" s="193"/>
      <c r="AD821" s="202"/>
      <c r="AE821" s="203"/>
      <c r="AF821" s="203"/>
      <c r="AG821" s="203"/>
      <c r="AH821" s="203"/>
      <c r="AK821" s="203"/>
      <c r="AL821" s="203"/>
      <c r="AM821" s="204"/>
    </row>
    <row r="822" spans="2:39">
      <c r="B822" s="200"/>
      <c r="C822" s="201"/>
      <c r="D822" s="201"/>
      <c r="E822" s="201"/>
      <c r="G822" s="193"/>
      <c r="AD822" s="202"/>
      <c r="AE822" s="203"/>
      <c r="AF822" s="203"/>
      <c r="AG822" s="203"/>
      <c r="AH822" s="203"/>
      <c r="AK822" s="203"/>
      <c r="AL822" s="203"/>
      <c r="AM822" s="204"/>
    </row>
    <row r="823" spans="2:39">
      <c r="B823" s="200"/>
      <c r="C823" s="201"/>
      <c r="D823" s="201"/>
      <c r="E823" s="201"/>
      <c r="G823" s="193"/>
      <c r="AD823" s="202"/>
      <c r="AE823" s="203"/>
      <c r="AF823" s="203"/>
      <c r="AG823" s="203"/>
      <c r="AH823" s="203"/>
      <c r="AK823" s="203"/>
      <c r="AL823" s="203"/>
      <c r="AM823" s="204"/>
    </row>
    <row r="824" spans="2:39">
      <c r="B824" s="200"/>
      <c r="C824" s="201"/>
      <c r="D824" s="201"/>
      <c r="E824" s="201"/>
      <c r="G824" s="193"/>
      <c r="AD824" s="202"/>
      <c r="AE824" s="203"/>
      <c r="AF824" s="203"/>
      <c r="AG824" s="203"/>
      <c r="AH824" s="203"/>
      <c r="AK824" s="203"/>
      <c r="AL824" s="203"/>
      <c r="AM824" s="204"/>
    </row>
    <row r="825" spans="2:39">
      <c r="B825" s="200"/>
      <c r="C825" s="201"/>
      <c r="D825" s="201"/>
      <c r="E825" s="201"/>
      <c r="G825" s="193"/>
      <c r="AD825" s="202"/>
      <c r="AE825" s="203"/>
      <c r="AF825" s="203"/>
      <c r="AG825" s="203"/>
      <c r="AH825" s="203"/>
      <c r="AK825" s="203"/>
      <c r="AL825" s="203"/>
      <c r="AM825" s="204"/>
    </row>
    <row r="826" spans="2:39">
      <c r="B826" s="200"/>
      <c r="C826" s="201"/>
      <c r="D826" s="201"/>
      <c r="E826" s="201"/>
      <c r="G826" s="193"/>
      <c r="AD826" s="202"/>
      <c r="AE826" s="203"/>
      <c r="AF826" s="203"/>
      <c r="AG826" s="203"/>
      <c r="AH826" s="203"/>
      <c r="AK826" s="203"/>
      <c r="AL826" s="203"/>
      <c r="AM826" s="204"/>
    </row>
    <row r="827" spans="2:39">
      <c r="B827" s="200"/>
      <c r="C827" s="201"/>
      <c r="D827" s="201"/>
      <c r="E827" s="201"/>
      <c r="G827" s="193"/>
      <c r="AD827" s="202"/>
      <c r="AE827" s="203"/>
      <c r="AF827" s="203"/>
      <c r="AG827" s="203"/>
      <c r="AH827" s="203"/>
      <c r="AK827" s="203"/>
      <c r="AL827" s="203"/>
      <c r="AM827" s="204"/>
    </row>
    <row r="828" spans="2:39">
      <c r="B828" s="200"/>
      <c r="C828" s="201"/>
      <c r="D828" s="201"/>
      <c r="E828" s="201"/>
      <c r="G828" s="193"/>
      <c r="AD828" s="202"/>
      <c r="AE828" s="203"/>
      <c r="AF828" s="203"/>
      <c r="AG828" s="203"/>
      <c r="AH828" s="203"/>
      <c r="AK828" s="203"/>
      <c r="AL828" s="203"/>
      <c r="AM828" s="204"/>
    </row>
    <row r="829" spans="2:39">
      <c r="B829" s="200"/>
      <c r="C829" s="201"/>
      <c r="D829" s="201"/>
      <c r="E829" s="201"/>
      <c r="G829" s="193"/>
      <c r="AD829" s="202"/>
      <c r="AE829" s="203"/>
      <c r="AF829" s="203"/>
      <c r="AG829" s="203"/>
      <c r="AH829" s="203"/>
      <c r="AK829" s="203"/>
      <c r="AL829" s="203"/>
      <c r="AM829" s="204"/>
    </row>
    <row r="830" spans="2:39">
      <c r="B830" s="200"/>
      <c r="C830" s="201"/>
      <c r="D830" s="201"/>
      <c r="E830" s="201"/>
      <c r="G830" s="193"/>
      <c r="AD830" s="202"/>
      <c r="AE830" s="203"/>
      <c r="AF830" s="203"/>
      <c r="AG830" s="203"/>
      <c r="AH830" s="203"/>
      <c r="AK830" s="203"/>
      <c r="AL830" s="203"/>
      <c r="AM830" s="204"/>
    </row>
    <row r="831" spans="2:39">
      <c r="B831" s="200"/>
      <c r="C831" s="201"/>
      <c r="D831" s="201"/>
      <c r="E831" s="201"/>
      <c r="G831" s="193"/>
      <c r="AD831" s="202"/>
      <c r="AE831" s="203"/>
      <c r="AF831" s="203"/>
      <c r="AG831" s="203"/>
      <c r="AH831" s="203"/>
      <c r="AK831" s="203"/>
      <c r="AL831" s="203"/>
      <c r="AM831" s="204"/>
    </row>
    <row r="832" spans="2:39">
      <c r="B832" s="200"/>
      <c r="C832" s="201"/>
      <c r="D832" s="201"/>
      <c r="E832" s="201"/>
      <c r="G832" s="193"/>
      <c r="AD832" s="202"/>
      <c r="AE832" s="203"/>
      <c r="AF832" s="203"/>
      <c r="AG832" s="203"/>
      <c r="AH832" s="203"/>
      <c r="AK832" s="203"/>
      <c r="AL832" s="203"/>
      <c r="AM832" s="204"/>
    </row>
    <row r="833" spans="2:39">
      <c r="B833" s="200"/>
      <c r="C833" s="201"/>
      <c r="D833" s="201"/>
      <c r="E833" s="201"/>
      <c r="G833" s="193"/>
      <c r="AD833" s="202"/>
      <c r="AE833" s="203"/>
      <c r="AF833" s="203"/>
      <c r="AG833" s="203"/>
      <c r="AH833" s="203"/>
      <c r="AK833" s="203"/>
      <c r="AL833" s="203"/>
      <c r="AM833" s="204"/>
    </row>
    <row r="834" spans="2:39">
      <c r="B834" s="200"/>
      <c r="C834" s="201"/>
      <c r="D834" s="201"/>
      <c r="E834" s="201"/>
      <c r="G834" s="193"/>
      <c r="AD834" s="202"/>
      <c r="AE834" s="203"/>
      <c r="AF834" s="203"/>
      <c r="AG834" s="203"/>
      <c r="AH834" s="203"/>
      <c r="AK834" s="203"/>
      <c r="AL834" s="203"/>
      <c r="AM834" s="204"/>
    </row>
    <row r="835" spans="2:39">
      <c r="B835" s="200"/>
      <c r="C835" s="201"/>
      <c r="D835" s="201"/>
      <c r="E835" s="201"/>
      <c r="G835" s="193"/>
      <c r="AD835" s="202"/>
      <c r="AE835" s="203"/>
      <c r="AF835" s="203"/>
      <c r="AG835" s="203"/>
      <c r="AH835" s="203"/>
      <c r="AK835" s="203"/>
      <c r="AL835" s="203"/>
      <c r="AM835" s="204"/>
    </row>
    <row r="836" spans="2:39">
      <c r="B836" s="200"/>
      <c r="C836" s="201"/>
      <c r="D836" s="201"/>
      <c r="E836" s="201"/>
      <c r="G836" s="193"/>
      <c r="AD836" s="202"/>
      <c r="AE836" s="203"/>
      <c r="AF836" s="203"/>
      <c r="AG836" s="203"/>
      <c r="AH836" s="203"/>
      <c r="AK836" s="203"/>
      <c r="AL836" s="203"/>
      <c r="AM836" s="204"/>
    </row>
    <row r="837" spans="2:39">
      <c r="B837" s="200"/>
      <c r="C837" s="201"/>
      <c r="D837" s="201"/>
      <c r="E837" s="201"/>
      <c r="G837" s="193"/>
      <c r="AD837" s="202"/>
      <c r="AE837" s="203"/>
      <c r="AF837" s="203"/>
      <c r="AG837" s="203"/>
      <c r="AH837" s="203"/>
      <c r="AK837" s="203"/>
      <c r="AL837" s="203"/>
      <c r="AM837" s="204"/>
    </row>
    <row r="838" spans="2:39">
      <c r="B838" s="200"/>
      <c r="C838" s="201"/>
      <c r="D838" s="201"/>
      <c r="E838" s="201"/>
      <c r="G838" s="193"/>
      <c r="AD838" s="202"/>
      <c r="AE838" s="203"/>
      <c r="AF838" s="203"/>
      <c r="AG838" s="203"/>
      <c r="AH838" s="203"/>
      <c r="AK838" s="203"/>
      <c r="AL838" s="203"/>
      <c r="AM838" s="204"/>
    </row>
    <row r="839" spans="2:39">
      <c r="B839" s="200"/>
      <c r="C839" s="201"/>
      <c r="D839" s="201"/>
      <c r="E839" s="201"/>
      <c r="G839" s="193"/>
      <c r="AD839" s="202"/>
      <c r="AE839" s="203"/>
      <c r="AF839" s="203"/>
      <c r="AG839" s="203"/>
      <c r="AH839" s="203"/>
      <c r="AK839" s="203"/>
      <c r="AL839" s="203"/>
      <c r="AM839" s="204"/>
    </row>
    <row r="840" spans="2:39">
      <c r="B840" s="200"/>
      <c r="C840" s="201"/>
      <c r="D840" s="201"/>
      <c r="E840" s="201"/>
      <c r="G840" s="193"/>
      <c r="AD840" s="202"/>
      <c r="AE840" s="203"/>
      <c r="AF840" s="203"/>
      <c r="AG840" s="203"/>
      <c r="AH840" s="203"/>
      <c r="AK840" s="203"/>
      <c r="AL840" s="203"/>
      <c r="AM840" s="204"/>
    </row>
    <row r="841" spans="2:39">
      <c r="B841" s="200"/>
      <c r="C841" s="201"/>
      <c r="D841" s="201"/>
      <c r="E841" s="201"/>
      <c r="G841" s="193"/>
      <c r="AD841" s="202"/>
      <c r="AE841" s="203"/>
      <c r="AF841" s="203"/>
      <c r="AG841" s="203"/>
      <c r="AH841" s="203"/>
      <c r="AK841" s="203"/>
      <c r="AL841" s="203"/>
      <c r="AM841" s="204"/>
    </row>
    <row r="842" spans="2:39">
      <c r="B842" s="200"/>
      <c r="C842" s="201"/>
      <c r="D842" s="201"/>
      <c r="E842" s="201"/>
      <c r="G842" s="193"/>
      <c r="AD842" s="202"/>
      <c r="AE842" s="203"/>
      <c r="AF842" s="203"/>
      <c r="AG842" s="203"/>
      <c r="AH842" s="203"/>
      <c r="AK842" s="203"/>
      <c r="AL842" s="203"/>
      <c r="AM842" s="204"/>
    </row>
    <row r="843" spans="2:39">
      <c r="B843" s="200"/>
      <c r="C843" s="201"/>
      <c r="D843" s="201"/>
      <c r="E843" s="201"/>
      <c r="G843" s="193"/>
      <c r="AD843" s="202"/>
      <c r="AE843" s="203"/>
      <c r="AF843" s="203"/>
      <c r="AG843" s="203"/>
      <c r="AH843" s="203"/>
      <c r="AK843" s="203"/>
      <c r="AL843" s="203"/>
      <c r="AM843" s="204"/>
    </row>
    <row r="844" spans="2:39">
      <c r="B844" s="200"/>
      <c r="C844" s="201"/>
      <c r="D844" s="201"/>
      <c r="E844" s="201"/>
      <c r="G844" s="193"/>
      <c r="AD844" s="202"/>
      <c r="AE844" s="203"/>
      <c r="AF844" s="203"/>
      <c r="AG844" s="203"/>
      <c r="AH844" s="203"/>
      <c r="AK844" s="203"/>
      <c r="AL844" s="203"/>
      <c r="AM844" s="204"/>
    </row>
    <row r="845" spans="2:39">
      <c r="B845" s="200"/>
      <c r="C845" s="201"/>
      <c r="D845" s="201"/>
      <c r="E845" s="201"/>
      <c r="G845" s="193"/>
      <c r="AD845" s="202"/>
      <c r="AE845" s="203"/>
      <c r="AF845" s="203"/>
      <c r="AG845" s="203"/>
      <c r="AH845" s="203"/>
      <c r="AK845" s="203"/>
      <c r="AL845" s="203"/>
      <c r="AM845" s="204"/>
    </row>
    <row r="846" spans="2:39">
      <c r="B846" s="200"/>
      <c r="C846" s="201"/>
      <c r="D846" s="201"/>
      <c r="E846" s="201"/>
      <c r="G846" s="193"/>
      <c r="AD846" s="202"/>
      <c r="AE846" s="203"/>
      <c r="AF846" s="203"/>
      <c r="AG846" s="203"/>
      <c r="AH846" s="203"/>
      <c r="AK846" s="203"/>
      <c r="AL846" s="203"/>
      <c r="AM846" s="204"/>
    </row>
    <row r="847" spans="2:39">
      <c r="B847" s="200"/>
      <c r="C847" s="201"/>
      <c r="D847" s="201"/>
      <c r="E847" s="201"/>
      <c r="G847" s="193"/>
      <c r="AD847" s="202"/>
      <c r="AE847" s="203"/>
      <c r="AF847" s="203"/>
      <c r="AG847" s="203"/>
      <c r="AH847" s="203"/>
      <c r="AK847" s="203"/>
      <c r="AL847" s="203"/>
      <c r="AM847" s="204"/>
    </row>
    <row r="848" spans="2:39">
      <c r="B848" s="200"/>
      <c r="C848" s="201"/>
      <c r="D848" s="201"/>
      <c r="E848" s="201"/>
      <c r="G848" s="193"/>
      <c r="AD848" s="202"/>
      <c r="AE848" s="203"/>
      <c r="AF848" s="203"/>
      <c r="AG848" s="203"/>
      <c r="AH848" s="203"/>
      <c r="AK848" s="203"/>
      <c r="AL848" s="203"/>
      <c r="AM848" s="204"/>
    </row>
    <row r="849" spans="2:39">
      <c r="B849" s="200"/>
      <c r="C849" s="201"/>
      <c r="D849" s="201"/>
      <c r="E849" s="201"/>
      <c r="G849" s="193"/>
      <c r="AD849" s="202"/>
      <c r="AE849" s="203"/>
      <c r="AF849" s="203"/>
      <c r="AG849" s="203"/>
      <c r="AH849" s="203"/>
      <c r="AK849" s="203"/>
      <c r="AL849" s="203"/>
      <c r="AM849" s="204"/>
    </row>
    <row r="850" spans="2:39">
      <c r="B850" s="200"/>
      <c r="C850" s="201"/>
      <c r="D850" s="201"/>
      <c r="E850" s="201"/>
      <c r="G850" s="193"/>
      <c r="AD850" s="202"/>
      <c r="AE850" s="203"/>
      <c r="AF850" s="203"/>
      <c r="AG850" s="203"/>
      <c r="AH850" s="203"/>
      <c r="AK850" s="203"/>
      <c r="AL850" s="203"/>
      <c r="AM850" s="204"/>
    </row>
    <row r="851" spans="2:39">
      <c r="B851" s="200"/>
      <c r="C851" s="201"/>
      <c r="D851" s="201"/>
      <c r="E851" s="201"/>
      <c r="G851" s="193"/>
      <c r="AD851" s="202"/>
      <c r="AE851" s="203"/>
      <c r="AF851" s="203"/>
      <c r="AG851" s="203"/>
      <c r="AH851" s="203"/>
      <c r="AK851" s="203"/>
      <c r="AL851" s="203"/>
      <c r="AM851" s="204"/>
    </row>
    <row r="852" spans="2:39">
      <c r="B852" s="200"/>
      <c r="C852" s="201"/>
      <c r="D852" s="201"/>
      <c r="E852" s="201"/>
      <c r="G852" s="193"/>
      <c r="AD852" s="202"/>
      <c r="AE852" s="203"/>
      <c r="AF852" s="203"/>
      <c r="AG852" s="203"/>
      <c r="AH852" s="203"/>
      <c r="AK852" s="203"/>
      <c r="AL852" s="203"/>
      <c r="AM852" s="204"/>
    </row>
    <row r="853" spans="2:39">
      <c r="B853" s="200"/>
      <c r="C853" s="201"/>
      <c r="D853" s="201"/>
      <c r="E853" s="201"/>
      <c r="G853" s="193"/>
      <c r="AD853" s="202"/>
      <c r="AE853" s="203"/>
      <c r="AF853" s="203"/>
      <c r="AG853" s="203"/>
      <c r="AH853" s="203"/>
      <c r="AK853" s="203"/>
      <c r="AL853" s="203"/>
      <c r="AM853" s="204"/>
    </row>
    <row r="854" spans="2:39">
      <c r="B854" s="200"/>
      <c r="C854" s="201"/>
      <c r="D854" s="201"/>
      <c r="E854" s="201"/>
      <c r="G854" s="193"/>
      <c r="AD854" s="202"/>
      <c r="AE854" s="203"/>
      <c r="AF854" s="203"/>
      <c r="AG854" s="203"/>
      <c r="AH854" s="203"/>
      <c r="AK854" s="203"/>
      <c r="AL854" s="203"/>
      <c r="AM854" s="204"/>
    </row>
    <row r="855" spans="2:39">
      <c r="B855" s="200"/>
      <c r="C855" s="201"/>
      <c r="D855" s="201"/>
      <c r="E855" s="201"/>
      <c r="G855" s="193"/>
      <c r="AD855" s="202"/>
      <c r="AE855" s="203"/>
      <c r="AF855" s="203"/>
      <c r="AG855" s="203"/>
      <c r="AH855" s="203"/>
      <c r="AK855" s="203"/>
      <c r="AL855" s="203"/>
      <c r="AM855" s="204"/>
    </row>
    <row r="856" spans="2:39">
      <c r="B856" s="200"/>
      <c r="C856" s="201"/>
      <c r="D856" s="201"/>
      <c r="E856" s="201"/>
      <c r="G856" s="193"/>
      <c r="AD856" s="202"/>
      <c r="AE856" s="203"/>
      <c r="AF856" s="203"/>
      <c r="AG856" s="203"/>
      <c r="AH856" s="203"/>
      <c r="AK856" s="203"/>
      <c r="AL856" s="203"/>
      <c r="AM856" s="204"/>
    </row>
    <row r="857" spans="2:39">
      <c r="B857" s="200"/>
      <c r="C857" s="201"/>
      <c r="D857" s="201"/>
      <c r="E857" s="201"/>
      <c r="G857" s="193"/>
      <c r="AD857" s="202"/>
      <c r="AE857" s="203"/>
      <c r="AF857" s="203"/>
      <c r="AG857" s="203"/>
      <c r="AH857" s="203"/>
      <c r="AK857" s="203"/>
      <c r="AL857" s="203"/>
      <c r="AM857" s="204"/>
    </row>
    <row r="858" spans="2:39">
      <c r="B858" s="200"/>
      <c r="C858" s="201"/>
      <c r="D858" s="201"/>
      <c r="E858" s="201"/>
      <c r="G858" s="193"/>
      <c r="AD858" s="202"/>
      <c r="AE858" s="203"/>
      <c r="AF858" s="203"/>
      <c r="AG858" s="203"/>
      <c r="AH858" s="203"/>
      <c r="AK858" s="203"/>
      <c r="AL858" s="203"/>
      <c r="AM858" s="204"/>
    </row>
    <row r="859" spans="2:39">
      <c r="B859" s="200"/>
      <c r="C859" s="201"/>
      <c r="D859" s="201"/>
      <c r="E859" s="201"/>
      <c r="G859" s="193"/>
      <c r="AD859" s="202"/>
      <c r="AE859" s="203"/>
      <c r="AF859" s="203"/>
      <c r="AG859" s="203"/>
      <c r="AH859" s="203"/>
      <c r="AK859" s="203"/>
      <c r="AL859" s="203"/>
      <c r="AM859" s="204"/>
    </row>
    <row r="860" spans="2:39">
      <c r="B860" s="200"/>
      <c r="C860" s="201"/>
      <c r="D860" s="201"/>
      <c r="E860" s="201"/>
      <c r="G860" s="193"/>
      <c r="AD860" s="202"/>
      <c r="AE860" s="203"/>
      <c r="AF860" s="203"/>
      <c r="AG860" s="203"/>
      <c r="AH860" s="203"/>
      <c r="AK860" s="203"/>
      <c r="AL860" s="203"/>
      <c r="AM860" s="204"/>
    </row>
    <row r="861" spans="2:39">
      <c r="B861" s="200"/>
      <c r="C861" s="201"/>
      <c r="D861" s="201"/>
      <c r="E861" s="201"/>
      <c r="G861" s="193"/>
      <c r="AD861" s="202"/>
      <c r="AE861" s="203"/>
      <c r="AF861" s="203"/>
      <c r="AG861" s="203"/>
      <c r="AH861" s="203"/>
      <c r="AK861" s="203"/>
      <c r="AL861" s="203"/>
      <c r="AM861" s="204"/>
    </row>
    <row r="862" spans="2:39">
      <c r="B862" s="200"/>
      <c r="C862" s="201"/>
      <c r="D862" s="201"/>
      <c r="E862" s="201"/>
      <c r="G862" s="193"/>
      <c r="AD862" s="202"/>
      <c r="AE862" s="203"/>
      <c r="AF862" s="203"/>
      <c r="AG862" s="203"/>
      <c r="AH862" s="203"/>
      <c r="AK862" s="203"/>
      <c r="AL862" s="203"/>
      <c r="AM862" s="204"/>
    </row>
    <row r="863" spans="2:39">
      <c r="B863" s="200"/>
      <c r="C863" s="201"/>
      <c r="D863" s="201"/>
      <c r="E863" s="201"/>
      <c r="G863" s="193"/>
      <c r="AD863" s="202"/>
      <c r="AE863" s="203"/>
      <c r="AF863" s="203"/>
      <c r="AG863" s="203"/>
      <c r="AH863" s="203"/>
      <c r="AK863" s="203"/>
      <c r="AL863" s="203"/>
      <c r="AM863" s="204"/>
    </row>
    <row r="864" spans="2:39">
      <c r="B864" s="200"/>
      <c r="C864" s="201"/>
      <c r="D864" s="201"/>
      <c r="E864" s="201"/>
      <c r="G864" s="193"/>
      <c r="AD864" s="202"/>
      <c r="AE864" s="203"/>
      <c r="AF864" s="203"/>
      <c r="AG864" s="203"/>
      <c r="AH864" s="203"/>
      <c r="AK864" s="203"/>
      <c r="AL864" s="203"/>
      <c r="AM864" s="204"/>
    </row>
    <row r="865" spans="2:39">
      <c r="B865" s="200"/>
      <c r="C865" s="201"/>
      <c r="D865" s="201"/>
      <c r="E865" s="201"/>
      <c r="G865" s="193"/>
      <c r="AD865" s="202"/>
      <c r="AE865" s="203"/>
      <c r="AF865" s="203"/>
      <c r="AG865" s="203"/>
      <c r="AH865" s="203"/>
      <c r="AK865" s="203"/>
      <c r="AL865" s="203"/>
      <c r="AM865" s="204"/>
    </row>
    <row r="866" spans="2:39">
      <c r="B866" s="200"/>
      <c r="C866" s="201"/>
      <c r="D866" s="201"/>
      <c r="E866" s="201"/>
      <c r="G866" s="193"/>
      <c r="AD866" s="202"/>
      <c r="AE866" s="203"/>
      <c r="AF866" s="203"/>
      <c r="AG866" s="203"/>
      <c r="AH866" s="203"/>
      <c r="AK866" s="203"/>
      <c r="AL866" s="203"/>
      <c r="AM866" s="204"/>
    </row>
    <row r="867" spans="2:39">
      <c r="B867" s="200"/>
      <c r="C867" s="201"/>
      <c r="D867" s="201"/>
      <c r="E867" s="201"/>
      <c r="G867" s="193"/>
      <c r="AD867" s="202"/>
      <c r="AE867" s="203"/>
      <c r="AF867" s="203"/>
      <c r="AG867" s="203"/>
      <c r="AH867" s="203"/>
      <c r="AK867" s="203"/>
      <c r="AL867" s="203"/>
      <c r="AM867" s="204"/>
    </row>
    <row r="868" spans="2:39">
      <c r="B868" s="200"/>
      <c r="C868" s="201"/>
      <c r="D868" s="201"/>
      <c r="E868" s="201"/>
      <c r="G868" s="193"/>
      <c r="AD868" s="202"/>
      <c r="AE868" s="203"/>
      <c r="AF868" s="203"/>
      <c r="AG868" s="203"/>
      <c r="AH868" s="203"/>
      <c r="AK868" s="203"/>
      <c r="AL868" s="203"/>
      <c r="AM868" s="204"/>
    </row>
    <row r="869" spans="2:39">
      <c r="B869" s="200"/>
      <c r="C869" s="201"/>
      <c r="D869" s="201"/>
      <c r="E869" s="201"/>
      <c r="G869" s="193"/>
      <c r="AD869" s="202"/>
      <c r="AE869" s="203"/>
      <c r="AF869" s="203"/>
      <c r="AG869" s="203"/>
      <c r="AH869" s="203"/>
      <c r="AK869" s="203"/>
      <c r="AL869" s="203"/>
      <c r="AM869" s="204"/>
    </row>
    <row r="870" spans="2:39">
      <c r="B870" s="200"/>
      <c r="C870" s="201"/>
      <c r="D870" s="201"/>
      <c r="E870" s="201"/>
      <c r="G870" s="193"/>
      <c r="AD870" s="202"/>
      <c r="AE870" s="203"/>
      <c r="AF870" s="203"/>
      <c r="AG870" s="203"/>
      <c r="AH870" s="203"/>
      <c r="AK870" s="203"/>
      <c r="AL870" s="203"/>
      <c r="AM870" s="204"/>
    </row>
    <row r="871" spans="2:39">
      <c r="B871" s="200"/>
      <c r="C871" s="201"/>
      <c r="D871" s="201"/>
      <c r="E871" s="201"/>
      <c r="G871" s="193"/>
      <c r="AD871" s="202"/>
      <c r="AE871" s="203"/>
      <c r="AF871" s="203"/>
      <c r="AG871" s="203"/>
      <c r="AH871" s="203"/>
      <c r="AK871" s="203"/>
      <c r="AL871" s="203"/>
      <c r="AM871" s="204"/>
    </row>
    <row r="872" spans="2:39">
      <c r="B872" s="200"/>
      <c r="C872" s="201"/>
      <c r="D872" s="201"/>
      <c r="E872" s="201"/>
      <c r="G872" s="193"/>
      <c r="AD872" s="202"/>
      <c r="AE872" s="203"/>
      <c r="AF872" s="203"/>
      <c r="AG872" s="203"/>
      <c r="AH872" s="203"/>
      <c r="AK872" s="203"/>
      <c r="AL872" s="203"/>
      <c r="AM872" s="204"/>
    </row>
    <row r="873" spans="2:39">
      <c r="B873" s="200"/>
      <c r="C873" s="201"/>
      <c r="D873" s="201"/>
      <c r="E873" s="201"/>
      <c r="G873" s="193"/>
      <c r="AD873" s="202"/>
      <c r="AE873" s="203"/>
      <c r="AF873" s="203"/>
      <c r="AG873" s="203"/>
      <c r="AH873" s="203"/>
      <c r="AK873" s="203"/>
      <c r="AL873" s="203"/>
      <c r="AM873" s="204"/>
    </row>
    <row r="874" spans="2:39">
      <c r="B874" s="200"/>
      <c r="C874" s="201"/>
      <c r="D874" s="201"/>
      <c r="E874" s="201"/>
      <c r="G874" s="193"/>
      <c r="AD874" s="202"/>
      <c r="AE874" s="203"/>
      <c r="AF874" s="203"/>
      <c r="AG874" s="203"/>
      <c r="AH874" s="203"/>
      <c r="AK874" s="203"/>
      <c r="AL874" s="203"/>
      <c r="AM874" s="204"/>
    </row>
    <row r="875" spans="2:39">
      <c r="B875" s="200"/>
      <c r="C875" s="201"/>
      <c r="D875" s="201"/>
      <c r="E875" s="201"/>
      <c r="G875" s="193"/>
      <c r="AD875" s="202"/>
      <c r="AE875" s="203"/>
      <c r="AF875" s="203"/>
      <c r="AG875" s="203"/>
      <c r="AH875" s="203"/>
      <c r="AK875" s="203"/>
      <c r="AL875" s="203"/>
      <c r="AM875" s="204"/>
    </row>
    <row r="876" spans="2:39">
      <c r="B876" s="200"/>
      <c r="C876" s="201"/>
      <c r="D876" s="201"/>
      <c r="E876" s="201"/>
      <c r="G876" s="193"/>
      <c r="AD876" s="202"/>
      <c r="AE876" s="203"/>
      <c r="AF876" s="203"/>
      <c r="AG876" s="203"/>
      <c r="AH876" s="203"/>
      <c r="AK876" s="203"/>
      <c r="AL876" s="203"/>
      <c r="AM876" s="204"/>
    </row>
    <row r="877" spans="2:39">
      <c r="B877" s="200"/>
      <c r="C877" s="201"/>
      <c r="D877" s="201"/>
      <c r="E877" s="201"/>
      <c r="G877" s="193"/>
      <c r="AD877" s="202"/>
      <c r="AE877" s="203"/>
      <c r="AF877" s="203"/>
      <c r="AG877" s="203"/>
      <c r="AH877" s="203"/>
      <c r="AK877" s="203"/>
      <c r="AL877" s="203"/>
      <c r="AM877" s="204"/>
    </row>
    <row r="878" spans="2:39">
      <c r="B878" s="200"/>
      <c r="C878" s="201"/>
      <c r="D878" s="201"/>
      <c r="E878" s="201"/>
      <c r="G878" s="193"/>
      <c r="AD878" s="202"/>
      <c r="AE878" s="203"/>
      <c r="AF878" s="203"/>
      <c r="AG878" s="203"/>
      <c r="AH878" s="203"/>
      <c r="AK878" s="203"/>
      <c r="AL878" s="203"/>
      <c r="AM878" s="204"/>
    </row>
    <row r="879" spans="2:39">
      <c r="B879" s="200"/>
      <c r="C879" s="201"/>
      <c r="D879" s="201"/>
      <c r="E879" s="201"/>
      <c r="G879" s="193"/>
      <c r="AD879" s="202"/>
      <c r="AE879" s="203"/>
      <c r="AF879" s="203"/>
      <c r="AG879" s="203"/>
      <c r="AH879" s="203"/>
      <c r="AK879" s="203"/>
      <c r="AL879" s="203"/>
      <c r="AM879" s="204"/>
    </row>
    <row r="880" spans="2:39">
      <c r="B880" s="200"/>
      <c r="C880" s="201"/>
      <c r="D880" s="201"/>
      <c r="E880" s="201"/>
      <c r="G880" s="193"/>
      <c r="AD880" s="202"/>
      <c r="AE880" s="203"/>
      <c r="AF880" s="203"/>
      <c r="AG880" s="203"/>
      <c r="AH880" s="203"/>
      <c r="AK880" s="203"/>
      <c r="AL880" s="203"/>
      <c r="AM880" s="204"/>
    </row>
    <row r="881" spans="2:39">
      <c r="B881" s="200"/>
      <c r="C881" s="201"/>
      <c r="D881" s="201"/>
      <c r="E881" s="201"/>
      <c r="G881" s="193"/>
      <c r="AD881" s="202"/>
      <c r="AE881" s="203"/>
      <c r="AF881" s="203"/>
      <c r="AG881" s="203"/>
      <c r="AH881" s="203"/>
      <c r="AK881" s="203"/>
      <c r="AL881" s="203"/>
      <c r="AM881" s="204"/>
    </row>
    <row r="882" spans="2:39">
      <c r="B882" s="200"/>
      <c r="C882" s="201"/>
      <c r="D882" s="201"/>
      <c r="E882" s="201"/>
      <c r="G882" s="193"/>
      <c r="AD882" s="202"/>
      <c r="AE882" s="203"/>
      <c r="AF882" s="203"/>
      <c r="AG882" s="203"/>
      <c r="AH882" s="203"/>
      <c r="AK882" s="203"/>
      <c r="AL882" s="203"/>
      <c r="AM882" s="204"/>
    </row>
    <row r="883" spans="2:39">
      <c r="B883" s="200"/>
      <c r="C883" s="201"/>
      <c r="D883" s="201"/>
      <c r="E883" s="201"/>
      <c r="G883" s="193"/>
      <c r="AD883" s="202"/>
      <c r="AE883" s="203"/>
      <c r="AF883" s="203"/>
      <c r="AG883" s="203"/>
      <c r="AH883" s="203"/>
      <c r="AK883" s="203"/>
      <c r="AL883" s="203"/>
      <c r="AM883" s="204"/>
    </row>
    <row r="884" spans="2:39">
      <c r="B884" s="200"/>
      <c r="C884" s="201"/>
      <c r="D884" s="201"/>
      <c r="E884" s="201"/>
      <c r="G884" s="193"/>
      <c r="AD884" s="202"/>
      <c r="AE884" s="203"/>
      <c r="AF884" s="203"/>
      <c r="AG884" s="203"/>
      <c r="AH884" s="203"/>
      <c r="AK884" s="203"/>
      <c r="AL884" s="203"/>
      <c r="AM884" s="204"/>
    </row>
    <row r="885" spans="2:39">
      <c r="B885" s="200"/>
      <c r="C885" s="201"/>
      <c r="D885" s="201"/>
      <c r="E885" s="201"/>
      <c r="G885" s="193"/>
      <c r="AD885" s="202"/>
      <c r="AE885" s="203"/>
      <c r="AF885" s="203"/>
      <c r="AG885" s="203"/>
      <c r="AH885" s="203"/>
      <c r="AK885" s="203"/>
      <c r="AL885" s="203"/>
      <c r="AM885" s="204"/>
    </row>
    <row r="886" spans="2:39">
      <c r="B886" s="200"/>
      <c r="C886" s="201"/>
      <c r="D886" s="201"/>
      <c r="E886" s="201"/>
      <c r="G886" s="193"/>
      <c r="AD886" s="202"/>
      <c r="AE886" s="203"/>
      <c r="AF886" s="203"/>
      <c r="AG886" s="203"/>
      <c r="AH886" s="203"/>
      <c r="AK886" s="203"/>
      <c r="AL886" s="203"/>
      <c r="AM886" s="204"/>
    </row>
    <row r="887" spans="2:39">
      <c r="B887" s="200"/>
      <c r="C887" s="201"/>
      <c r="D887" s="201"/>
      <c r="E887" s="201"/>
      <c r="G887" s="193"/>
      <c r="AD887" s="203"/>
      <c r="AE887" s="203"/>
      <c r="AF887" s="203"/>
      <c r="AG887" s="203"/>
      <c r="AH887" s="203"/>
      <c r="AK887" s="203"/>
      <c r="AL887" s="203"/>
      <c r="AM887" s="204"/>
    </row>
    <row r="888" spans="2:39">
      <c r="B888" s="200"/>
      <c r="C888" s="201"/>
      <c r="D888" s="201"/>
      <c r="E888" s="201"/>
      <c r="G888" s="193"/>
      <c r="AD888" s="202"/>
      <c r="AE888" s="203"/>
      <c r="AF888" s="203"/>
      <c r="AG888" s="203"/>
      <c r="AH888" s="203"/>
      <c r="AK888" s="203"/>
      <c r="AL888" s="203"/>
      <c r="AM888" s="204"/>
    </row>
    <row r="889" spans="2:39">
      <c r="B889" s="200"/>
      <c r="C889" s="201"/>
      <c r="D889" s="201"/>
      <c r="E889" s="201"/>
      <c r="G889" s="193"/>
      <c r="AD889" s="202"/>
      <c r="AE889" s="203"/>
      <c r="AF889" s="203"/>
      <c r="AG889" s="203"/>
      <c r="AH889" s="203"/>
      <c r="AK889" s="203"/>
      <c r="AL889" s="203"/>
      <c r="AM889" s="204"/>
    </row>
    <row r="890" spans="2:39">
      <c r="B890" s="200"/>
      <c r="C890" s="201"/>
      <c r="D890" s="201"/>
      <c r="E890" s="201"/>
      <c r="G890" s="193"/>
      <c r="AD890" s="202"/>
      <c r="AE890" s="203"/>
      <c r="AF890" s="203"/>
      <c r="AG890" s="203"/>
      <c r="AH890" s="203"/>
      <c r="AK890" s="203"/>
      <c r="AL890" s="203"/>
      <c r="AM890" s="204"/>
    </row>
    <row r="891" spans="2:39">
      <c r="B891" s="200"/>
      <c r="C891" s="201"/>
      <c r="D891" s="201"/>
      <c r="E891" s="201"/>
      <c r="G891" s="193"/>
      <c r="AD891" s="202"/>
      <c r="AE891" s="203"/>
      <c r="AF891" s="203"/>
      <c r="AG891" s="203"/>
      <c r="AH891" s="203"/>
      <c r="AK891" s="203"/>
      <c r="AL891" s="203"/>
      <c r="AM891" s="204"/>
    </row>
    <row r="892" spans="2:39">
      <c r="B892" s="200"/>
      <c r="C892" s="201"/>
      <c r="D892" s="201"/>
      <c r="E892" s="201"/>
      <c r="G892" s="193"/>
      <c r="AD892" s="202"/>
      <c r="AE892" s="203"/>
      <c r="AF892" s="203"/>
      <c r="AG892" s="203"/>
      <c r="AH892" s="203"/>
      <c r="AK892" s="203"/>
      <c r="AL892" s="203"/>
      <c r="AM892" s="204"/>
    </row>
    <row r="893" spans="2:39">
      <c r="B893" s="200"/>
      <c r="C893" s="201"/>
      <c r="D893" s="201"/>
      <c r="E893" s="201"/>
      <c r="G893" s="193"/>
      <c r="AD893" s="202"/>
      <c r="AE893" s="203"/>
      <c r="AF893" s="203"/>
      <c r="AG893" s="203"/>
      <c r="AH893" s="203"/>
      <c r="AK893" s="203"/>
      <c r="AL893" s="203"/>
      <c r="AM893" s="204"/>
    </row>
    <row r="894" spans="2:39">
      <c r="B894" s="200"/>
      <c r="C894" s="201"/>
      <c r="D894" s="201"/>
      <c r="E894" s="201"/>
      <c r="G894" s="193"/>
      <c r="AD894" s="202"/>
      <c r="AE894" s="203"/>
      <c r="AF894" s="203"/>
      <c r="AG894" s="203"/>
      <c r="AH894" s="203"/>
      <c r="AK894" s="203"/>
      <c r="AL894" s="203"/>
      <c r="AM894" s="204"/>
    </row>
    <row r="895" spans="2:39">
      <c r="B895" s="200"/>
      <c r="C895" s="201"/>
      <c r="D895" s="201"/>
      <c r="E895" s="201"/>
      <c r="G895" s="193"/>
      <c r="AD895" s="202"/>
      <c r="AE895" s="203"/>
      <c r="AF895" s="203"/>
      <c r="AG895" s="203"/>
      <c r="AH895" s="203"/>
      <c r="AK895" s="203"/>
      <c r="AL895" s="203"/>
      <c r="AM895" s="204"/>
    </row>
    <row r="896" spans="2:39">
      <c r="B896" s="200"/>
      <c r="C896" s="201"/>
      <c r="D896" s="201"/>
      <c r="E896" s="201"/>
      <c r="G896" s="193"/>
      <c r="AD896" s="202"/>
      <c r="AE896" s="203"/>
      <c r="AF896" s="203"/>
      <c r="AG896" s="203"/>
      <c r="AH896" s="203"/>
      <c r="AK896" s="203"/>
      <c r="AL896" s="203"/>
      <c r="AM896" s="204"/>
    </row>
    <row r="897" spans="2:39">
      <c r="B897" s="200"/>
      <c r="C897" s="201"/>
      <c r="D897" s="201"/>
      <c r="E897" s="201"/>
      <c r="G897" s="193"/>
      <c r="AD897" s="202"/>
      <c r="AE897" s="203"/>
      <c r="AF897" s="203"/>
      <c r="AG897" s="203"/>
      <c r="AH897" s="203"/>
      <c r="AK897" s="203"/>
      <c r="AL897" s="203"/>
      <c r="AM897" s="204"/>
    </row>
    <row r="898" spans="2:39">
      <c r="B898" s="200"/>
      <c r="C898" s="201"/>
      <c r="D898" s="201"/>
      <c r="E898" s="201"/>
      <c r="G898" s="193"/>
      <c r="AD898" s="202"/>
      <c r="AE898" s="203"/>
      <c r="AF898" s="203"/>
      <c r="AG898" s="203"/>
      <c r="AH898" s="203"/>
      <c r="AK898" s="203"/>
      <c r="AL898" s="203"/>
      <c r="AM898" s="204"/>
    </row>
    <row r="899" spans="2:39">
      <c r="B899" s="200"/>
      <c r="C899" s="201"/>
      <c r="D899" s="201"/>
      <c r="E899" s="201"/>
      <c r="G899" s="193"/>
      <c r="AD899" s="202"/>
      <c r="AE899" s="203"/>
      <c r="AF899" s="203"/>
      <c r="AG899" s="203"/>
      <c r="AH899" s="203"/>
      <c r="AK899" s="203"/>
      <c r="AL899" s="203"/>
      <c r="AM899" s="204"/>
    </row>
    <row r="900" spans="2:39">
      <c r="B900" s="200"/>
      <c r="C900" s="201"/>
      <c r="D900" s="201"/>
      <c r="E900" s="201"/>
      <c r="G900" s="193"/>
      <c r="AD900" s="202"/>
      <c r="AE900" s="203"/>
      <c r="AF900" s="203"/>
      <c r="AG900" s="203"/>
      <c r="AH900" s="203"/>
      <c r="AK900" s="203"/>
      <c r="AL900" s="203"/>
      <c r="AM900" s="204"/>
    </row>
    <row r="901" spans="2:39">
      <c r="B901" s="200"/>
      <c r="C901" s="201"/>
      <c r="D901" s="201"/>
      <c r="E901" s="201"/>
      <c r="G901" s="193"/>
      <c r="AD901" s="202"/>
      <c r="AE901" s="203"/>
      <c r="AF901" s="203"/>
      <c r="AG901" s="203"/>
      <c r="AH901" s="203"/>
      <c r="AK901" s="203"/>
      <c r="AL901" s="203"/>
      <c r="AM901" s="204"/>
    </row>
    <row r="902" spans="2:39">
      <c r="B902" s="200"/>
      <c r="C902" s="201"/>
      <c r="D902" s="201"/>
      <c r="E902" s="201"/>
      <c r="G902" s="193"/>
      <c r="AD902" s="202"/>
      <c r="AE902" s="203"/>
      <c r="AF902" s="203"/>
      <c r="AG902" s="203"/>
      <c r="AH902" s="203"/>
      <c r="AK902" s="203"/>
      <c r="AL902" s="203"/>
      <c r="AM902" s="204"/>
    </row>
    <row r="903" spans="2:39">
      <c r="B903" s="200"/>
      <c r="C903" s="201"/>
      <c r="D903" s="201"/>
      <c r="E903" s="201"/>
      <c r="G903" s="193"/>
      <c r="AD903" s="202"/>
      <c r="AE903" s="203"/>
      <c r="AF903" s="203"/>
      <c r="AG903" s="203"/>
      <c r="AH903" s="203"/>
      <c r="AK903" s="203"/>
      <c r="AL903" s="203"/>
      <c r="AM903" s="204"/>
    </row>
    <row r="904" spans="2:39">
      <c r="B904" s="200"/>
      <c r="C904" s="201"/>
      <c r="D904" s="201"/>
      <c r="E904" s="201"/>
      <c r="G904" s="193"/>
      <c r="AD904" s="202"/>
      <c r="AE904" s="203"/>
      <c r="AF904" s="203"/>
      <c r="AG904" s="203"/>
      <c r="AH904" s="203"/>
      <c r="AK904" s="203"/>
      <c r="AL904" s="203"/>
      <c r="AM904" s="204"/>
    </row>
    <row r="905" spans="2:39">
      <c r="B905" s="200"/>
      <c r="C905" s="201"/>
      <c r="D905" s="201"/>
      <c r="E905" s="201"/>
      <c r="G905" s="193"/>
      <c r="AD905" s="202"/>
      <c r="AE905" s="203"/>
      <c r="AF905" s="203"/>
      <c r="AG905" s="203"/>
      <c r="AH905" s="203"/>
      <c r="AK905" s="203"/>
      <c r="AL905" s="203"/>
      <c r="AM905" s="204"/>
    </row>
    <row r="906" spans="2:39">
      <c r="B906" s="200"/>
      <c r="C906" s="201"/>
      <c r="D906" s="201"/>
      <c r="E906" s="201"/>
      <c r="G906" s="193"/>
      <c r="AD906" s="202"/>
      <c r="AE906" s="203"/>
      <c r="AF906" s="203"/>
      <c r="AG906" s="203"/>
      <c r="AH906" s="203"/>
      <c r="AK906" s="203"/>
      <c r="AL906" s="203"/>
      <c r="AM906" s="204"/>
    </row>
    <row r="907" spans="2:39">
      <c r="B907" s="200"/>
      <c r="C907" s="201"/>
      <c r="D907" s="201"/>
      <c r="E907" s="201"/>
      <c r="G907" s="193"/>
      <c r="AD907" s="202"/>
      <c r="AE907" s="203"/>
      <c r="AF907" s="203"/>
      <c r="AG907" s="203"/>
      <c r="AH907" s="203"/>
      <c r="AK907" s="203"/>
      <c r="AL907" s="203"/>
      <c r="AM907" s="204"/>
    </row>
    <row r="908" spans="2:39">
      <c r="B908" s="200"/>
      <c r="C908" s="201"/>
      <c r="D908" s="201"/>
      <c r="E908" s="201"/>
      <c r="G908" s="193"/>
      <c r="AD908" s="202"/>
      <c r="AE908" s="203"/>
      <c r="AF908" s="203"/>
      <c r="AG908" s="203"/>
      <c r="AH908" s="203"/>
      <c r="AK908" s="203"/>
      <c r="AL908" s="203"/>
      <c r="AM908" s="204"/>
    </row>
    <row r="909" spans="2:39">
      <c r="B909" s="200"/>
      <c r="C909" s="201"/>
      <c r="D909" s="201"/>
      <c r="E909" s="201"/>
      <c r="G909" s="193"/>
      <c r="AD909" s="202"/>
      <c r="AE909" s="203"/>
      <c r="AF909" s="203"/>
      <c r="AG909" s="203"/>
      <c r="AH909" s="203"/>
      <c r="AK909" s="203"/>
      <c r="AL909" s="203"/>
      <c r="AM909" s="204"/>
    </row>
    <row r="910" spans="2:39">
      <c r="B910" s="200"/>
      <c r="C910" s="201"/>
      <c r="D910" s="201"/>
      <c r="E910" s="201"/>
      <c r="G910" s="193"/>
      <c r="AD910" s="202"/>
      <c r="AE910" s="203"/>
      <c r="AF910" s="203"/>
      <c r="AG910" s="203"/>
      <c r="AH910" s="203"/>
      <c r="AK910" s="203"/>
      <c r="AL910" s="203"/>
      <c r="AM910" s="204"/>
    </row>
    <row r="911" spans="2:39">
      <c r="B911" s="200"/>
      <c r="C911" s="201"/>
      <c r="D911" s="201"/>
      <c r="E911" s="201"/>
      <c r="G911" s="193"/>
      <c r="AD911" s="202"/>
      <c r="AE911" s="203"/>
      <c r="AF911" s="203"/>
      <c r="AG911" s="203"/>
      <c r="AH911" s="203"/>
      <c r="AK911" s="203"/>
      <c r="AL911" s="203"/>
      <c r="AM911" s="204"/>
    </row>
    <row r="912" spans="2:39">
      <c r="B912" s="200"/>
      <c r="C912" s="201"/>
      <c r="D912" s="201"/>
      <c r="E912" s="201"/>
      <c r="G912" s="193"/>
      <c r="AD912" s="202"/>
      <c r="AE912" s="203"/>
      <c r="AF912" s="203"/>
      <c r="AG912" s="203"/>
      <c r="AH912" s="203"/>
      <c r="AK912" s="203"/>
      <c r="AL912" s="203"/>
      <c r="AM912" s="204"/>
    </row>
    <row r="913" spans="2:39">
      <c r="B913" s="200"/>
      <c r="C913" s="201"/>
      <c r="D913" s="201"/>
      <c r="E913" s="201"/>
      <c r="G913" s="193"/>
      <c r="AD913" s="202"/>
      <c r="AE913" s="203"/>
      <c r="AF913" s="203"/>
      <c r="AG913" s="203"/>
      <c r="AH913" s="203"/>
      <c r="AK913" s="203"/>
      <c r="AL913" s="203"/>
      <c r="AM913" s="204"/>
    </row>
    <row r="914" spans="2:39">
      <c r="B914" s="200"/>
      <c r="C914" s="201"/>
      <c r="D914" s="201"/>
      <c r="E914" s="201"/>
      <c r="G914" s="193"/>
      <c r="AD914" s="202"/>
      <c r="AE914" s="203"/>
      <c r="AF914" s="203"/>
      <c r="AG914" s="203"/>
      <c r="AH914" s="203"/>
      <c r="AK914" s="203"/>
      <c r="AL914" s="203"/>
      <c r="AM914" s="204"/>
    </row>
    <row r="915" spans="2:39">
      <c r="B915" s="200"/>
      <c r="C915" s="201"/>
      <c r="D915" s="201"/>
      <c r="E915" s="201"/>
      <c r="G915" s="193"/>
      <c r="AD915" s="202"/>
      <c r="AE915" s="203"/>
      <c r="AF915" s="203"/>
      <c r="AG915" s="203"/>
      <c r="AH915" s="203"/>
      <c r="AK915" s="203"/>
      <c r="AL915" s="203"/>
      <c r="AM915" s="204"/>
    </row>
    <row r="916" spans="2:39">
      <c r="B916" s="200"/>
      <c r="C916" s="201"/>
      <c r="D916" s="201"/>
      <c r="E916" s="201"/>
      <c r="G916" s="193"/>
      <c r="AD916" s="202"/>
      <c r="AE916" s="203"/>
      <c r="AF916" s="203"/>
      <c r="AG916" s="203"/>
      <c r="AH916" s="203"/>
      <c r="AK916" s="203"/>
      <c r="AL916" s="203"/>
      <c r="AM916" s="204"/>
    </row>
    <row r="917" spans="2:39">
      <c r="B917" s="200"/>
      <c r="C917" s="201"/>
      <c r="D917" s="201"/>
      <c r="E917" s="201"/>
      <c r="G917" s="193"/>
      <c r="AD917" s="202"/>
      <c r="AE917" s="203"/>
      <c r="AF917" s="203"/>
      <c r="AG917" s="203"/>
      <c r="AH917" s="203"/>
      <c r="AK917" s="203"/>
      <c r="AL917" s="203"/>
      <c r="AM917" s="204"/>
    </row>
    <row r="918" spans="2:39">
      <c r="B918" s="200"/>
      <c r="C918" s="201"/>
      <c r="D918" s="201"/>
      <c r="E918" s="201"/>
      <c r="G918" s="193"/>
      <c r="AD918" s="202"/>
      <c r="AE918" s="203"/>
      <c r="AF918" s="203"/>
      <c r="AG918" s="203"/>
      <c r="AH918" s="203"/>
      <c r="AK918" s="203"/>
      <c r="AL918" s="203"/>
      <c r="AM918" s="204"/>
    </row>
    <row r="919" spans="2:39">
      <c r="B919" s="200"/>
      <c r="C919" s="201"/>
      <c r="D919" s="201"/>
      <c r="E919" s="201"/>
      <c r="G919" s="193"/>
      <c r="AD919" s="202"/>
      <c r="AE919" s="203"/>
      <c r="AF919" s="203"/>
      <c r="AG919" s="203"/>
      <c r="AH919" s="203"/>
      <c r="AK919" s="203"/>
      <c r="AL919" s="203"/>
      <c r="AM919" s="204"/>
    </row>
    <row r="920" spans="2:39">
      <c r="B920" s="200"/>
      <c r="C920" s="201"/>
      <c r="D920" s="201"/>
      <c r="E920" s="201"/>
      <c r="G920" s="193"/>
      <c r="AD920" s="202"/>
      <c r="AE920" s="203"/>
      <c r="AF920" s="203"/>
      <c r="AG920" s="203"/>
      <c r="AH920" s="203"/>
      <c r="AK920" s="203"/>
      <c r="AL920" s="203"/>
      <c r="AM920" s="204"/>
    </row>
    <row r="921" spans="2:39">
      <c r="B921" s="200"/>
      <c r="C921" s="201"/>
      <c r="D921" s="201"/>
      <c r="E921" s="201"/>
      <c r="G921" s="193"/>
      <c r="AD921" s="202"/>
      <c r="AE921" s="203"/>
      <c r="AF921" s="203"/>
      <c r="AG921" s="203"/>
      <c r="AH921" s="203"/>
      <c r="AK921" s="203"/>
      <c r="AL921" s="203"/>
      <c r="AM921" s="204"/>
    </row>
    <row r="922" spans="2:39">
      <c r="B922" s="200"/>
      <c r="C922" s="201"/>
      <c r="D922" s="201"/>
      <c r="E922" s="201"/>
      <c r="G922" s="193"/>
      <c r="AD922" s="202"/>
      <c r="AE922" s="203"/>
      <c r="AF922" s="203"/>
      <c r="AG922" s="203"/>
      <c r="AH922" s="203"/>
      <c r="AK922" s="203"/>
      <c r="AL922" s="203"/>
      <c r="AM922" s="204"/>
    </row>
    <row r="923" spans="2:39">
      <c r="B923" s="200"/>
      <c r="C923" s="201"/>
      <c r="D923" s="201"/>
      <c r="E923" s="201"/>
      <c r="G923" s="193"/>
      <c r="AD923" s="202"/>
      <c r="AE923" s="203"/>
      <c r="AF923" s="203"/>
      <c r="AG923" s="203"/>
      <c r="AH923" s="203"/>
      <c r="AK923" s="203"/>
      <c r="AL923" s="203"/>
      <c r="AM923" s="204"/>
    </row>
    <row r="924" spans="2:39">
      <c r="B924" s="200"/>
      <c r="C924" s="201"/>
      <c r="D924" s="201"/>
      <c r="E924" s="201"/>
      <c r="G924" s="193"/>
      <c r="AD924" s="202"/>
      <c r="AE924" s="203"/>
      <c r="AF924" s="203"/>
      <c r="AG924" s="203"/>
      <c r="AH924" s="203"/>
      <c r="AK924" s="203"/>
      <c r="AL924" s="203"/>
      <c r="AM924" s="204"/>
    </row>
    <row r="925" spans="2:39">
      <c r="B925" s="200"/>
      <c r="C925" s="201"/>
      <c r="D925" s="201"/>
      <c r="E925" s="201"/>
      <c r="G925" s="193"/>
      <c r="AD925" s="202"/>
      <c r="AE925" s="203"/>
      <c r="AF925" s="203"/>
      <c r="AG925" s="203"/>
      <c r="AH925" s="203"/>
      <c r="AK925" s="203"/>
      <c r="AL925" s="203"/>
      <c r="AM925" s="204"/>
    </row>
    <row r="926" spans="2:39">
      <c r="B926" s="200"/>
      <c r="C926" s="201"/>
      <c r="D926" s="201"/>
      <c r="E926" s="201"/>
      <c r="G926" s="193"/>
      <c r="AD926" s="202"/>
      <c r="AE926" s="203"/>
      <c r="AF926" s="203"/>
      <c r="AG926" s="203"/>
      <c r="AH926" s="203"/>
      <c r="AK926" s="203"/>
      <c r="AL926" s="203"/>
      <c r="AM926" s="204"/>
    </row>
    <row r="927" spans="2:39">
      <c r="B927" s="200"/>
      <c r="C927" s="201"/>
      <c r="D927" s="201"/>
      <c r="E927" s="201"/>
      <c r="G927" s="193"/>
      <c r="AD927" s="202"/>
      <c r="AE927" s="203"/>
      <c r="AF927" s="203"/>
      <c r="AG927" s="203"/>
      <c r="AH927" s="203"/>
      <c r="AK927" s="203"/>
      <c r="AL927" s="203"/>
      <c r="AM927" s="204"/>
    </row>
    <row r="928" spans="2:39">
      <c r="B928" s="200"/>
      <c r="C928" s="201"/>
      <c r="D928" s="201"/>
      <c r="E928" s="201"/>
      <c r="G928" s="193"/>
      <c r="AD928" s="202"/>
      <c r="AE928" s="203"/>
      <c r="AF928" s="203"/>
      <c r="AG928" s="203"/>
      <c r="AH928" s="203"/>
      <c r="AK928" s="203"/>
      <c r="AL928" s="203"/>
      <c r="AM928" s="204"/>
    </row>
    <row r="929" spans="2:39">
      <c r="B929" s="200"/>
      <c r="C929" s="201"/>
      <c r="D929" s="201"/>
      <c r="E929" s="201"/>
      <c r="G929" s="193"/>
      <c r="AD929" s="202"/>
      <c r="AE929" s="203"/>
      <c r="AF929" s="203"/>
      <c r="AG929" s="203"/>
      <c r="AH929" s="203"/>
      <c r="AK929" s="203"/>
      <c r="AL929" s="203"/>
      <c r="AM929" s="204"/>
    </row>
    <row r="930" spans="2:39">
      <c r="B930" s="200"/>
      <c r="C930" s="201"/>
      <c r="D930" s="201"/>
      <c r="E930" s="201"/>
      <c r="G930" s="193"/>
      <c r="AD930" s="202"/>
      <c r="AE930" s="203"/>
      <c r="AF930" s="203"/>
      <c r="AG930" s="203"/>
      <c r="AH930" s="203"/>
      <c r="AK930" s="203"/>
      <c r="AL930" s="203"/>
      <c r="AM930" s="204"/>
    </row>
    <row r="931" spans="2:39">
      <c r="B931" s="200"/>
      <c r="C931" s="201"/>
      <c r="D931" s="201"/>
      <c r="E931" s="201"/>
      <c r="G931" s="193"/>
      <c r="AD931" s="202"/>
      <c r="AE931" s="203"/>
      <c r="AF931" s="203"/>
      <c r="AG931" s="203"/>
      <c r="AH931" s="203"/>
      <c r="AK931" s="203"/>
      <c r="AL931" s="203"/>
      <c r="AM931" s="204"/>
    </row>
    <row r="932" spans="2:39">
      <c r="B932" s="200"/>
      <c r="C932" s="201"/>
      <c r="D932" s="201"/>
      <c r="E932" s="201"/>
      <c r="G932" s="193"/>
      <c r="AD932" s="202"/>
      <c r="AE932" s="203"/>
      <c r="AF932" s="203"/>
      <c r="AG932" s="203"/>
      <c r="AH932" s="203"/>
      <c r="AK932" s="203"/>
      <c r="AL932" s="203"/>
      <c r="AM932" s="204"/>
    </row>
    <row r="933" spans="2:39">
      <c r="B933" s="200"/>
      <c r="C933" s="201"/>
      <c r="D933" s="201"/>
      <c r="E933" s="201"/>
      <c r="G933" s="193"/>
      <c r="AD933" s="202"/>
      <c r="AE933" s="203"/>
      <c r="AF933" s="203"/>
      <c r="AG933" s="203"/>
      <c r="AH933" s="203"/>
      <c r="AK933" s="203"/>
      <c r="AL933" s="203"/>
      <c r="AM933" s="204"/>
    </row>
    <row r="934" spans="2:39">
      <c r="B934" s="200"/>
      <c r="C934" s="201"/>
      <c r="D934" s="201"/>
      <c r="E934" s="201"/>
      <c r="G934" s="193"/>
      <c r="AD934" s="202"/>
      <c r="AE934" s="203"/>
      <c r="AF934" s="203"/>
      <c r="AG934" s="203"/>
      <c r="AH934" s="203"/>
      <c r="AK934" s="203"/>
      <c r="AL934" s="203"/>
      <c r="AM934" s="204"/>
    </row>
    <row r="935" spans="2:39">
      <c r="B935" s="200"/>
      <c r="C935" s="201"/>
      <c r="D935" s="201"/>
      <c r="E935" s="201"/>
      <c r="G935" s="193"/>
      <c r="AD935" s="202"/>
      <c r="AE935" s="203"/>
      <c r="AF935" s="203"/>
      <c r="AG935" s="203"/>
      <c r="AH935" s="203"/>
      <c r="AK935" s="203"/>
      <c r="AL935" s="203"/>
      <c r="AM935" s="204"/>
    </row>
    <row r="936" spans="2:39">
      <c r="B936" s="200"/>
      <c r="C936" s="201"/>
      <c r="D936" s="201"/>
      <c r="E936" s="201"/>
      <c r="G936" s="193"/>
      <c r="AD936" s="202"/>
      <c r="AE936" s="203"/>
      <c r="AF936" s="203"/>
      <c r="AG936" s="203"/>
      <c r="AH936" s="203"/>
      <c r="AK936" s="203"/>
      <c r="AL936" s="203"/>
      <c r="AM936" s="204"/>
    </row>
    <row r="937" spans="2:39">
      <c r="B937" s="200"/>
      <c r="C937" s="201"/>
      <c r="D937" s="201"/>
      <c r="E937" s="201"/>
      <c r="G937" s="193"/>
      <c r="AD937" s="202"/>
      <c r="AE937" s="203"/>
      <c r="AF937" s="203"/>
      <c r="AG937" s="203"/>
      <c r="AH937" s="203"/>
      <c r="AK937" s="203"/>
      <c r="AL937" s="203"/>
      <c r="AM937" s="204"/>
    </row>
    <row r="938" spans="2:39">
      <c r="B938" s="200"/>
      <c r="C938" s="201"/>
      <c r="D938" s="201"/>
      <c r="E938" s="201"/>
      <c r="G938" s="193"/>
      <c r="AD938" s="202"/>
      <c r="AE938" s="203"/>
      <c r="AF938" s="203"/>
      <c r="AG938" s="203"/>
      <c r="AH938" s="203"/>
      <c r="AK938" s="203"/>
      <c r="AL938" s="203"/>
      <c r="AM938" s="204"/>
    </row>
    <row r="939" spans="2:39">
      <c r="B939" s="200"/>
      <c r="C939" s="201"/>
      <c r="D939" s="201"/>
      <c r="E939" s="201"/>
      <c r="G939" s="193"/>
      <c r="AD939" s="202"/>
      <c r="AE939" s="203"/>
      <c r="AF939" s="203"/>
      <c r="AG939" s="203"/>
      <c r="AH939" s="203"/>
      <c r="AK939" s="203"/>
      <c r="AL939" s="203"/>
      <c r="AM939" s="204"/>
    </row>
    <row r="940" spans="2:39">
      <c r="B940" s="200"/>
      <c r="C940" s="201"/>
      <c r="D940" s="201"/>
      <c r="E940" s="201"/>
      <c r="G940" s="193"/>
      <c r="AD940" s="202"/>
      <c r="AE940" s="203"/>
      <c r="AF940" s="203"/>
      <c r="AG940" s="203"/>
      <c r="AH940" s="203"/>
      <c r="AK940" s="203"/>
      <c r="AL940" s="203"/>
      <c r="AM940" s="204"/>
    </row>
    <row r="941" spans="2:39">
      <c r="B941" s="200"/>
      <c r="C941" s="201"/>
      <c r="D941" s="201"/>
      <c r="E941" s="201"/>
      <c r="G941" s="193"/>
      <c r="AD941" s="202"/>
      <c r="AE941" s="203"/>
      <c r="AF941" s="203"/>
      <c r="AG941" s="203"/>
      <c r="AH941" s="203"/>
      <c r="AK941" s="203"/>
      <c r="AL941" s="203"/>
      <c r="AM941" s="204"/>
    </row>
    <row r="942" spans="2:39">
      <c r="B942" s="200"/>
      <c r="C942" s="201"/>
      <c r="D942" s="201"/>
      <c r="E942" s="201"/>
      <c r="G942" s="193"/>
      <c r="AD942" s="202"/>
      <c r="AE942" s="203"/>
      <c r="AF942" s="203"/>
      <c r="AG942" s="203"/>
      <c r="AH942" s="203"/>
      <c r="AK942" s="203"/>
      <c r="AL942" s="203"/>
      <c r="AM942" s="204"/>
    </row>
    <row r="943" spans="2:39">
      <c r="B943" s="200"/>
      <c r="C943" s="201"/>
      <c r="D943" s="201"/>
      <c r="E943" s="201"/>
      <c r="G943" s="193"/>
      <c r="AD943" s="202"/>
      <c r="AE943" s="203"/>
      <c r="AF943" s="203"/>
      <c r="AG943" s="203"/>
      <c r="AH943" s="203"/>
      <c r="AK943" s="203"/>
      <c r="AL943" s="203"/>
      <c r="AM943" s="204"/>
    </row>
    <row r="944" spans="2:39">
      <c r="B944" s="200"/>
      <c r="C944" s="201"/>
      <c r="D944" s="201"/>
      <c r="E944" s="201"/>
      <c r="G944" s="193"/>
      <c r="AD944" s="202"/>
      <c r="AE944" s="203"/>
      <c r="AF944" s="203"/>
      <c r="AG944" s="203"/>
      <c r="AH944" s="203"/>
      <c r="AK944" s="203"/>
      <c r="AL944" s="203"/>
      <c r="AM944" s="204"/>
    </row>
    <row r="945" spans="2:39">
      <c r="B945" s="200"/>
      <c r="C945" s="201"/>
      <c r="D945" s="201"/>
      <c r="E945" s="201"/>
      <c r="G945" s="193"/>
      <c r="AD945" s="202"/>
      <c r="AE945" s="203"/>
      <c r="AF945" s="203"/>
      <c r="AG945" s="203"/>
      <c r="AH945" s="203"/>
      <c r="AK945" s="203"/>
      <c r="AL945" s="203"/>
      <c r="AM945" s="204"/>
    </row>
    <row r="946" spans="2:39">
      <c r="B946" s="200"/>
      <c r="C946" s="201"/>
      <c r="D946" s="201"/>
      <c r="E946" s="201"/>
      <c r="G946" s="193"/>
      <c r="AD946" s="202"/>
      <c r="AE946" s="203"/>
      <c r="AF946" s="203"/>
      <c r="AG946" s="203"/>
      <c r="AH946" s="203"/>
      <c r="AK946" s="203"/>
      <c r="AL946" s="203"/>
      <c r="AM946" s="204"/>
    </row>
    <row r="947" spans="2:39">
      <c r="B947" s="200"/>
      <c r="C947" s="201"/>
      <c r="D947" s="201"/>
      <c r="E947" s="201"/>
      <c r="G947" s="193"/>
      <c r="AD947" s="202"/>
      <c r="AE947" s="203"/>
      <c r="AF947" s="203"/>
      <c r="AG947" s="203"/>
      <c r="AH947" s="203"/>
      <c r="AK947" s="203"/>
      <c r="AL947" s="203"/>
      <c r="AM947" s="204"/>
    </row>
    <row r="948" spans="2:39">
      <c r="B948" s="200"/>
      <c r="C948" s="201"/>
      <c r="D948" s="201"/>
      <c r="E948" s="201"/>
      <c r="G948" s="193"/>
      <c r="AD948" s="202"/>
      <c r="AE948" s="203"/>
      <c r="AF948" s="203"/>
      <c r="AG948" s="203"/>
      <c r="AH948" s="203"/>
      <c r="AK948" s="203"/>
      <c r="AL948" s="203"/>
      <c r="AM948" s="204"/>
    </row>
    <row r="949" spans="2:39">
      <c r="B949" s="200"/>
      <c r="C949" s="201"/>
      <c r="D949" s="201"/>
      <c r="E949" s="201"/>
      <c r="G949" s="193"/>
      <c r="AD949" s="202"/>
      <c r="AE949" s="203"/>
      <c r="AF949" s="203"/>
      <c r="AG949" s="203"/>
      <c r="AH949" s="203"/>
      <c r="AK949" s="203"/>
      <c r="AL949" s="203"/>
      <c r="AM949" s="204"/>
    </row>
    <row r="950" spans="2:39">
      <c r="B950" s="200"/>
      <c r="C950" s="201"/>
      <c r="D950" s="201"/>
      <c r="E950" s="201"/>
      <c r="G950" s="193"/>
      <c r="AD950" s="202"/>
      <c r="AE950" s="203"/>
      <c r="AF950" s="203"/>
      <c r="AG950" s="203"/>
      <c r="AH950" s="203"/>
      <c r="AK950" s="203"/>
      <c r="AL950" s="203"/>
      <c r="AM950" s="204"/>
    </row>
    <row r="951" spans="2:39">
      <c r="B951" s="200"/>
      <c r="C951" s="201"/>
      <c r="D951" s="201"/>
      <c r="E951" s="201"/>
      <c r="G951" s="193"/>
      <c r="AD951" s="202"/>
      <c r="AE951" s="203"/>
      <c r="AF951" s="203"/>
      <c r="AG951" s="203"/>
      <c r="AH951" s="203"/>
      <c r="AK951" s="203"/>
      <c r="AL951" s="203"/>
      <c r="AM951" s="204"/>
    </row>
    <row r="952" spans="2:39">
      <c r="B952" s="200"/>
      <c r="C952" s="201"/>
      <c r="D952" s="201"/>
      <c r="E952" s="201"/>
      <c r="G952" s="193"/>
      <c r="AD952" s="202"/>
      <c r="AE952" s="203"/>
      <c r="AF952" s="203"/>
      <c r="AG952" s="203"/>
      <c r="AH952" s="203"/>
      <c r="AK952" s="203"/>
      <c r="AL952" s="203"/>
      <c r="AM952" s="204"/>
    </row>
    <row r="953" spans="2:39">
      <c r="B953" s="200"/>
      <c r="C953" s="201"/>
      <c r="D953" s="201"/>
      <c r="E953" s="201"/>
      <c r="G953" s="193"/>
      <c r="AD953" s="202"/>
      <c r="AE953" s="203"/>
      <c r="AF953" s="203"/>
      <c r="AG953" s="203"/>
      <c r="AH953" s="203"/>
      <c r="AK953" s="203"/>
      <c r="AL953" s="203"/>
      <c r="AM953" s="204"/>
    </row>
    <row r="954" spans="2:39">
      <c r="B954" s="200"/>
      <c r="C954" s="201"/>
      <c r="D954" s="201"/>
      <c r="E954" s="201"/>
      <c r="G954" s="193"/>
      <c r="AD954" s="202"/>
      <c r="AE954" s="203"/>
      <c r="AF954" s="203"/>
      <c r="AG954" s="203"/>
      <c r="AH954" s="203"/>
      <c r="AK954" s="203"/>
      <c r="AL954" s="203"/>
      <c r="AM954" s="204"/>
    </row>
    <row r="955" spans="2:39">
      <c r="B955" s="200"/>
      <c r="C955" s="201"/>
      <c r="D955" s="201"/>
      <c r="E955" s="201"/>
      <c r="G955" s="193"/>
      <c r="AD955" s="202"/>
      <c r="AE955" s="203"/>
      <c r="AF955" s="203"/>
      <c r="AG955" s="203"/>
      <c r="AH955" s="203"/>
      <c r="AK955" s="203"/>
      <c r="AL955" s="203"/>
      <c r="AM955" s="204"/>
    </row>
    <row r="956" spans="2:39">
      <c r="B956" s="200"/>
      <c r="C956" s="201"/>
      <c r="D956" s="201"/>
      <c r="E956" s="201"/>
      <c r="G956" s="193"/>
      <c r="AD956" s="202"/>
      <c r="AE956" s="203"/>
      <c r="AF956" s="203"/>
      <c r="AG956" s="203"/>
      <c r="AH956" s="203"/>
      <c r="AK956" s="203"/>
      <c r="AL956" s="203"/>
      <c r="AM956" s="204"/>
    </row>
    <row r="957" spans="2:39">
      <c r="B957" s="200"/>
      <c r="C957" s="201"/>
      <c r="D957" s="201"/>
      <c r="E957" s="201"/>
      <c r="G957" s="193"/>
      <c r="AD957" s="202"/>
      <c r="AE957" s="203"/>
      <c r="AF957" s="203"/>
      <c r="AG957" s="203"/>
      <c r="AH957" s="203"/>
      <c r="AK957" s="203"/>
      <c r="AL957" s="203"/>
      <c r="AM957" s="204"/>
    </row>
    <row r="958" spans="2:39">
      <c r="B958" s="200"/>
      <c r="C958" s="201"/>
      <c r="D958" s="201"/>
      <c r="E958" s="201"/>
      <c r="G958" s="193"/>
      <c r="AD958" s="202"/>
      <c r="AE958" s="203"/>
      <c r="AF958" s="203"/>
      <c r="AG958" s="203"/>
      <c r="AH958" s="203"/>
      <c r="AK958" s="203"/>
      <c r="AL958" s="203"/>
      <c r="AM958" s="204"/>
    </row>
    <row r="959" spans="2:39">
      <c r="B959" s="200"/>
      <c r="C959" s="201"/>
      <c r="D959" s="201"/>
      <c r="E959" s="201"/>
      <c r="G959" s="193"/>
      <c r="AD959" s="202"/>
      <c r="AE959" s="203"/>
      <c r="AF959" s="203"/>
      <c r="AG959" s="203"/>
      <c r="AH959" s="203"/>
      <c r="AK959" s="203"/>
      <c r="AL959" s="203"/>
      <c r="AM959" s="204"/>
    </row>
    <row r="960" spans="2:39">
      <c r="B960" s="200"/>
      <c r="C960" s="201"/>
      <c r="D960" s="201"/>
      <c r="E960" s="201"/>
      <c r="G960" s="193"/>
      <c r="AD960" s="202"/>
      <c r="AE960" s="203"/>
      <c r="AF960" s="203"/>
      <c r="AG960" s="203"/>
      <c r="AH960" s="203"/>
      <c r="AK960" s="203"/>
      <c r="AL960" s="203"/>
      <c r="AM960" s="204"/>
    </row>
    <row r="961" spans="2:39">
      <c r="B961" s="200"/>
      <c r="C961" s="201"/>
      <c r="D961" s="201"/>
      <c r="E961" s="201"/>
      <c r="G961" s="193"/>
      <c r="AD961" s="202"/>
      <c r="AE961" s="203"/>
      <c r="AF961" s="203"/>
      <c r="AG961" s="203"/>
      <c r="AH961" s="203"/>
      <c r="AK961" s="203"/>
      <c r="AL961" s="203"/>
      <c r="AM961" s="204"/>
    </row>
    <row r="962" spans="2:39">
      <c r="B962" s="200"/>
      <c r="C962" s="201"/>
      <c r="D962" s="201"/>
      <c r="E962" s="201"/>
      <c r="G962" s="193"/>
      <c r="AD962" s="202"/>
      <c r="AE962" s="203"/>
      <c r="AF962" s="203"/>
      <c r="AG962" s="203"/>
      <c r="AH962" s="203"/>
      <c r="AK962" s="203"/>
      <c r="AL962" s="203"/>
      <c r="AM962" s="204"/>
    </row>
    <row r="963" spans="2:39">
      <c r="B963" s="200"/>
      <c r="C963" s="201"/>
      <c r="D963" s="201"/>
      <c r="E963" s="201"/>
      <c r="G963" s="193"/>
      <c r="AD963" s="202"/>
      <c r="AE963" s="203"/>
      <c r="AF963" s="203"/>
      <c r="AG963" s="203"/>
      <c r="AH963" s="203"/>
      <c r="AK963" s="203"/>
      <c r="AL963" s="203"/>
      <c r="AM963" s="204"/>
    </row>
    <row r="964" spans="2:39">
      <c r="B964" s="200"/>
      <c r="C964" s="201"/>
      <c r="D964" s="201"/>
      <c r="E964" s="201"/>
      <c r="G964" s="193"/>
      <c r="AD964" s="202"/>
      <c r="AE964" s="203"/>
      <c r="AF964" s="203"/>
      <c r="AG964" s="203"/>
      <c r="AH964" s="203"/>
      <c r="AK964" s="203"/>
      <c r="AL964" s="203"/>
      <c r="AM964" s="204"/>
    </row>
    <row r="965" spans="2:39">
      <c r="B965" s="200"/>
      <c r="C965" s="201"/>
      <c r="D965" s="201"/>
      <c r="E965" s="201"/>
      <c r="G965" s="193"/>
      <c r="AD965" s="202"/>
      <c r="AE965" s="203"/>
      <c r="AF965" s="203"/>
      <c r="AG965" s="203"/>
      <c r="AH965" s="203"/>
      <c r="AK965" s="203"/>
      <c r="AL965" s="203"/>
      <c r="AM965" s="204"/>
    </row>
    <row r="966" spans="2:39">
      <c r="B966" s="200"/>
      <c r="C966" s="201"/>
      <c r="D966" s="201"/>
      <c r="E966" s="201"/>
      <c r="G966" s="193"/>
      <c r="AD966" s="202"/>
      <c r="AE966" s="203"/>
      <c r="AF966" s="203"/>
      <c r="AG966" s="203"/>
      <c r="AH966" s="203"/>
      <c r="AK966" s="203"/>
      <c r="AL966" s="203"/>
      <c r="AM966" s="204"/>
    </row>
    <row r="967" spans="2:39">
      <c r="B967" s="200"/>
      <c r="C967" s="201"/>
      <c r="D967" s="201"/>
      <c r="E967" s="201"/>
      <c r="G967" s="193"/>
      <c r="AD967" s="202"/>
      <c r="AE967" s="203"/>
      <c r="AF967" s="203"/>
      <c r="AG967" s="203"/>
      <c r="AH967" s="203"/>
      <c r="AK967" s="203"/>
      <c r="AL967" s="203"/>
      <c r="AM967" s="204"/>
    </row>
    <row r="968" spans="2:39">
      <c r="B968" s="200"/>
      <c r="C968" s="201"/>
      <c r="D968" s="201"/>
      <c r="E968" s="201"/>
      <c r="G968" s="193"/>
      <c r="AD968" s="202"/>
      <c r="AE968" s="203"/>
      <c r="AF968" s="203"/>
      <c r="AG968" s="203"/>
      <c r="AH968" s="203"/>
      <c r="AK968" s="203"/>
      <c r="AL968" s="203"/>
      <c r="AM968" s="204"/>
    </row>
    <row r="969" spans="2:39">
      <c r="B969" s="200"/>
      <c r="C969" s="201"/>
      <c r="D969" s="201"/>
      <c r="E969" s="201"/>
      <c r="G969" s="193"/>
      <c r="AD969" s="202"/>
      <c r="AE969" s="203"/>
      <c r="AF969" s="203"/>
      <c r="AG969" s="203"/>
      <c r="AH969" s="203"/>
      <c r="AK969" s="203"/>
      <c r="AL969" s="203"/>
      <c r="AM969" s="204"/>
    </row>
    <row r="970" spans="2:39">
      <c r="B970" s="200"/>
      <c r="C970" s="201"/>
      <c r="D970" s="201"/>
      <c r="E970" s="201"/>
      <c r="G970" s="193"/>
      <c r="AD970" s="202"/>
      <c r="AE970" s="203"/>
      <c r="AF970" s="203"/>
      <c r="AG970" s="203"/>
      <c r="AH970" s="203"/>
      <c r="AK970" s="203"/>
      <c r="AL970" s="203"/>
      <c r="AM970" s="204"/>
    </row>
    <row r="971" spans="2:39">
      <c r="B971" s="200"/>
      <c r="C971" s="201"/>
      <c r="D971" s="201"/>
      <c r="E971" s="201"/>
      <c r="G971" s="193"/>
      <c r="AD971" s="202"/>
      <c r="AE971" s="203"/>
      <c r="AF971" s="203"/>
      <c r="AG971" s="203"/>
      <c r="AH971" s="203"/>
      <c r="AK971" s="203"/>
      <c r="AL971" s="203"/>
      <c r="AM971" s="204"/>
    </row>
    <row r="972" spans="2:39">
      <c r="B972" s="200"/>
      <c r="C972" s="201"/>
      <c r="D972" s="201"/>
      <c r="E972" s="201"/>
      <c r="G972" s="193"/>
      <c r="AD972" s="202"/>
      <c r="AE972" s="203"/>
      <c r="AF972" s="203"/>
      <c r="AG972" s="203"/>
      <c r="AH972" s="203"/>
      <c r="AK972" s="203"/>
      <c r="AL972" s="203"/>
      <c r="AM972" s="204"/>
    </row>
    <row r="973" spans="2:39">
      <c r="B973" s="200"/>
      <c r="C973" s="201"/>
      <c r="D973" s="201"/>
      <c r="E973" s="201"/>
      <c r="G973" s="193"/>
      <c r="AD973" s="202"/>
      <c r="AE973" s="203"/>
      <c r="AF973" s="203"/>
      <c r="AG973" s="203"/>
      <c r="AH973" s="203"/>
      <c r="AK973" s="203"/>
      <c r="AL973" s="203"/>
      <c r="AM973" s="204"/>
    </row>
    <row r="974" spans="2:39">
      <c r="B974" s="200"/>
      <c r="C974" s="201"/>
      <c r="D974" s="201"/>
      <c r="E974" s="201"/>
      <c r="G974" s="193"/>
      <c r="AD974" s="202"/>
      <c r="AE974" s="203"/>
      <c r="AF974" s="203"/>
      <c r="AG974" s="203"/>
      <c r="AH974" s="203"/>
      <c r="AK974" s="203"/>
      <c r="AL974" s="203"/>
      <c r="AM974" s="204"/>
    </row>
    <row r="975" spans="2:39">
      <c r="B975" s="200"/>
      <c r="C975" s="201"/>
      <c r="D975" s="201"/>
      <c r="E975" s="201"/>
      <c r="G975" s="193"/>
      <c r="AD975" s="202"/>
      <c r="AE975" s="203"/>
      <c r="AF975" s="203"/>
      <c r="AG975" s="203"/>
      <c r="AH975" s="203"/>
      <c r="AK975" s="203"/>
      <c r="AL975" s="203"/>
      <c r="AM975" s="204"/>
    </row>
    <row r="976" spans="2:39">
      <c r="B976" s="200"/>
      <c r="C976" s="201"/>
      <c r="D976" s="201"/>
      <c r="E976" s="201"/>
      <c r="G976" s="193"/>
      <c r="AD976" s="202"/>
      <c r="AE976" s="203"/>
      <c r="AF976" s="203"/>
      <c r="AG976" s="203"/>
      <c r="AH976" s="203"/>
      <c r="AK976" s="203"/>
      <c r="AL976" s="203"/>
      <c r="AM976" s="204"/>
    </row>
    <row r="977" spans="2:39">
      <c r="B977" s="200"/>
      <c r="C977" s="201"/>
      <c r="D977" s="201"/>
      <c r="E977" s="201"/>
      <c r="G977" s="193"/>
      <c r="AD977" s="202"/>
      <c r="AE977" s="203"/>
      <c r="AF977" s="203"/>
      <c r="AG977" s="203"/>
      <c r="AH977" s="203"/>
      <c r="AK977" s="203"/>
      <c r="AL977" s="203"/>
      <c r="AM977" s="204"/>
    </row>
    <row r="978" spans="2:39">
      <c r="B978" s="200"/>
      <c r="C978" s="201"/>
      <c r="D978" s="201"/>
      <c r="E978" s="201"/>
      <c r="G978" s="193"/>
      <c r="AD978" s="202"/>
      <c r="AE978" s="203"/>
      <c r="AF978" s="203"/>
      <c r="AG978" s="203"/>
      <c r="AH978" s="203"/>
      <c r="AK978" s="203"/>
      <c r="AL978" s="203"/>
      <c r="AM978" s="204"/>
    </row>
    <row r="979" spans="2:39">
      <c r="B979" s="200"/>
      <c r="C979" s="201"/>
      <c r="D979" s="201"/>
      <c r="E979" s="201"/>
      <c r="G979" s="193"/>
      <c r="AD979" s="202"/>
      <c r="AE979" s="203"/>
      <c r="AF979" s="203"/>
      <c r="AG979" s="203"/>
      <c r="AH979" s="203"/>
      <c r="AK979" s="203"/>
      <c r="AL979" s="203"/>
      <c r="AM979" s="204"/>
    </row>
    <row r="980" spans="2:39">
      <c r="B980" s="200"/>
      <c r="C980" s="201"/>
      <c r="D980" s="201"/>
      <c r="E980" s="201"/>
      <c r="G980" s="193"/>
      <c r="AD980" s="202"/>
      <c r="AE980" s="203"/>
      <c r="AF980" s="203"/>
      <c r="AG980" s="203"/>
      <c r="AH980" s="203"/>
      <c r="AK980" s="203"/>
      <c r="AL980" s="203"/>
      <c r="AM980" s="204"/>
    </row>
    <row r="981" spans="2:39">
      <c r="B981" s="200"/>
      <c r="C981" s="201"/>
      <c r="D981" s="201"/>
      <c r="E981" s="201"/>
      <c r="G981" s="193"/>
      <c r="AD981" s="202"/>
      <c r="AE981" s="203"/>
      <c r="AF981" s="203"/>
      <c r="AG981" s="203"/>
      <c r="AH981" s="203"/>
      <c r="AK981" s="203"/>
      <c r="AL981" s="203"/>
      <c r="AM981" s="204"/>
    </row>
    <row r="982" spans="2:39">
      <c r="B982" s="200"/>
      <c r="C982" s="201"/>
      <c r="D982" s="201"/>
      <c r="E982" s="201"/>
      <c r="G982" s="193"/>
      <c r="AD982" s="202"/>
      <c r="AE982" s="203"/>
      <c r="AF982" s="203"/>
      <c r="AG982" s="203"/>
      <c r="AH982" s="203"/>
      <c r="AK982" s="203"/>
      <c r="AL982" s="203"/>
      <c r="AM982" s="204"/>
    </row>
    <row r="983" spans="2:39">
      <c r="B983" s="200"/>
      <c r="C983" s="201"/>
      <c r="D983" s="201"/>
      <c r="E983" s="201"/>
      <c r="G983" s="193"/>
      <c r="AD983" s="202"/>
      <c r="AE983" s="203"/>
      <c r="AF983" s="203"/>
      <c r="AG983" s="203"/>
      <c r="AH983" s="203"/>
      <c r="AK983" s="203"/>
      <c r="AL983" s="203"/>
      <c r="AM983" s="204"/>
    </row>
    <row r="984" spans="2:39">
      <c r="B984" s="200"/>
      <c r="C984" s="201"/>
      <c r="D984" s="201"/>
      <c r="E984" s="201"/>
      <c r="G984" s="193"/>
      <c r="AD984" s="202"/>
      <c r="AE984" s="203"/>
      <c r="AF984" s="203"/>
      <c r="AG984" s="203"/>
      <c r="AH984" s="203"/>
      <c r="AK984" s="203"/>
      <c r="AL984" s="203"/>
      <c r="AM984" s="204"/>
    </row>
    <row r="985" spans="2:39">
      <c r="B985" s="200"/>
      <c r="C985" s="201"/>
      <c r="D985" s="201"/>
      <c r="E985" s="201"/>
      <c r="G985" s="193"/>
      <c r="AD985" s="202"/>
      <c r="AE985" s="203"/>
      <c r="AF985" s="203"/>
      <c r="AG985" s="203"/>
      <c r="AH985" s="203"/>
      <c r="AK985" s="203"/>
      <c r="AL985" s="203"/>
      <c r="AM985" s="204"/>
    </row>
    <row r="986" spans="2:39">
      <c r="B986" s="200"/>
      <c r="C986" s="201"/>
      <c r="D986" s="201"/>
      <c r="E986" s="201"/>
      <c r="G986" s="193"/>
      <c r="AD986" s="202"/>
      <c r="AE986" s="203"/>
      <c r="AF986" s="203"/>
      <c r="AG986" s="203"/>
      <c r="AH986" s="203"/>
      <c r="AK986" s="203"/>
      <c r="AL986" s="203"/>
      <c r="AM986" s="204"/>
    </row>
    <row r="987" spans="2:39">
      <c r="B987" s="200"/>
      <c r="C987" s="201"/>
      <c r="D987" s="201"/>
      <c r="E987" s="201"/>
      <c r="G987" s="193"/>
      <c r="AD987" s="202"/>
      <c r="AE987" s="203"/>
      <c r="AF987" s="203"/>
      <c r="AG987" s="203"/>
      <c r="AH987" s="203"/>
      <c r="AK987" s="203"/>
      <c r="AL987" s="203"/>
      <c r="AM987" s="204"/>
    </row>
    <row r="988" spans="2:39">
      <c r="B988" s="200"/>
      <c r="C988" s="201"/>
      <c r="D988" s="201"/>
      <c r="E988" s="201"/>
      <c r="G988" s="193"/>
      <c r="AD988" s="202"/>
      <c r="AE988" s="203"/>
      <c r="AF988" s="203"/>
      <c r="AG988" s="203"/>
      <c r="AH988" s="203"/>
      <c r="AK988" s="203"/>
      <c r="AL988" s="203"/>
      <c r="AM988" s="204"/>
    </row>
    <row r="989" spans="2:39">
      <c r="B989" s="200"/>
      <c r="C989" s="201"/>
      <c r="D989" s="201"/>
      <c r="E989" s="201"/>
      <c r="G989" s="193"/>
      <c r="AD989" s="202"/>
      <c r="AE989" s="203"/>
      <c r="AF989" s="203"/>
      <c r="AG989" s="203"/>
      <c r="AH989" s="203"/>
      <c r="AK989" s="203"/>
      <c r="AL989" s="203"/>
      <c r="AM989" s="204"/>
    </row>
    <row r="990" spans="2:39">
      <c r="B990" s="200"/>
      <c r="C990" s="201"/>
      <c r="D990" s="201"/>
      <c r="E990" s="201"/>
      <c r="G990" s="193"/>
      <c r="AD990" s="202"/>
      <c r="AE990" s="203"/>
      <c r="AF990" s="203"/>
      <c r="AG990" s="203"/>
      <c r="AH990" s="203"/>
      <c r="AK990" s="203"/>
      <c r="AL990" s="203"/>
      <c r="AM990" s="204"/>
    </row>
    <row r="991" spans="2:39">
      <c r="B991" s="200"/>
      <c r="C991" s="201"/>
      <c r="D991" s="201"/>
      <c r="E991" s="201"/>
      <c r="G991" s="193"/>
      <c r="AD991" s="202"/>
      <c r="AE991" s="203"/>
      <c r="AF991" s="203"/>
      <c r="AG991" s="203"/>
      <c r="AH991" s="203"/>
      <c r="AK991" s="203"/>
      <c r="AL991" s="203"/>
      <c r="AM991" s="204"/>
    </row>
    <row r="992" spans="2:39">
      <c r="B992" s="200"/>
      <c r="C992" s="201"/>
      <c r="D992" s="201"/>
      <c r="E992" s="201"/>
      <c r="G992" s="193"/>
      <c r="AD992" s="202"/>
      <c r="AE992" s="203"/>
      <c r="AF992" s="203"/>
      <c r="AG992" s="203"/>
      <c r="AH992" s="203"/>
      <c r="AK992" s="203"/>
      <c r="AL992" s="203"/>
      <c r="AM992" s="204"/>
    </row>
    <row r="993" spans="2:39">
      <c r="B993" s="200"/>
      <c r="C993" s="201"/>
      <c r="D993" s="201"/>
      <c r="E993" s="201"/>
      <c r="G993" s="193"/>
      <c r="AD993" s="202"/>
      <c r="AE993" s="203"/>
      <c r="AF993" s="203"/>
      <c r="AG993" s="203"/>
      <c r="AH993" s="203"/>
      <c r="AK993" s="203"/>
      <c r="AL993" s="203"/>
      <c r="AM993" s="204"/>
    </row>
    <row r="994" spans="2:39">
      <c r="B994" s="200"/>
      <c r="C994" s="201"/>
      <c r="D994" s="201"/>
      <c r="E994" s="201"/>
      <c r="G994" s="193"/>
      <c r="AD994" s="202"/>
      <c r="AE994" s="203"/>
      <c r="AF994" s="203"/>
      <c r="AG994" s="203"/>
      <c r="AH994" s="203"/>
      <c r="AK994" s="203"/>
      <c r="AL994" s="203"/>
      <c r="AM994" s="204"/>
    </row>
    <row r="995" spans="2:39">
      <c r="B995" s="200"/>
      <c r="C995" s="201"/>
      <c r="D995" s="201"/>
      <c r="E995" s="201"/>
      <c r="G995" s="193"/>
      <c r="AD995" s="202"/>
      <c r="AE995" s="203"/>
      <c r="AF995" s="203"/>
      <c r="AG995" s="203"/>
      <c r="AH995" s="203"/>
      <c r="AK995" s="203"/>
      <c r="AL995" s="203"/>
      <c r="AM995" s="204"/>
    </row>
    <row r="996" spans="2:39">
      <c r="B996" s="200"/>
      <c r="C996" s="201"/>
      <c r="D996" s="201"/>
      <c r="E996" s="201"/>
      <c r="G996" s="193"/>
      <c r="AD996" s="202"/>
      <c r="AE996" s="203"/>
      <c r="AF996" s="203"/>
      <c r="AG996" s="203"/>
      <c r="AH996" s="203"/>
      <c r="AK996" s="203"/>
      <c r="AL996" s="203"/>
      <c r="AM996" s="204"/>
    </row>
    <row r="997" spans="2:39">
      <c r="B997" s="200"/>
      <c r="C997" s="201"/>
      <c r="D997" s="201"/>
      <c r="E997" s="201"/>
      <c r="G997" s="193"/>
      <c r="AD997" s="202"/>
      <c r="AE997" s="203"/>
      <c r="AF997" s="203"/>
      <c r="AG997" s="203"/>
      <c r="AH997" s="203"/>
      <c r="AK997" s="203"/>
      <c r="AL997" s="203"/>
      <c r="AM997" s="204"/>
    </row>
    <row r="998" spans="2:39">
      <c r="B998" s="200"/>
      <c r="C998" s="201"/>
      <c r="D998" s="201"/>
      <c r="E998" s="201"/>
      <c r="G998" s="193"/>
      <c r="AD998" s="202"/>
      <c r="AE998" s="203"/>
      <c r="AF998" s="203"/>
      <c r="AG998" s="203"/>
      <c r="AH998" s="203"/>
      <c r="AK998" s="203"/>
      <c r="AL998" s="203"/>
      <c r="AM998" s="204"/>
    </row>
    <row r="999" spans="2:39">
      <c r="B999" s="200"/>
      <c r="C999" s="201"/>
      <c r="D999" s="201"/>
      <c r="E999" s="201"/>
      <c r="G999" s="193"/>
      <c r="AD999" s="202"/>
      <c r="AE999" s="203"/>
      <c r="AF999" s="203"/>
      <c r="AG999" s="203"/>
      <c r="AH999" s="203"/>
      <c r="AK999" s="203"/>
      <c r="AL999" s="203"/>
      <c r="AM999" s="204"/>
    </row>
    <row r="1000" spans="2:39">
      <c r="B1000" s="200"/>
      <c r="C1000" s="201"/>
      <c r="D1000" s="201"/>
      <c r="E1000" s="201"/>
      <c r="G1000" s="193"/>
      <c r="AD1000" s="202"/>
      <c r="AE1000" s="203"/>
      <c r="AF1000" s="203"/>
      <c r="AG1000" s="203"/>
      <c r="AH1000" s="203"/>
      <c r="AK1000" s="203"/>
      <c r="AL1000" s="203"/>
      <c r="AM1000" s="204"/>
    </row>
    <row r="1001" spans="2:39">
      <c r="B1001" s="200"/>
      <c r="C1001" s="201"/>
      <c r="D1001" s="201"/>
      <c r="E1001" s="201"/>
      <c r="G1001" s="193"/>
      <c r="AD1001" s="202"/>
      <c r="AE1001" s="203"/>
      <c r="AF1001" s="203"/>
      <c r="AG1001" s="203"/>
      <c r="AH1001" s="203"/>
      <c r="AK1001" s="203"/>
      <c r="AL1001" s="203"/>
      <c r="AM1001" s="204"/>
    </row>
    <row r="1002" spans="2:39">
      <c r="B1002" s="200"/>
      <c r="C1002" s="201"/>
      <c r="D1002" s="201"/>
      <c r="E1002" s="201"/>
      <c r="G1002" s="193"/>
      <c r="AD1002" s="202"/>
      <c r="AE1002" s="203"/>
      <c r="AF1002" s="203"/>
      <c r="AG1002" s="203"/>
      <c r="AH1002" s="203"/>
      <c r="AK1002" s="203"/>
      <c r="AL1002" s="203"/>
      <c r="AM1002" s="204"/>
    </row>
    <row r="1003" spans="2:39">
      <c r="B1003" s="200"/>
      <c r="C1003" s="201"/>
      <c r="D1003" s="201"/>
      <c r="E1003" s="201"/>
      <c r="G1003" s="193"/>
      <c r="AD1003" s="202"/>
      <c r="AE1003" s="203"/>
      <c r="AF1003" s="203"/>
      <c r="AG1003" s="203"/>
      <c r="AH1003" s="203"/>
      <c r="AK1003" s="203"/>
      <c r="AL1003" s="203"/>
      <c r="AM1003" s="204"/>
    </row>
    <row r="1004" spans="2:39">
      <c r="B1004" s="200"/>
      <c r="C1004" s="201"/>
      <c r="D1004" s="201"/>
      <c r="E1004" s="201"/>
      <c r="G1004" s="193"/>
      <c r="AD1004" s="202"/>
      <c r="AE1004" s="203"/>
      <c r="AF1004" s="203"/>
      <c r="AG1004" s="203"/>
      <c r="AH1004" s="203"/>
      <c r="AK1004" s="203"/>
      <c r="AL1004" s="203"/>
      <c r="AM1004" s="204"/>
    </row>
    <row r="1005" spans="2:39">
      <c r="B1005" s="200"/>
      <c r="C1005" s="201"/>
      <c r="D1005" s="201"/>
      <c r="E1005" s="201"/>
      <c r="G1005" s="193"/>
      <c r="AD1005" s="202"/>
      <c r="AE1005" s="203"/>
      <c r="AF1005" s="203"/>
      <c r="AG1005" s="203"/>
      <c r="AH1005" s="203"/>
      <c r="AK1005" s="203"/>
      <c r="AL1005" s="203"/>
      <c r="AM1005" s="204"/>
    </row>
    <row r="1006" spans="2:39">
      <c r="B1006" s="200"/>
      <c r="C1006" s="201"/>
      <c r="D1006" s="201"/>
      <c r="E1006" s="201"/>
      <c r="G1006" s="193"/>
      <c r="AD1006" s="202"/>
      <c r="AE1006" s="203"/>
      <c r="AF1006" s="203"/>
      <c r="AG1006" s="203"/>
      <c r="AH1006" s="203"/>
      <c r="AK1006" s="203"/>
      <c r="AL1006" s="203"/>
      <c r="AM1006" s="204"/>
    </row>
    <row r="1007" spans="2:39">
      <c r="B1007" s="200"/>
      <c r="C1007" s="201"/>
      <c r="D1007" s="201"/>
      <c r="E1007" s="201"/>
      <c r="G1007" s="193"/>
      <c r="AD1007" s="202"/>
      <c r="AE1007" s="203"/>
      <c r="AF1007" s="203"/>
      <c r="AG1007" s="203"/>
      <c r="AH1007" s="203"/>
      <c r="AK1007" s="203"/>
      <c r="AL1007" s="203"/>
      <c r="AM1007" s="204"/>
    </row>
    <row r="1008" spans="2:39">
      <c r="B1008" s="200"/>
      <c r="C1008" s="201"/>
      <c r="D1008" s="201"/>
      <c r="E1008" s="201"/>
      <c r="G1008" s="193"/>
      <c r="AD1008" s="202"/>
      <c r="AE1008" s="203"/>
      <c r="AF1008" s="203"/>
      <c r="AG1008" s="203"/>
      <c r="AH1008" s="203"/>
      <c r="AK1008" s="203"/>
      <c r="AL1008" s="203"/>
      <c r="AM1008" s="204"/>
    </row>
    <row r="1009" spans="2:39">
      <c r="B1009" s="200"/>
      <c r="C1009" s="201"/>
      <c r="D1009" s="201"/>
      <c r="E1009" s="201"/>
      <c r="G1009" s="193"/>
      <c r="AD1009" s="202"/>
      <c r="AE1009" s="203"/>
      <c r="AF1009" s="203"/>
      <c r="AG1009" s="203"/>
      <c r="AH1009" s="203"/>
      <c r="AK1009" s="203"/>
      <c r="AL1009" s="203"/>
      <c r="AM1009" s="204"/>
    </row>
    <row r="1010" spans="2:39">
      <c r="B1010" s="200"/>
      <c r="C1010" s="201"/>
      <c r="D1010" s="201"/>
      <c r="E1010" s="201"/>
      <c r="G1010" s="193"/>
      <c r="AD1010" s="202"/>
      <c r="AE1010" s="203"/>
      <c r="AF1010" s="203"/>
      <c r="AG1010" s="203"/>
      <c r="AH1010" s="203"/>
      <c r="AK1010" s="203"/>
      <c r="AL1010" s="203"/>
      <c r="AM1010" s="204"/>
    </row>
    <row r="1011" spans="2:39">
      <c r="B1011" s="200"/>
      <c r="C1011" s="201"/>
      <c r="D1011" s="201"/>
      <c r="E1011" s="201"/>
      <c r="G1011" s="193"/>
      <c r="AD1011" s="202"/>
      <c r="AE1011" s="203"/>
      <c r="AF1011" s="203"/>
      <c r="AG1011" s="203"/>
      <c r="AH1011" s="203"/>
      <c r="AK1011" s="203"/>
      <c r="AL1011" s="203"/>
      <c r="AM1011" s="204"/>
    </row>
    <row r="1012" spans="2:39">
      <c r="B1012" s="200"/>
      <c r="C1012" s="201"/>
      <c r="D1012" s="201"/>
      <c r="E1012" s="201"/>
      <c r="G1012" s="193"/>
      <c r="AD1012" s="202"/>
      <c r="AE1012" s="203"/>
      <c r="AF1012" s="203"/>
      <c r="AG1012" s="203"/>
      <c r="AH1012" s="203"/>
      <c r="AK1012" s="203"/>
      <c r="AL1012" s="203"/>
      <c r="AM1012" s="204"/>
    </row>
    <row r="1013" spans="2:39">
      <c r="B1013" s="200"/>
      <c r="C1013" s="201"/>
      <c r="D1013" s="201"/>
      <c r="E1013" s="201"/>
      <c r="G1013" s="193"/>
      <c r="AD1013" s="202"/>
      <c r="AE1013" s="203"/>
      <c r="AF1013" s="203"/>
      <c r="AG1013" s="203"/>
      <c r="AH1013" s="203"/>
      <c r="AK1013" s="203"/>
      <c r="AL1013" s="203"/>
      <c r="AM1013" s="204"/>
    </row>
    <row r="1014" spans="2:39">
      <c r="B1014" s="200"/>
      <c r="C1014" s="201"/>
      <c r="D1014" s="201"/>
      <c r="E1014" s="201"/>
      <c r="G1014" s="193"/>
      <c r="AD1014" s="202"/>
      <c r="AE1014" s="203"/>
      <c r="AF1014" s="203"/>
      <c r="AG1014" s="203"/>
      <c r="AH1014" s="203"/>
      <c r="AK1014" s="203"/>
      <c r="AL1014" s="203"/>
      <c r="AM1014" s="204"/>
    </row>
    <row r="1015" spans="2:39">
      <c r="B1015" s="200"/>
      <c r="C1015" s="201"/>
      <c r="D1015" s="201"/>
      <c r="E1015" s="201"/>
      <c r="G1015" s="193"/>
      <c r="AD1015" s="202"/>
      <c r="AE1015" s="203"/>
      <c r="AF1015" s="203"/>
      <c r="AG1015" s="203"/>
      <c r="AH1015" s="203"/>
      <c r="AK1015" s="203"/>
      <c r="AL1015" s="203"/>
      <c r="AM1015" s="204"/>
    </row>
    <row r="1016" spans="2:39">
      <c r="B1016" s="200"/>
      <c r="C1016" s="201"/>
      <c r="D1016" s="201"/>
      <c r="E1016" s="201"/>
      <c r="G1016" s="193"/>
      <c r="AD1016" s="202"/>
      <c r="AE1016" s="203"/>
      <c r="AF1016" s="203"/>
      <c r="AG1016" s="203"/>
      <c r="AH1016" s="203"/>
      <c r="AK1016" s="203"/>
      <c r="AL1016" s="203"/>
      <c r="AM1016" s="204"/>
    </row>
    <row r="1017" spans="2:39">
      <c r="B1017" s="200"/>
      <c r="C1017" s="201"/>
      <c r="D1017" s="201"/>
      <c r="E1017" s="201"/>
      <c r="G1017" s="193"/>
      <c r="AD1017" s="202"/>
      <c r="AE1017" s="203"/>
      <c r="AF1017" s="203"/>
      <c r="AG1017" s="203"/>
      <c r="AH1017" s="203"/>
      <c r="AK1017" s="203"/>
      <c r="AL1017" s="203"/>
      <c r="AM1017" s="204"/>
    </row>
    <row r="1018" spans="2:39">
      <c r="B1018" s="200"/>
      <c r="C1018" s="201"/>
      <c r="D1018" s="201"/>
      <c r="E1018" s="201"/>
      <c r="G1018" s="193"/>
      <c r="AD1018" s="202"/>
      <c r="AE1018" s="203"/>
      <c r="AF1018" s="203"/>
      <c r="AG1018" s="203"/>
      <c r="AH1018" s="203"/>
      <c r="AK1018" s="203"/>
      <c r="AL1018" s="203"/>
      <c r="AM1018" s="204"/>
    </row>
    <row r="1019" spans="2:39">
      <c r="B1019" s="200"/>
      <c r="C1019" s="201"/>
      <c r="D1019" s="201"/>
      <c r="E1019" s="201"/>
      <c r="G1019" s="193"/>
      <c r="AD1019" s="202"/>
      <c r="AE1019" s="203"/>
      <c r="AF1019" s="203"/>
      <c r="AG1019" s="203"/>
      <c r="AH1019" s="203"/>
      <c r="AK1019" s="203"/>
      <c r="AL1019" s="203"/>
      <c r="AM1019" s="204"/>
    </row>
    <row r="1020" spans="2:39">
      <c r="B1020" s="200"/>
      <c r="C1020" s="201"/>
      <c r="D1020" s="201"/>
      <c r="E1020" s="201"/>
      <c r="G1020" s="193"/>
      <c r="AD1020" s="202"/>
      <c r="AE1020" s="203"/>
      <c r="AF1020" s="203"/>
      <c r="AG1020" s="203"/>
      <c r="AH1020" s="203"/>
      <c r="AK1020" s="203"/>
      <c r="AL1020" s="203"/>
      <c r="AM1020" s="204"/>
    </row>
    <row r="1021" spans="2:39">
      <c r="B1021" s="200"/>
      <c r="C1021" s="201"/>
      <c r="D1021" s="201"/>
      <c r="E1021" s="201"/>
      <c r="G1021" s="193"/>
      <c r="AD1021" s="202"/>
      <c r="AE1021" s="203"/>
      <c r="AF1021" s="203"/>
      <c r="AG1021" s="203"/>
      <c r="AH1021" s="203"/>
      <c r="AK1021" s="203"/>
      <c r="AL1021" s="203"/>
      <c r="AM1021" s="204"/>
    </row>
    <row r="1022" spans="2:39">
      <c r="B1022" s="200"/>
      <c r="C1022" s="201"/>
      <c r="D1022" s="201"/>
      <c r="E1022" s="201"/>
      <c r="G1022" s="193"/>
      <c r="AD1022" s="202"/>
      <c r="AE1022" s="203"/>
      <c r="AF1022" s="203"/>
      <c r="AG1022" s="203"/>
      <c r="AH1022" s="203"/>
      <c r="AK1022" s="203"/>
      <c r="AL1022" s="203"/>
      <c r="AM1022" s="204"/>
    </row>
    <row r="1023" spans="2:39">
      <c r="B1023" s="200"/>
      <c r="C1023" s="201"/>
      <c r="D1023" s="201"/>
      <c r="E1023" s="201"/>
      <c r="G1023" s="193"/>
      <c r="AD1023" s="202"/>
      <c r="AE1023" s="203"/>
      <c r="AF1023" s="203"/>
      <c r="AG1023" s="203"/>
      <c r="AH1023" s="203"/>
      <c r="AK1023" s="203"/>
      <c r="AL1023" s="203"/>
      <c r="AM1023" s="204"/>
    </row>
    <row r="1024" spans="2:39">
      <c r="B1024" s="200"/>
      <c r="C1024" s="201"/>
      <c r="D1024" s="201"/>
      <c r="E1024" s="201"/>
      <c r="G1024" s="193"/>
      <c r="AD1024" s="202"/>
      <c r="AE1024" s="203"/>
      <c r="AF1024" s="203"/>
      <c r="AG1024" s="203"/>
      <c r="AH1024" s="203"/>
      <c r="AK1024" s="203"/>
      <c r="AL1024" s="203"/>
      <c r="AM1024" s="204"/>
    </row>
    <row r="1025" spans="2:39">
      <c r="B1025" s="200"/>
      <c r="C1025" s="201"/>
      <c r="D1025" s="201"/>
      <c r="E1025" s="201"/>
      <c r="G1025" s="193"/>
      <c r="AD1025" s="202"/>
      <c r="AE1025" s="203"/>
      <c r="AF1025" s="203"/>
      <c r="AG1025" s="203"/>
      <c r="AH1025" s="203"/>
      <c r="AK1025" s="203"/>
      <c r="AL1025" s="203"/>
      <c r="AM1025" s="204"/>
    </row>
    <row r="1026" spans="2:39">
      <c r="B1026" s="200"/>
      <c r="C1026" s="201"/>
      <c r="D1026" s="201"/>
      <c r="E1026" s="201"/>
      <c r="G1026" s="193"/>
      <c r="AD1026" s="202"/>
      <c r="AE1026" s="203"/>
      <c r="AF1026" s="203"/>
      <c r="AG1026" s="203"/>
      <c r="AH1026" s="203"/>
      <c r="AK1026" s="203"/>
      <c r="AL1026" s="203"/>
      <c r="AM1026" s="204"/>
    </row>
    <row r="1027" spans="2:39">
      <c r="B1027" s="200"/>
      <c r="C1027" s="201"/>
      <c r="D1027" s="201"/>
      <c r="E1027" s="201"/>
      <c r="G1027" s="193"/>
      <c r="AD1027" s="202"/>
      <c r="AE1027" s="203"/>
      <c r="AF1027" s="203"/>
      <c r="AG1027" s="203"/>
      <c r="AH1027" s="203"/>
      <c r="AK1027" s="203"/>
      <c r="AL1027" s="203"/>
      <c r="AM1027" s="204"/>
    </row>
    <row r="1028" spans="2:39">
      <c r="B1028" s="200"/>
      <c r="C1028" s="201"/>
      <c r="D1028" s="201"/>
      <c r="E1028" s="201"/>
      <c r="G1028" s="193"/>
      <c r="AD1028" s="202"/>
      <c r="AE1028" s="203"/>
      <c r="AF1028" s="203"/>
      <c r="AG1028" s="203"/>
      <c r="AH1028" s="203"/>
      <c r="AK1028" s="203"/>
      <c r="AL1028" s="203"/>
      <c r="AM1028" s="204"/>
    </row>
    <row r="1029" spans="2:39">
      <c r="B1029" s="200"/>
      <c r="C1029" s="201"/>
      <c r="D1029" s="201"/>
      <c r="E1029" s="201"/>
      <c r="G1029" s="193"/>
      <c r="AD1029" s="202"/>
      <c r="AE1029" s="203"/>
      <c r="AF1029" s="203"/>
      <c r="AG1029" s="203"/>
      <c r="AH1029" s="203"/>
      <c r="AK1029" s="203"/>
      <c r="AL1029" s="203"/>
      <c r="AM1029" s="204"/>
    </row>
    <row r="1030" spans="2:39">
      <c r="B1030" s="200"/>
      <c r="C1030" s="201"/>
      <c r="D1030" s="201"/>
      <c r="E1030" s="201"/>
      <c r="G1030" s="193"/>
      <c r="AD1030" s="202"/>
      <c r="AE1030" s="203"/>
      <c r="AF1030" s="203"/>
      <c r="AG1030" s="203"/>
      <c r="AH1030" s="203"/>
      <c r="AK1030" s="203"/>
      <c r="AL1030" s="203"/>
      <c r="AM1030" s="204"/>
    </row>
    <row r="1031" spans="2:39">
      <c r="B1031" s="200"/>
      <c r="C1031" s="201"/>
      <c r="D1031" s="201"/>
      <c r="E1031" s="201"/>
      <c r="G1031" s="193"/>
      <c r="AD1031" s="202"/>
      <c r="AE1031" s="203"/>
      <c r="AF1031" s="203"/>
      <c r="AG1031" s="203"/>
      <c r="AH1031" s="203"/>
      <c r="AK1031" s="203"/>
      <c r="AL1031" s="203"/>
      <c r="AM1031" s="204"/>
    </row>
    <row r="1032" spans="2:39">
      <c r="B1032" s="200"/>
      <c r="C1032" s="201"/>
      <c r="D1032" s="201"/>
      <c r="E1032" s="201"/>
      <c r="G1032" s="193"/>
      <c r="AD1032" s="202"/>
      <c r="AE1032" s="203"/>
      <c r="AF1032" s="203"/>
      <c r="AG1032" s="203"/>
      <c r="AH1032" s="203"/>
      <c r="AK1032" s="203"/>
      <c r="AL1032" s="203"/>
      <c r="AM1032" s="204"/>
    </row>
    <row r="1033" spans="2:39">
      <c r="B1033" s="200"/>
      <c r="C1033" s="201"/>
      <c r="D1033" s="201"/>
      <c r="E1033" s="201"/>
      <c r="G1033" s="193"/>
      <c r="AD1033" s="202"/>
      <c r="AE1033" s="203"/>
      <c r="AF1033" s="203"/>
      <c r="AG1033" s="203"/>
      <c r="AH1033" s="203"/>
      <c r="AK1033" s="203"/>
      <c r="AL1033" s="203"/>
      <c r="AM1033" s="204"/>
    </row>
    <row r="1034" spans="2:39">
      <c r="B1034" s="200"/>
      <c r="C1034" s="201"/>
      <c r="D1034" s="201"/>
      <c r="E1034" s="201"/>
      <c r="G1034" s="193"/>
      <c r="AD1034" s="202"/>
      <c r="AE1034" s="203"/>
      <c r="AF1034" s="203"/>
      <c r="AG1034" s="203"/>
      <c r="AH1034" s="203"/>
      <c r="AK1034" s="203"/>
      <c r="AL1034" s="203"/>
      <c r="AM1034" s="204"/>
    </row>
    <row r="1035" spans="2:39">
      <c r="B1035" s="200"/>
      <c r="C1035" s="201"/>
      <c r="D1035" s="201"/>
      <c r="E1035" s="201"/>
      <c r="G1035" s="193"/>
      <c r="AD1035" s="202"/>
      <c r="AE1035" s="203"/>
      <c r="AF1035" s="203"/>
      <c r="AG1035" s="203"/>
      <c r="AH1035" s="203"/>
      <c r="AK1035" s="203"/>
      <c r="AL1035" s="203"/>
      <c r="AM1035" s="204"/>
    </row>
    <row r="1036" spans="2:39">
      <c r="B1036" s="200"/>
      <c r="C1036" s="201"/>
      <c r="D1036" s="201"/>
      <c r="E1036" s="201"/>
      <c r="G1036" s="193"/>
      <c r="AD1036" s="202"/>
      <c r="AE1036" s="203"/>
      <c r="AF1036" s="203"/>
      <c r="AG1036" s="203"/>
      <c r="AH1036" s="203"/>
      <c r="AK1036" s="203"/>
      <c r="AL1036" s="203"/>
      <c r="AM1036" s="204"/>
    </row>
    <row r="1037" spans="2:39">
      <c r="B1037" s="200"/>
      <c r="C1037" s="201"/>
      <c r="D1037" s="201"/>
      <c r="E1037" s="201"/>
      <c r="G1037" s="193"/>
      <c r="AD1037" s="202"/>
      <c r="AE1037" s="203"/>
      <c r="AF1037" s="203"/>
      <c r="AG1037" s="203"/>
      <c r="AH1037" s="203"/>
      <c r="AK1037" s="203"/>
      <c r="AL1037" s="203"/>
      <c r="AM1037" s="204"/>
    </row>
    <row r="1038" spans="2:39">
      <c r="B1038" s="200"/>
      <c r="C1038" s="201"/>
      <c r="D1038" s="201"/>
      <c r="E1038" s="201"/>
      <c r="G1038" s="193"/>
      <c r="AD1038" s="202"/>
      <c r="AE1038" s="203"/>
      <c r="AF1038" s="203"/>
      <c r="AG1038" s="203"/>
      <c r="AH1038" s="203"/>
      <c r="AK1038" s="203"/>
      <c r="AL1038" s="203"/>
      <c r="AM1038" s="204"/>
    </row>
    <row r="1039" spans="2:39">
      <c r="B1039" s="200"/>
      <c r="C1039" s="201"/>
      <c r="D1039" s="201"/>
      <c r="E1039" s="201"/>
      <c r="G1039" s="193"/>
      <c r="AD1039" s="202"/>
      <c r="AE1039" s="203"/>
      <c r="AF1039" s="203"/>
      <c r="AG1039" s="203"/>
      <c r="AH1039" s="203"/>
      <c r="AK1039" s="203"/>
      <c r="AL1039" s="203"/>
      <c r="AM1039" s="204"/>
    </row>
    <row r="1040" spans="2:39">
      <c r="B1040" s="200"/>
      <c r="C1040" s="201"/>
      <c r="D1040" s="201"/>
      <c r="E1040" s="201"/>
      <c r="G1040" s="193"/>
      <c r="AD1040" s="202"/>
      <c r="AE1040" s="203"/>
      <c r="AF1040" s="203"/>
      <c r="AG1040" s="203"/>
      <c r="AH1040" s="203"/>
      <c r="AK1040" s="203"/>
      <c r="AL1040" s="203"/>
      <c r="AM1040" s="204"/>
    </row>
    <row r="1041" spans="2:39">
      <c r="B1041" s="200"/>
      <c r="C1041" s="201"/>
      <c r="D1041" s="201"/>
      <c r="E1041" s="201"/>
      <c r="G1041" s="193"/>
      <c r="AD1041" s="202"/>
      <c r="AE1041" s="203"/>
      <c r="AF1041" s="203"/>
      <c r="AG1041" s="203"/>
      <c r="AH1041" s="203"/>
      <c r="AK1041" s="203"/>
      <c r="AL1041" s="203"/>
      <c r="AM1041" s="204"/>
    </row>
    <row r="1042" spans="2:39">
      <c r="B1042" s="200"/>
      <c r="C1042" s="201"/>
      <c r="D1042" s="201"/>
      <c r="E1042" s="201"/>
      <c r="G1042" s="193"/>
      <c r="AD1042" s="202"/>
      <c r="AE1042" s="203"/>
      <c r="AF1042" s="203"/>
      <c r="AG1042" s="203"/>
      <c r="AH1042" s="203"/>
      <c r="AK1042" s="203"/>
      <c r="AL1042" s="203"/>
      <c r="AM1042" s="204"/>
    </row>
    <row r="1043" spans="2:39">
      <c r="B1043" s="200"/>
      <c r="C1043" s="201"/>
      <c r="D1043" s="201"/>
      <c r="E1043" s="201"/>
      <c r="G1043" s="193"/>
      <c r="AD1043" s="202"/>
      <c r="AE1043" s="203"/>
      <c r="AF1043" s="203"/>
      <c r="AG1043" s="203"/>
      <c r="AH1043" s="203"/>
      <c r="AK1043" s="203"/>
      <c r="AL1043" s="203"/>
      <c r="AM1043" s="204"/>
    </row>
    <row r="1044" spans="2:39">
      <c r="B1044" s="200"/>
      <c r="C1044" s="201"/>
      <c r="D1044" s="201"/>
      <c r="E1044" s="201"/>
      <c r="G1044" s="193"/>
      <c r="AD1044" s="202"/>
      <c r="AE1044" s="203"/>
      <c r="AF1044" s="203"/>
      <c r="AG1044" s="203"/>
      <c r="AH1044" s="203"/>
      <c r="AK1044" s="203"/>
      <c r="AL1044" s="203"/>
      <c r="AM1044" s="204"/>
    </row>
    <row r="1045" spans="2:39">
      <c r="B1045" s="200"/>
      <c r="C1045" s="201"/>
      <c r="D1045" s="201"/>
      <c r="E1045" s="201"/>
      <c r="G1045" s="193"/>
      <c r="AD1045" s="202"/>
      <c r="AE1045" s="203"/>
      <c r="AF1045" s="203"/>
      <c r="AG1045" s="203"/>
      <c r="AH1045" s="203"/>
      <c r="AK1045" s="203"/>
      <c r="AL1045" s="203"/>
      <c r="AM1045" s="204"/>
    </row>
    <row r="1046" spans="2:39">
      <c r="B1046" s="200"/>
      <c r="C1046" s="201"/>
      <c r="D1046" s="201"/>
      <c r="E1046" s="201"/>
      <c r="G1046" s="193"/>
      <c r="AD1046" s="202"/>
      <c r="AE1046" s="203"/>
      <c r="AF1046" s="203"/>
      <c r="AG1046" s="203"/>
      <c r="AH1046" s="203"/>
      <c r="AK1046" s="203"/>
      <c r="AL1046" s="203"/>
      <c r="AM1046" s="204"/>
    </row>
    <row r="1047" spans="2:39">
      <c r="B1047" s="200"/>
      <c r="C1047" s="201"/>
      <c r="D1047" s="201"/>
      <c r="E1047" s="201"/>
      <c r="G1047" s="193"/>
      <c r="AD1047" s="202"/>
      <c r="AE1047" s="203"/>
      <c r="AF1047" s="203"/>
      <c r="AG1047" s="203"/>
      <c r="AH1047" s="203"/>
      <c r="AK1047" s="203"/>
      <c r="AL1047" s="203"/>
      <c r="AM1047" s="204"/>
    </row>
    <row r="1048" spans="2:39">
      <c r="B1048" s="200"/>
      <c r="C1048" s="201"/>
      <c r="D1048" s="201"/>
      <c r="E1048" s="201"/>
      <c r="G1048" s="193"/>
      <c r="AD1048" s="202"/>
      <c r="AE1048" s="203"/>
      <c r="AF1048" s="203"/>
      <c r="AG1048" s="203"/>
      <c r="AH1048" s="203"/>
      <c r="AK1048" s="203"/>
      <c r="AL1048" s="203"/>
      <c r="AM1048" s="204"/>
    </row>
    <row r="1049" spans="2:39">
      <c r="B1049" s="200"/>
      <c r="C1049" s="201"/>
      <c r="D1049" s="201"/>
      <c r="E1049" s="201"/>
      <c r="G1049" s="193"/>
      <c r="AD1049" s="202"/>
      <c r="AE1049" s="203"/>
      <c r="AF1049" s="203"/>
      <c r="AG1049" s="203"/>
      <c r="AH1049" s="203"/>
      <c r="AK1049" s="203"/>
      <c r="AL1049" s="203"/>
      <c r="AM1049" s="204"/>
    </row>
    <row r="1050" spans="2:39">
      <c r="B1050" s="200"/>
      <c r="C1050" s="201"/>
      <c r="D1050" s="201"/>
      <c r="E1050" s="201"/>
      <c r="G1050" s="193"/>
      <c r="AD1050" s="202"/>
      <c r="AE1050" s="203"/>
      <c r="AF1050" s="203"/>
      <c r="AG1050" s="203"/>
      <c r="AH1050" s="203"/>
      <c r="AK1050" s="203"/>
      <c r="AL1050" s="203"/>
      <c r="AM1050" s="204"/>
    </row>
    <row r="1051" spans="2:39">
      <c r="B1051" s="200"/>
      <c r="C1051" s="201"/>
      <c r="D1051" s="201"/>
      <c r="E1051" s="201"/>
      <c r="G1051" s="193"/>
      <c r="AD1051" s="202"/>
      <c r="AE1051" s="203"/>
      <c r="AF1051" s="203"/>
      <c r="AG1051" s="203"/>
      <c r="AH1051" s="203"/>
      <c r="AK1051" s="203"/>
      <c r="AL1051" s="203"/>
      <c r="AM1051" s="204"/>
    </row>
    <row r="1052" spans="2:39">
      <c r="B1052" s="200"/>
      <c r="C1052" s="201"/>
      <c r="D1052" s="201"/>
      <c r="E1052" s="201"/>
      <c r="G1052" s="193"/>
      <c r="AD1052" s="202"/>
      <c r="AE1052" s="203"/>
      <c r="AF1052" s="203"/>
      <c r="AG1052" s="203"/>
      <c r="AH1052" s="203"/>
      <c r="AK1052" s="203"/>
      <c r="AL1052" s="203"/>
      <c r="AM1052" s="204"/>
    </row>
    <row r="1053" spans="2:39">
      <c r="B1053" s="200"/>
      <c r="C1053" s="201"/>
      <c r="D1053" s="201"/>
      <c r="E1053" s="201"/>
      <c r="G1053" s="193"/>
      <c r="AD1053" s="202"/>
      <c r="AE1053" s="203"/>
      <c r="AF1053" s="203"/>
      <c r="AG1053" s="203"/>
      <c r="AH1053" s="203"/>
      <c r="AK1053" s="203"/>
      <c r="AL1053" s="203"/>
      <c r="AM1053" s="204"/>
    </row>
    <row r="1054" spans="2:39">
      <c r="B1054" s="200"/>
      <c r="C1054" s="201"/>
      <c r="D1054" s="201"/>
      <c r="E1054" s="201"/>
      <c r="G1054" s="193"/>
      <c r="AD1054" s="202"/>
      <c r="AE1054" s="203"/>
      <c r="AF1054" s="203"/>
      <c r="AG1054" s="203"/>
      <c r="AH1054" s="203"/>
      <c r="AK1054" s="203"/>
      <c r="AL1054" s="203"/>
      <c r="AM1054" s="204"/>
    </row>
    <row r="1055" spans="2:39">
      <c r="B1055" s="200"/>
      <c r="C1055" s="201"/>
      <c r="D1055" s="201"/>
      <c r="E1055" s="201"/>
      <c r="G1055" s="193"/>
      <c r="AD1055" s="202"/>
      <c r="AE1055" s="203"/>
      <c r="AF1055" s="203"/>
      <c r="AG1055" s="203"/>
      <c r="AH1055" s="203"/>
      <c r="AK1055" s="203"/>
      <c r="AL1055" s="203"/>
      <c r="AM1055" s="204"/>
    </row>
    <row r="1056" spans="2:39">
      <c r="B1056" s="200"/>
      <c r="C1056" s="201"/>
      <c r="D1056" s="201"/>
      <c r="E1056" s="201"/>
      <c r="G1056" s="193"/>
      <c r="AD1056" s="202"/>
      <c r="AE1056" s="203"/>
      <c r="AF1056" s="203"/>
      <c r="AG1056" s="203"/>
      <c r="AH1056" s="203"/>
      <c r="AK1056" s="203"/>
      <c r="AL1056" s="203"/>
      <c r="AM1056" s="204"/>
    </row>
    <row r="1057" spans="2:39">
      <c r="B1057" s="200"/>
      <c r="C1057" s="201"/>
      <c r="D1057" s="201"/>
      <c r="E1057" s="201"/>
      <c r="G1057" s="193"/>
      <c r="AD1057" s="202"/>
      <c r="AE1057" s="203"/>
      <c r="AF1057" s="203"/>
      <c r="AG1057" s="203"/>
      <c r="AH1057" s="203"/>
      <c r="AK1057" s="203"/>
      <c r="AL1057" s="203"/>
      <c r="AM1057" s="204"/>
    </row>
    <row r="1058" spans="2:39">
      <c r="B1058" s="200"/>
      <c r="C1058" s="201"/>
      <c r="D1058" s="201"/>
      <c r="E1058" s="201"/>
      <c r="G1058" s="193"/>
      <c r="AD1058" s="202"/>
      <c r="AE1058" s="203"/>
      <c r="AF1058" s="203"/>
      <c r="AG1058" s="203"/>
      <c r="AH1058" s="203"/>
      <c r="AK1058" s="203"/>
      <c r="AL1058" s="203"/>
      <c r="AM1058" s="204"/>
    </row>
    <row r="1059" spans="2:39">
      <c r="B1059" s="200"/>
      <c r="C1059" s="201"/>
      <c r="D1059" s="201"/>
      <c r="E1059" s="201"/>
      <c r="G1059" s="193"/>
      <c r="AD1059" s="202"/>
      <c r="AE1059" s="203"/>
      <c r="AF1059" s="203"/>
      <c r="AG1059" s="203"/>
      <c r="AH1059" s="203"/>
      <c r="AK1059" s="203"/>
      <c r="AL1059" s="203"/>
      <c r="AM1059" s="204"/>
    </row>
    <row r="1060" spans="2:39">
      <c r="B1060" s="200"/>
      <c r="C1060" s="201"/>
      <c r="D1060" s="201"/>
      <c r="E1060" s="201"/>
      <c r="G1060" s="193"/>
      <c r="AD1060" s="202"/>
      <c r="AE1060" s="203"/>
      <c r="AF1060" s="203"/>
      <c r="AG1060" s="203"/>
      <c r="AH1060" s="203"/>
      <c r="AK1060" s="203"/>
      <c r="AL1060" s="203"/>
      <c r="AM1060" s="204"/>
    </row>
    <row r="1061" spans="2:39">
      <c r="B1061" s="200"/>
      <c r="C1061" s="201"/>
      <c r="D1061" s="201"/>
      <c r="E1061" s="201"/>
      <c r="G1061" s="193"/>
      <c r="AD1061" s="202"/>
      <c r="AE1061" s="203"/>
      <c r="AF1061" s="203"/>
      <c r="AG1061" s="203"/>
      <c r="AH1061" s="203"/>
      <c r="AK1061" s="203"/>
      <c r="AL1061" s="203"/>
      <c r="AM1061" s="204"/>
    </row>
    <row r="1062" spans="2:39">
      <c r="B1062" s="200"/>
      <c r="C1062" s="201"/>
      <c r="D1062" s="201"/>
      <c r="E1062" s="201"/>
      <c r="G1062" s="193"/>
      <c r="AD1062" s="202"/>
      <c r="AE1062" s="203"/>
      <c r="AF1062" s="203"/>
      <c r="AG1062" s="203"/>
      <c r="AH1062" s="203"/>
      <c r="AK1062" s="203"/>
      <c r="AL1062" s="203"/>
      <c r="AM1062" s="204"/>
    </row>
    <row r="1063" spans="2:39">
      <c r="B1063" s="200"/>
      <c r="C1063" s="201"/>
      <c r="D1063" s="201"/>
      <c r="E1063" s="201"/>
      <c r="G1063" s="193"/>
      <c r="AD1063" s="202"/>
      <c r="AE1063" s="203"/>
      <c r="AF1063" s="203"/>
      <c r="AG1063" s="203"/>
      <c r="AH1063" s="203"/>
      <c r="AK1063" s="203"/>
      <c r="AL1063" s="203"/>
      <c r="AM1063" s="204"/>
    </row>
    <row r="1064" spans="2:39">
      <c r="B1064" s="200"/>
      <c r="C1064" s="201"/>
      <c r="D1064" s="201"/>
      <c r="E1064" s="201"/>
      <c r="G1064" s="193"/>
      <c r="AD1064" s="202"/>
      <c r="AE1064" s="203"/>
      <c r="AF1064" s="203"/>
      <c r="AG1064" s="203"/>
      <c r="AH1064" s="203"/>
      <c r="AK1064" s="203"/>
      <c r="AL1064" s="203"/>
      <c r="AM1064" s="204"/>
    </row>
    <row r="1065" spans="2:39">
      <c r="B1065" s="200"/>
      <c r="C1065" s="201"/>
      <c r="D1065" s="201"/>
      <c r="E1065" s="201"/>
      <c r="G1065" s="193"/>
      <c r="AD1065" s="202"/>
      <c r="AE1065" s="203"/>
      <c r="AF1065" s="203"/>
      <c r="AG1065" s="203"/>
      <c r="AH1065" s="203"/>
      <c r="AK1065" s="203"/>
      <c r="AL1065" s="203"/>
      <c r="AM1065" s="204"/>
    </row>
    <row r="1066" spans="2:39">
      <c r="B1066" s="200"/>
      <c r="C1066" s="201"/>
      <c r="D1066" s="201"/>
      <c r="E1066" s="201"/>
      <c r="G1066" s="193"/>
      <c r="AD1066" s="202"/>
      <c r="AE1066" s="203"/>
      <c r="AF1066" s="203"/>
      <c r="AG1066" s="203"/>
      <c r="AH1066" s="203"/>
      <c r="AK1066" s="203"/>
      <c r="AL1066" s="203"/>
      <c r="AM1066" s="204"/>
    </row>
    <row r="1067" spans="2:39">
      <c r="B1067" s="200"/>
      <c r="C1067" s="201"/>
      <c r="D1067" s="201"/>
      <c r="E1067" s="201"/>
      <c r="G1067" s="193"/>
      <c r="AD1067" s="202"/>
      <c r="AE1067" s="203"/>
      <c r="AF1067" s="203"/>
      <c r="AG1067" s="203"/>
      <c r="AH1067" s="203"/>
      <c r="AK1067" s="203"/>
      <c r="AL1067" s="203"/>
      <c r="AM1067" s="204"/>
    </row>
    <row r="1068" spans="2:39">
      <c r="B1068" s="200"/>
      <c r="C1068" s="201"/>
      <c r="D1068" s="201"/>
      <c r="E1068" s="201"/>
      <c r="G1068" s="193"/>
      <c r="AD1068" s="202"/>
      <c r="AE1068" s="203"/>
      <c r="AF1068" s="203"/>
      <c r="AG1068" s="203"/>
      <c r="AH1068" s="203"/>
      <c r="AK1068" s="203"/>
      <c r="AL1068" s="203"/>
      <c r="AM1068" s="204"/>
    </row>
    <row r="1069" spans="2:39">
      <c r="B1069" s="200"/>
      <c r="C1069" s="201"/>
      <c r="D1069" s="201"/>
      <c r="E1069" s="201"/>
      <c r="G1069" s="193"/>
      <c r="AD1069" s="202"/>
      <c r="AE1069" s="203"/>
      <c r="AF1069" s="203"/>
      <c r="AG1069" s="203"/>
      <c r="AH1069" s="203"/>
      <c r="AK1069" s="203"/>
      <c r="AL1069" s="203"/>
      <c r="AM1069" s="204"/>
    </row>
    <row r="1070" spans="2:39">
      <c r="B1070" s="200"/>
      <c r="C1070" s="201"/>
      <c r="D1070" s="201"/>
      <c r="E1070" s="201"/>
      <c r="G1070" s="193"/>
      <c r="AD1070" s="202"/>
      <c r="AE1070" s="203"/>
      <c r="AF1070" s="203"/>
      <c r="AG1070" s="203"/>
      <c r="AH1070" s="203"/>
      <c r="AK1070" s="203"/>
      <c r="AL1070" s="203"/>
      <c r="AM1070" s="204"/>
    </row>
    <row r="1071" spans="2:39">
      <c r="B1071" s="200"/>
      <c r="C1071" s="201"/>
      <c r="D1071" s="201"/>
      <c r="E1071" s="201"/>
      <c r="G1071" s="193"/>
      <c r="AD1071" s="202"/>
      <c r="AE1071" s="203"/>
      <c r="AF1071" s="203"/>
      <c r="AG1071" s="203"/>
      <c r="AH1071" s="203"/>
      <c r="AK1071" s="203"/>
      <c r="AL1071" s="203"/>
      <c r="AM1071" s="204"/>
    </row>
    <row r="1072" spans="2:39">
      <c r="B1072" s="200"/>
      <c r="C1072" s="201"/>
      <c r="D1072" s="201"/>
      <c r="E1072" s="201"/>
      <c r="G1072" s="193"/>
      <c r="AD1072" s="202"/>
      <c r="AE1072" s="203"/>
      <c r="AF1072" s="203"/>
      <c r="AG1072" s="203"/>
      <c r="AH1072" s="203"/>
      <c r="AK1072" s="203"/>
      <c r="AL1072" s="203"/>
      <c r="AM1072" s="204"/>
    </row>
    <row r="1073" spans="2:39">
      <c r="B1073" s="200"/>
      <c r="C1073" s="201"/>
      <c r="D1073" s="201"/>
      <c r="E1073" s="201"/>
      <c r="G1073" s="193"/>
      <c r="AD1073" s="202"/>
      <c r="AE1073" s="203"/>
      <c r="AF1073" s="203"/>
      <c r="AG1073" s="203"/>
      <c r="AH1073" s="203"/>
      <c r="AK1073" s="203"/>
      <c r="AL1073" s="203"/>
      <c r="AM1073" s="204"/>
    </row>
    <row r="1074" spans="2:39">
      <c r="B1074" s="200"/>
      <c r="C1074" s="201"/>
      <c r="D1074" s="201"/>
      <c r="E1074" s="201"/>
      <c r="G1074" s="193"/>
      <c r="AD1074" s="202"/>
      <c r="AE1074" s="203"/>
      <c r="AF1074" s="203"/>
      <c r="AG1074" s="203"/>
      <c r="AH1074" s="203"/>
      <c r="AK1074" s="203"/>
      <c r="AL1074" s="203"/>
      <c r="AM1074" s="204"/>
    </row>
    <row r="1075" spans="2:39">
      <c r="B1075" s="200"/>
      <c r="C1075" s="201"/>
      <c r="D1075" s="201"/>
      <c r="E1075" s="201"/>
      <c r="G1075" s="193"/>
      <c r="AD1075" s="202"/>
      <c r="AE1075" s="203"/>
      <c r="AF1075" s="203"/>
      <c r="AG1075" s="203"/>
      <c r="AH1075" s="203"/>
      <c r="AK1075" s="203"/>
      <c r="AL1075" s="203"/>
      <c r="AM1075" s="204"/>
    </row>
    <row r="1076" spans="2:39">
      <c r="B1076" s="200"/>
      <c r="C1076" s="201"/>
      <c r="D1076" s="201"/>
      <c r="E1076" s="201"/>
      <c r="G1076" s="193"/>
      <c r="AD1076" s="202"/>
      <c r="AE1076" s="203"/>
      <c r="AF1076" s="203"/>
      <c r="AG1076" s="203"/>
      <c r="AH1076" s="203"/>
      <c r="AK1076" s="203"/>
      <c r="AL1076" s="203"/>
      <c r="AM1076" s="204"/>
    </row>
    <row r="1077" spans="2:39">
      <c r="B1077" s="200"/>
      <c r="C1077" s="201"/>
      <c r="D1077" s="201"/>
      <c r="E1077" s="201"/>
      <c r="G1077" s="193"/>
      <c r="AD1077" s="202"/>
      <c r="AE1077" s="203"/>
      <c r="AF1077" s="203"/>
      <c r="AG1077" s="203"/>
      <c r="AH1077" s="203"/>
      <c r="AK1077" s="203"/>
      <c r="AL1077" s="203"/>
      <c r="AM1077" s="204"/>
    </row>
    <row r="1078" spans="2:39">
      <c r="B1078" s="200"/>
      <c r="C1078" s="201"/>
      <c r="D1078" s="201"/>
      <c r="E1078" s="201"/>
      <c r="G1078" s="193"/>
      <c r="AD1078" s="202"/>
      <c r="AE1078" s="203"/>
      <c r="AF1078" s="203"/>
      <c r="AG1078" s="203"/>
      <c r="AH1078" s="203"/>
      <c r="AK1078" s="203"/>
      <c r="AL1078" s="203"/>
      <c r="AM1078" s="204"/>
    </row>
    <row r="1079" spans="2:39">
      <c r="B1079" s="200"/>
      <c r="C1079" s="201"/>
      <c r="D1079" s="201"/>
      <c r="E1079" s="201"/>
      <c r="G1079" s="193"/>
      <c r="AD1079" s="202"/>
      <c r="AE1079" s="203"/>
      <c r="AF1079" s="203"/>
      <c r="AG1079" s="203"/>
      <c r="AH1079" s="203"/>
      <c r="AK1079" s="203"/>
      <c r="AL1079" s="203"/>
      <c r="AM1079" s="204"/>
    </row>
    <row r="1080" spans="2:39">
      <c r="B1080" s="200"/>
      <c r="C1080" s="201"/>
      <c r="D1080" s="201"/>
      <c r="E1080" s="201"/>
      <c r="G1080" s="193"/>
      <c r="AD1080" s="202"/>
      <c r="AE1080" s="203"/>
      <c r="AF1080" s="203"/>
      <c r="AG1080" s="203"/>
      <c r="AH1080" s="203"/>
      <c r="AK1080" s="203"/>
      <c r="AL1080" s="203"/>
      <c r="AM1080" s="204"/>
    </row>
    <row r="1081" spans="2:39">
      <c r="B1081" s="200"/>
      <c r="C1081" s="201"/>
      <c r="D1081" s="201"/>
      <c r="E1081" s="201"/>
      <c r="G1081" s="193"/>
      <c r="AD1081" s="202"/>
      <c r="AE1081" s="203"/>
      <c r="AF1081" s="203"/>
      <c r="AG1081" s="203"/>
      <c r="AH1081" s="203"/>
      <c r="AK1081" s="203"/>
      <c r="AL1081" s="203"/>
      <c r="AM1081" s="204"/>
    </row>
    <row r="1082" spans="2:39">
      <c r="B1082" s="200"/>
      <c r="C1082" s="201"/>
      <c r="D1082" s="201"/>
      <c r="E1082" s="201"/>
      <c r="G1082" s="193"/>
      <c r="AD1082" s="202"/>
      <c r="AE1082" s="203"/>
      <c r="AF1082" s="203"/>
      <c r="AG1082" s="203"/>
      <c r="AH1082" s="203"/>
      <c r="AK1082" s="203"/>
      <c r="AL1082" s="203"/>
      <c r="AM1082" s="204"/>
    </row>
    <row r="1083" spans="2:39">
      <c r="B1083" s="200"/>
      <c r="C1083" s="201"/>
      <c r="D1083" s="201"/>
      <c r="E1083" s="201"/>
      <c r="G1083" s="193"/>
      <c r="AD1083" s="202"/>
      <c r="AE1083" s="203"/>
      <c r="AF1083" s="203"/>
      <c r="AG1083" s="203"/>
      <c r="AH1083" s="203"/>
      <c r="AK1083" s="203"/>
      <c r="AL1083" s="203"/>
      <c r="AM1083" s="204"/>
    </row>
    <row r="1084" spans="2:39">
      <c r="B1084" s="200"/>
      <c r="C1084" s="201"/>
      <c r="D1084" s="201"/>
      <c r="E1084" s="201"/>
      <c r="G1084" s="193"/>
      <c r="AD1084" s="202"/>
      <c r="AE1084" s="203"/>
      <c r="AF1084" s="203"/>
      <c r="AG1084" s="203"/>
      <c r="AH1084" s="203"/>
      <c r="AK1084" s="203"/>
      <c r="AL1084" s="203"/>
      <c r="AM1084" s="204"/>
    </row>
    <row r="1085" spans="2:39">
      <c r="B1085" s="200"/>
      <c r="C1085" s="201"/>
      <c r="D1085" s="201"/>
      <c r="E1085" s="201"/>
      <c r="G1085" s="193"/>
      <c r="AD1085" s="202"/>
      <c r="AE1085" s="203"/>
      <c r="AF1085" s="203"/>
      <c r="AG1085" s="203"/>
      <c r="AH1085" s="203"/>
      <c r="AK1085" s="203"/>
      <c r="AL1085" s="203"/>
      <c r="AM1085" s="204"/>
    </row>
    <row r="1086" spans="2:39">
      <c r="B1086" s="200"/>
      <c r="C1086" s="201"/>
      <c r="D1086" s="201"/>
      <c r="E1086" s="201"/>
      <c r="G1086" s="193"/>
      <c r="AD1086" s="202"/>
      <c r="AE1086" s="203"/>
      <c r="AF1086" s="203"/>
      <c r="AG1086" s="203"/>
      <c r="AH1086" s="203"/>
      <c r="AK1086" s="203"/>
      <c r="AL1086" s="203"/>
      <c r="AM1086" s="204"/>
    </row>
    <row r="1087" spans="2:39">
      <c r="B1087" s="200"/>
      <c r="C1087" s="201"/>
      <c r="D1087" s="201"/>
      <c r="E1087" s="201"/>
      <c r="G1087" s="193"/>
      <c r="AD1087" s="202"/>
      <c r="AE1087" s="203"/>
      <c r="AF1087" s="203"/>
      <c r="AG1087" s="203"/>
      <c r="AH1087" s="203"/>
      <c r="AK1087" s="203"/>
      <c r="AL1087" s="203"/>
      <c r="AM1087" s="204"/>
    </row>
    <row r="1088" spans="2:39">
      <c r="B1088" s="200"/>
      <c r="C1088" s="201"/>
      <c r="D1088" s="201"/>
      <c r="E1088" s="201"/>
      <c r="G1088" s="193"/>
      <c r="AD1088" s="202"/>
      <c r="AE1088" s="203"/>
      <c r="AF1088" s="203"/>
      <c r="AG1088" s="203"/>
      <c r="AH1088" s="203"/>
      <c r="AK1088" s="203"/>
      <c r="AL1088" s="203"/>
      <c r="AM1088" s="204"/>
    </row>
    <row r="1089" spans="2:39">
      <c r="B1089" s="200"/>
      <c r="C1089" s="201"/>
      <c r="D1089" s="201"/>
      <c r="E1089" s="201"/>
      <c r="G1089" s="193"/>
      <c r="AD1089" s="202"/>
      <c r="AE1089" s="203"/>
      <c r="AF1089" s="203"/>
      <c r="AG1089" s="203"/>
      <c r="AH1089" s="203"/>
      <c r="AK1089" s="203"/>
      <c r="AL1089" s="203"/>
      <c r="AM1089" s="204"/>
    </row>
    <row r="1090" spans="2:39">
      <c r="B1090" s="200"/>
      <c r="C1090" s="201"/>
      <c r="D1090" s="201"/>
      <c r="E1090" s="201"/>
      <c r="G1090" s="193"/>
      <c r="AD1090" s="202"/>
      <c r="AE1090" s="203"/>
      <c r="AF1090" s="203"/>
      <c r="AG1090" s="203"/>
      <c r="AH1090" s="203"/>
      <c r="AK1090" s="203"/>
      <c r="AL1090" s="203"/>
      <c r="AM1090" s="204"/>
    </row>
    <row r="1091" spans="2:39">
      <c r="B1091" s="200"/>
      <c r="C1091" s="201"/>
      <c r="D1091" s="201"/>
      <c r="E1091" s="201"/>
      <c r="G1091" s="193"/>
      <c r="AD1091" s="202"/>
      <c r="AE1091" s="203"/>
      <c r="AF1091" s="203"/>
      <c r="AG1091" s="203"/>
      <c r="AH1091" s="203"/>
      <c r="AK1091" s="203"/>
      <c r="AL1091" s="203"/>
      <c r="AM1091" s="204"/>
    </row>
    <row r="1092" spans="2:39">
      <c r="B1092" s="200"/>
      <c r="C1092" s="201"/>
      <c r="D1092" s="201"/>
      <c r="E1092" s="201"/>
      <c r="G1092" s="193"/>
      <c r="AD1092" s="202"/>
      <c r="AE1092" s="203"/>
      <c r="AF1092" s="203"/>
      <c r="AG1092" s="203"/>
      <c r="AH1092" s="203"/>
      <c r="AK1092" s="203"/>
      <c r="AL1092" s="203"/>
      <c r="AM1092" s="204"/>
    </row>
    <row r="1093" spans="2:39">
      <c r="B1093" s="200"/>
      <c r="C1093" s="201"/>
      <c r="D1093" s="201"/>
      <c r="E1093" s="201"/>
      <c r="G1093" s="193"/>
      <c r="AD1093" s="202"/>
      <c r="AE1093" s="203"/>
      <c r="AF1093" s="203"/>
      <c r="AG1093" s="203"/>
      <c r="AH1093" s="203"/>
      <c r="AK1093" s="203"/>
      <c r="AL1093" s="203"/>
      <c r="AM1093" s="204"/>
    </row>
    <row r="1094" spans="2:39">
      <c r="B1094" s="200"/>
      <c r="C1094" s="201"/>
      <c r="D1094" s="201"/>
      <c r="E1094" s="201"/>
      <c r="G1094" s="193"/>
      <c r="AD1094" s="202"/>
      <c r="AE1094" s="203"/>
      <c r="AF1094" s="203"/>
      <c r="AG1094" s="203"/>
      <c r="AH1094" s="203"/>
      <c r="AK1094" s="203"/>
      <c r="AL1094" s="203"/>
      <c r="AM1094" s="204"/>
    </row>
    <row r="1095" spans="2:39">
      <c r="B1095" s="200"/>
      <c r="C1095" s="201"/>
      <c r="D1095" s="201"/>
      <c r="E1095" s="201"/>
      <c r="G1095" s="193"/>
      <c r="AD1095" s="202"/>
      <c r="AE1095" s="203"/>
      <c r="AF1095" s="203"/>
      <c r="AG1095" s="203"/>
      <c r="AH1095" s="203"/>
      <c r="AK1095" s="203"/>
      <c r="AL1095" s="203"/>
      <c r="AM1095" s="204"/>
    </row>
    <row r="1096" spans="2:39">
      <c r="B1096" s="200"/>
      <c r="C1096" s="201"/>
      <c r="D1096" s="201"/>
      <c r="E1096" s="201"/>
      <c r="G1096" s="193"/>
      <c r="AD1096" s="202"/>
      <c r="AE1096" s="203"/>
      <c r="AF1096" s="203"/>
      <c r="AG1096" s="203"/>
      <c r="AH1096" s="203"/>
      <c r="AK1096" s="203"/>
      <c r="AL1096" s="203"/>
      <c r="AM1096" s="204"/>
    </row>
    <row r="1097" spans="2:39">
      <c r="B1097" s="200"/>
      <c r="C1097" s="201"/>
      <c r="D1097" s="201"/>
      <c r="E1097" s="201"/>
      <c r="G1097" s="193"/>
      <c r="AD1097" s="202"/>
      <c r="AE1097" s="203"/>
      <c r="AF1097" s="203"/>
      <c r="AG1097" s="203"/>
      <c r="AH1097" s="203"/>
      <c r="AK1097" s="203"/>
      <c r="AL1097" s="203"/>
      <c r="AM1097" s="204"/>
    </row>
    <row r="1098" spans="2:39">
      <c r="B1098" s="200"/>
      <c r="C1098" s="201"/>
      <c r="D1098" s="201"/>
      <c r="E1098" s="201"/>
      <c r="G1098" s="193"/>
      <c r="AD1098" s="202"/>
      <c r="AE1098" s="203"/>
      <c r="AF1098" s="203"/>
      <c r="AG1098" s="203"/>
      <c r="AH1098" s="203"/>
      <c r="AK1098" s="203"/>
      <c r="AL1098" s="203"/>
      <c r="AM1098" s="204"/>
    </row>
    <row r="1099" spans="2:39">
      <c r="B1099" s="200"/>
      <c r="C1099" s="201"/>
      <c r="D1099" s="201"/>
      <c r="E1099" s="201"/>
      <c r="G1099" s="193"/>
      <c r="AD1099" s="202"/>
      <c r="AE1099" s="203"/>
      <c r="AF1099" s="203"/>
      <c r="AG1099" s="203"/>
      <c r="AH1099" s="203"/>
      <c r="AK1099" s="203"/>
      <c r="AL1099" s="203"/>
      <c r="AM1099" s="204"/>
    </row>
    <row r="1100" spans="2:39">
      <c r="B1100" s="200"/>
      <c r="C1100" s="201"/>
      <c r="D1100" s="201"/>
      <c r="E1100" s="201"/>
      <c r="G1100" s="193"/>
      <c r="AD1100" s="202"/>
      <c r="AE1100" s="203"/>
      <c r="AF1100" s="203"/>
      <c r="AG1100" s="203"/>
      <c r="AH1100" s="203"/>
      <c r="AK1100" s="203"/>
      <c r="AL1100" s="203"/>
      <c r="AM1100" s="204"/>
    </row>
    <row r="1101" spans="2:39">
      <c r="B1101" s="200"/>
      <c r="C1101" s="201"/>
      <c r="D1101" s="201"/>
      <c r="E1101" s="201"/>
      <c r="G1101" s="193"/>
      <c r="AD1101" s="202"/>
      <c r="AE1101" s="203"/>
      <c r="AF1101" s="203"/>
      <c r="AG1101" s="203"/>
      <c r="AH1101" s="203"/>
      <c r="AK1101" s="203"/>
      <c r="AL1101" s="203"/>
      <c r="AM1101" s="204"/>
    </row>
    <row r="1102" spans="2:39">
      <c r="B1102" s="200"/>
      <c r="C1102" s="201"/>
      <c r="D1102" s="201"/>
      <c r="E1102" s="201"/>
      <c r="G1102" s="193"/>
      <c r="AD1102" s="202"/>
      <c r="AE1102" s="203"/>
      <c r="AF1102" s="203"/>
      <c r="AG1102" s="203"/>
      <c r="AH1102" s="203"/>
      <c r="AK1102" s="203"/>
      <c r="AL1102" s="203"/>
      <c r="AM1102" s="204"/>
    </row>
    <row r="1103" spans="2:39">
      <c r="B1103" s="200"/>
      <c r="C1103" s="201"/>
      <c r="D1103" s="201"/>
      <c r="E1103" s="201"/>
      <c r="G1103" s="193"/>
      <c r="AD1103" s="202"/>
      <c r="AE1103" s="203"/>
      <c r="AF1103" s="203"/>
      <c r="AG1103" s="203"/>
      <c r="AH1103" s="203"/>
      <c r="AK1103" s="203"/>
      <c r="AL1103" s="203"/>
      <c r="AM1103" s="204"/>
    </row>
    <row r="1104" spans="2:39">
      <c r="B1104" s="200"/>
      <c r="C1104" s="201"/>
      <c r="D1104" s="201"/>
      <c r="E1104" s="201"/>
      <c r="G1104" s="193"/>
      <c r="AD1104" s="202"/>
      <c r="AE1104" s="203"/>
      <c r="AF1104" s="203"/>
      <c r="AG1104" s="203"/>
      <c r="AH1104" s="203"/>
      <c r="AK1104" s="203"/>
      <c r="AL1104" s="203"/>
      <c r="AM1104" s="204"/>
    </row>
    <row r="1105" spans="2:39">
      <c r="B1105" s="200"/>
      <c r="C1105" s="201"/>
      <c r="D1105" s="201"/>
      <c r="E1105" s="201"/>
      <c r="G1105" s="193"/>
      <c r="AD1105" s="202"/>
      <c r="AE1105" s="203"/>
      <c r="AF1105" s="203"/>
      <c r="AG1105" s="203"/>
      <c r="AH1105" s="203"/>
      <c r="AK1105" s="203"/>
      <c r="AL1105" s="203"/>
      <c r="AM1105" s="204"/>
    </row>
    <row r="1106" spans="2:39">
      <c r="B1106" s="200"/>
      <c r="C1106" s="201"/>
      <c r="D1106" s="201"/>
      <c r="E1106" s="201"/>
      <c r="G1106" s="193"/>
      <c r="AD1106" s="202"/>
      <c r="AE1106" s="203"/>
      <c r="AF1106" s="203"/>
      <c r="AG1106" s="203"/>
      <c r="AH1106" s="203"/>
      <c r="AK1106" s="203"/>
      <c r="AL1106" s="203"/>
      <c r="AM1106" s="204"/>
    </row>
    <row r="1107" spans="2:39">
      <c r="B1107" s="200"/>
      <c r="C1107" s="201"/>
      <c r="D1107" s="201"/>
      <c r="E1107" s="201"/>
      <c r="G1107" s="193"/>
      <c r="AD1107" s="202"/>
      <c r="AE1107" s="203"/>
      <c r="AF1107" s="203"/>
      <c r="AG1107" s="203"/>
      <c r="AH1107" s="203"/>
      <c r="AK1107" s="203"/>
      <c r="AL1107" s="203"/>
      <c r="AM1107" s="204"/>
    </row>
    <row r="1108" spans="2:39">
      <c r="B1108" s="200"/>
      <c r="C1108" s="201"/>
      <c r="D1108" s="201"/>
      <c r="E1108" s="201"/>
      <c r="G1108" s="193"/>
      <c r="AD1108" s="202"/>
      <c r="AE1108" s="203"/>
      <c r="AF1108" s="203"/>
      <c r="AG1108" s="203"/>
      <c r="AH1108" s="203"/>
      <c r="AK1108" s="203"/>
      <c r="AL1108" s="203"/>
      <c r="AM1108" s="204"/>
    </row>
    <row r="1109" spans="2:39">
      <c r="B1109" s="200"/>
      <c r="C1109" s="201"/>
      <c r="D1109" s="201"/>
      <c r="E1109" s="201"/>
      <c r="G1109" s="193"/>
      <c r="AD1109" s="202"/>
      <c r="AE1109" s="203"/>
      <c r="AF1109" s="203"/>
      <c r="AG1109" s="203"/>
      <c r="AH1109" s="203"/>
      <c r="AK1109" s="203"/>
      <c r="AL1109" s="203"/>
      <c r="AM1109" s="204"/>
    </row>
    <row r="1110" spans="2:39">
      <c r="B1110" s="200"/>
      <c r="C1110" s="201"/>
      <c r="D1110" s="201"/>
      <c r="E1110" s="201"/>
      <c r="G1110" s="193"/>
      <c r="AD1110" s="202"/>
      <c r="AE1110" s="203"/>
      <c r="AF1110" s="203"/>
      <c r="AG1110" s="203"/>
      <c r="AH1110" s="203"/>
      <c r="AK1110" s="203"/>
      <c r="AL1110" s="203"/>
      <c r="AM1110" s="204"/>
    </row>
    <row r="1111" spans="2:39">
      <c r="B1111" s="200"/>
      <c r="C1111" s="201"/>
      <c r="D1111" s="201"/>
      <c r="E1111" s="201"/>
      <c r="G1111" s="193"/>
      <c r="AD1111" s="202"/>
      <c r="AE1111" s="203"/>
      <c r="AF1111" s="203"/>
      <c r="AG1111" s="203"/>
      <c r="AH1111" s="203"/>
      <c r="AK1111" s="203"/>
      <c r="AL1111" s="203"/>
      <c r="AM1111" s="204"/>
    </row>
    <row r="1112" spans="2:39">
      <c r="B1112" s="200"/>
      <c r="C1112" s="201"/>
      <c r="D1112" s="201"/>
      <c r="E1112" s="201"/>
      <c r="G1112" s="193"/>
      <c r="AD1112" s="202"/>
      <c r="AE1112" s="203"/>
      <c r="AF1112" s="203"/>
      <c r="AG1112" s="203"/>
      <c r="AH1112" s="203"/>
      <c r="AK1112" s="203"/>
      <c r="AL1112" s="203"/>
      <c r="AM1112" s="204"/>
    </row>
    <row r="1113" spans="2:39">
      <c r="B1113" s="200"/>
      <c r="C1113" s="201"/>
      <c r="D1113" s="201"/>
      <c r="E1113" s="201"/>
      <c r="G1113" s="193"/>
      <c r="AD1113" s="202"/>
      <c r="AE1113" s="203"/>
      <c r="AF1113" s="203"/>
      <c r="AG1113" s="203"/>
      <c r="AH1113" s="203"/>
      <c r="AK1113" s="203"/>
      <c r="AL1113" s="203"/>
      <c r="AM1113" s="204"/>
    </row>
    <row r="1114" spans="2:39">
      <c r="B1114" s="200"/>
      <c r="C1114" s="201"/>
      <c r="D1114" s="201"/>
      <c r="E1114" s="201"/>
      <c r="G1114" s="193"/>
      <c r="AD1114" s="202"/>
      <c r="AE1114" s="203"/>
      <c r="AF1114" s="203"/>
      <c r="AG1114" s="203"/>
      <c r="AH1114" s="203"/>
      <c r="AK1114" s="203"/>
      <c r="AL1114" s="203"/>
      <c r="AM1114" s="204"/>
    </row>
    <row r="1115" spans="2:39">
      <c r="B1115" s="200"/>
      <c r="C1115" s="201"/>
      <c r="D1115" s="201"/>
      <c r="E1115" s="201"/>
      <c r="G1115" s="193"/>
      <c r="AD1115" s="202"/>
      <c r="AE1115" s="203"/>
      <c r="AF1115" s="203"/>
      <c r="AG1115" s="203"/>
      <c r="AH1115" s="203"/>
      <c r="AK1115" s="203"/>
      <c r="AL1115" s="203"/>
      <c r="AM1115" s="204"/>
    </row>
    <row r="1116" spans="2:39">
      <c r="B1116" s="200"/>
      <c r="C1116" s="201"/>
      <c r="D1116" s="201"/>
      <c r="E1116" s="201"/>
      <c r="G1116" s="193"/>
      <c r="AD1116" s="202"/>
      <c r="AE1116" s="203"/>
      <c r="AF1116" s="203"/>
      <c r="AG1116" s="203"/>
      <c r="AH1116" s="203"/>
      <c r="AK1116" s="203"/>
      <c r="AL1116" s="203"/>
      <c r="AM1116" s="204"/>
    </row>
    <row r="1117" spans="2:39">
      <c r="B1117" s="200"/>
      <c r="C1117" s="201"/>
      <c r="D1117" s="201"/>
      <c r="E1117" s="201"/>
      <c r="G1117" s="193"/>
      <c r="AD1117" s="202"/>
      <c r="AE1117" s="203"/>
      <c r="AF1117" s="203"/>
      <c r="AG1117" s="203"/>
      <c r="AH1117" s="203"/>
      <c r="AK1117" s="203"/>
      <c r="AL1117" s="203"/>
      <c r="AM1117" s="204"/>
    </row>
    <row r="1118" spans="2:39">
      <c r="B1118" s="200"/>
      <c r="C1118" s="201"/>
      <c r="D1118" s="201"/>
      <c r="E1118" s="201"/>
      <c r="G1118" s="193"/>
      <c r="AD1118" s="202"/>
      <c r="AE1118" s="203"/>
      <c r="AF1118" s="203"/>
      <c r="AG1118" s="203"/>
      <c r="AH1118" s="203"/>
      <c r="AK1118" s="203"/>
      <c r="AL1118" s="203"/>
      <c r="AM1118" s="204"/>
    </row>
    <row r="1119" spans="2:39">
      <c r="B1119" s="200"/>
      <c r="C1119" s="201"/>
      <c r="D1119" s="201"/>
      <c r="E1119" s="201"/>
      <c r="G1119" s="193"/>
      <c r="AD1119" s="202"/>
      <c r="AE1119" s="203"/>
      <c r="AF1119" s="203"/>
      <c r="AG1119" s="203"/>
      <c r="AH1119" s="203"/>
      <c r="AK1119" s="203"/>
      <c r="AL1119" s="203"/>
      <c r="AM1119" s="204"/>
    </row>
    <row r="1120" spans="2:39">
      <c r="B1120" s="200"/>
      <c r="C1120" s="201"/>
      <c r="D1120" s="201"/>
      <c r="E1120" s="201"/>
      <c r="G1120" s="193"/>
      <c r="AD1120" s="202"/>
      <c r="AE1120" s="203"/>
      <c r="AF1120" s="203"/>
      <c r="AG1120" s="203"/>
      <c r="AH1120" s="203"/>
      <c r="AK1120" s="203"/>
      <c r="AL1120" s="203"/>
      <c r="AM1120" s="204"/>
    </row>
    <row r="1121" spans="2:39">
      <c r="B1121" s="200"/>
      <c r="C1121" s="201"/>
      <c r="D1121" s="201"/>
      <c r="E1121" s="201"/>
      <c r="G1121" s="193"/>
      <c r="AD1121" s="202"/>
      <c r="AE1121" s="203"/>
      <c r="AF1121" s="203"/>
      <c r="AG1121" s="203"/>
      <c r="AH1121" s="203"/>
      <c r="AK1121" s="203"/>
      <c r="AL1121" s="203"/>
      <c r="AM1121" s="204"/>
    </row>
    <row r="1122" spans="2:39">
      <c r="B1122" s="200"/>
      <c r="C1122" s="201"/>
      <c r="D1122" s="201"/>
      <c r="E1122" s="201"/>
      <c r="G1122" s="193"/>
      <c r="AD1122" s="202"/>
      <c r="AE1122" s="203"/>
      <c r="AF1122" s="203"/>
      <c r="AG1122" s="203"/>
      <c r="AH1122" s="203"/>
      <c r="AK1122" s="203"/>
      <c r="AL1122" s="203"/>
      <c r="AM1122" s="204"/>
    </row>
    <row r="1123" spans="2:39">
      <c r="B1123" s="200"/>
      <c r="C1123" s="201"/>
      <c r="D1123" s="201"/>
      <c r="E1123" s="201"/>
      <c r="G1123" s="193"/>
      <c r="AD1123" s="202"/>
      <c r="AE1123" s="203"/>
      <c r="AF1123" s="203"/>
      <c r="AG1123" s="203"/>
      <c r="AH1123" s="203"/>
      <c r="AK1123" s="203"/>
      <c r="AL1123" s="203"/>
      <c r="AM1123" s="204"/>
    </row>
    <row r="1124" spans="2:39">
      <c r="B1124" s="200"/>
      <c r="C1124" s="201"/>
      <c r="D1124" s="201"/>
      <c r="E1124" s="201"/>
      <c r="G1124" s="193"/>
      <c r="AD1124" s="202"/>
      <c r="AE1124" s="203"/>
      <c r="AF1124" s="203"/>
      <c r="AG1124" s="203"/>
      <c r="AH1124" s="203"/>
      <c r="AK1124" s="203"/>
      <c r="AL1124" s="203"/>
      <c r="AM1124" s="204"/>
    </row>
    <row r="1125" spans="2:39">
      <c r="B1125" s="200"/>
      <c r="C1125" s="201"/>
      <c r="D1125" s="201"/>
      <c r="E1125" s="201"/>
      <c r="G1125" s="193"/>
      <c r="AD1125" s="202"/>
      <c r="AE1125" s="203"/>
      <c r="AF1125" s="203"/>
      <c r="AG1125" s="203"/>
      <c r="AH1125" s="203"/>
      <c r="AK1125" s="203"/>
      <c r="AL1125" s="203"/>
      <c r="AM1125" s="204"/>
    </row>
    <row r="1126" spans="2:39">
      <c r="B1126" s="200"/>
      <c r="C1126" s="201"/>
      <c r="D1126" s="201"/>
      <c r="E1126" s="201"/>
      <c r="G1126" s="193"/>
      <c r="AD1126" s="202"/>
      <c r="AE1126" s="203"/>
      <c r="AF1126" s="203"/>
      <c r="AG1126" s="203"/>
      <c r="AH1126" s="203"/>
      <c r="AK1126" s="203"/>
      <c r="AL1126" s="203"/>
      <c r="AM1126" s="204"/>
    </row>
    <row r="1127" spans="2:39">
      <c r="B1127" s="200"/>
      <c r="C1127" s="201"/>
      <c r="D1127" s="201"/>
      <c r="E1127" s="201"/>
      <c r="G1127" s="193"/>
      <c r="AD1127" s="202"/>
      <c r="AE1127" s="203"/>
      <c r="AF1127" s="203"/>
      <c r="AG1127" s="203"/>
      <c r="AH1127" s="203"/>
      <c r="AK1127" s="203"/>
      <c r="AL1127" s="203"/>
      <c r="AM1127" s="204"/>
    </row>
    <row r="1128" spans="2:39">
      <c r="B1128" s="200"/>
      <c r="C1128" s="201"/>
      <c r="D1128" s="201"/>
      <c r="E1128" s="201"/>
      <c r="G1128" s="193"/>
      <c r="AD1128" s="202"/>
      <c r="AE1128" s="203"/>
      <c r="AF1128" s="203"/>
      <c r="AG1128" s="203"/>
      <c r="AH1128" s="203"/>
      <c r="AK1128" s="203"/>
      <c r="AL1128" s="203"/>
      <c r="AM1128" s="204"/>
    </row>
    <row r="1129" spans="2:39">
      <c r="B1129" s="200"/>
      <c r="C1129" s="201"/>
      <c r="D1129" s="201"/>
      <c r="E1129" s="201"/>
      <c r="G1129" s="193"/>
      <c r="AD1129" s="202"/>
      <c r="AE1129" s="203"/>
      <c r="AF1129" s="203"/>
      <c r="AG1129" s="203"/>
      <c r="AH1129" s="203"/>
      <c r="AK1129" s="203"/>
      <c r="AL1129" s="203"/>
      <c r="AM1129" s="204"/>
    </row>
    <row r="1130" spans="2:39">
      <c r="B1130" s="200"/>
      <c r="C1130" s="201"/>
      <c r="D1130" s="201"/>
      <c r="E1130" s="201"/>
      <c r="G1130" s="193"/>
      <c r="AD1130" s="202"/>
      <c r="AE1130" s="203"/>
      <c r="AF1130" s="203"/>
      <c r="AG1130" s="203"/>
      <c r="AH1130" s="203"/>
      <c r="AK1130" s="203"/>
      <c r="AL1130" s="203"/>
      <c r="AM1130" s="204"/>
    </row>
    <row r="1131" spans="2:39">
      <c r="B1131" s="200"/>
      <c r="C1131" s="201"/>
      <c r="D1131" s="201"/>
      <c r="E1131" s="201"/>
      <c r="G1131" s="193"/>
      <c r="AD1131" s="202"/>
      <c r="AE1131" s="203"/>
      <c r="AF1131" s="203"/>
      <c r="AG1131" s="203"/>
      <c r="AH1131" s="203"/>
      <c r="AK1131" s="203"/>
      <c r="AL1131" s="203"/>
      <c r="AM1131" s="204"/>
    </row>
    <row r="1132" spans="2:39">
      <c r="B1132" s="200"/>
      <c r="C1132" s="201"/>
      <c r="D1132" s="201"/>
      <c r="E1132" s="201"/>
      <c r="G1132" s="193"/>
      <c r="AD1132" s="202"/>
      <c r="AE1132" s="203"/>
      <c r="AF1132" s="203"/>
      <c r="AG1132" s="203"/>
      <c r="AH1132" s="203"/>
      <c r="AK1132" s="203"/>
      <c r="AL1132" s="203"/>
      <c r="AM1132" s="204"/>
    </row>
    <row r="1133" spans="2:39">
      <c r="B1133" s="200"/>
      <c r="C1133" s="201"/>
      <c r="D1133" s="201"/>
      <c r="E1133" s="201"/>
      <c r="G1133" s="193"/>
      <c r="AD1133" s="202"/>
      <c r="AE1133" s="203"/>
      <c r="AF1133" s="203"/>
      <c r="AG1133" s="203"/>
      <c r="AH1133" s="203"/>
      <c r="AK1133" s="203"/>
      <c r="AL1133" s="203"/>
      <c r="AM1133" s="204"/>
    </row>
    <row r="1134" spans="2:39">
      <c r="B1134" s="200"/>
      <c r="C1134" s="201"/>
      <c r="D1134" s="201"/>
      <c r="E1134" s="201"/>
      <c r="G1134" s="193"/>
      <c r="AD1134" s="202"/>
      <c r="AE1134" s="203"/>
      <c r="AF1134" s="203"/>
      <c r="AG1134" s="203"/>
      <c r="AH1134" s="203"/>
      <c r="AK1134" s="203"/>
      <c r="AL1134" s="203"/>
      <c r="AM1134" s="204"/>
    </row>
    <row r="1135" spans="2:39">
      <c r="B1135" s="200"/>
      <c r="C1135" s="201"/>
      <c r="D1135" s="201"/>
      <c r="E1135" s="201"/>
      <c r="G1135" s="193"/>
      <c r="AD1135" s="202"/>
      <c r="AE1135" s="203"/>
      <c r="AF1135" s="203"/>
      <c r="AG1135" s="203"/>
      <c r="AH1135" s="203"/>
      <c r="AK1135" s="203"/>
      <c r="AL1135" s="203"/>
      <c r="AM1135" s="204"/>
    </row>
    <row r="1136" spans="2:39">
      <c r="B1136" s="200"/>
      <c r="C1136" s="201"/>
      <c r="D1136" s="201"/>
      <c r="E1136" s="201"/>
      <c r="G1136" s="193"/>
      <c r="AD1136" s="202"/>
      <c r="AE1136" s="203"/>
      <c r="AF1136" s="203"/>
      <c r="AG1136" s="203"/>
      <c r="AH1136" s="203"/>
      <c r="AK1136" s="203"/>
      <c r="AL1136" s="203"/>
      <c r="AM1136" s="204"/>
    </row>
    <row r="1137" spans="2:39">
      <c r="B1137" s="200"/>
      <c r="C1137" s="201"/>
      <c r="D1137" s="201"/>
      <c r="E1137" s="201"/>
      <c r="G1137" s="193"/>
      <c r="AD1137" s="202"/>
      <c r="AE1137" s="203"/>
      <c r="AF1137" s="203"/>
      <c r="AG1137" s="203"/>
      <c r="AH1137" s="203"/>
      <c r="AK1137" s="203"/>
      <c r="AL1137" s="203"/>
      <c r="AM1137" s="204"/>
    </row>
    <row r="1138" spans="2:39">
      <c r="B1138" s="200"/>
      <c r="C1138" s="201"/>
      <c r="D1138" s="201"/>
      <c r="E1138" s="201"/>
      <c r="G1138" s="193"/>
      <c r="AD1138" s="202"/>
      <c r="AE1138" s="203"/>
      <c r="AF1138" s="203"/>
      <c r="AG1138" s="203"/>
      <c r="AH1138" s="203"/>
      <c r="AK1138" s="203"/>
      <c r="AL1138" s="203"/>
      <c r="AM1138" s="204"/>
    </row>
    <row r="1139" spans="2:39">
      <c r="B1139" s="200"/>
      <c r="C1139" s="201"/>
      <c r="D1139" s="201"/>
      <c r="E1139" s="201"/>
      <c r="G1139" s="193"/>
      <c r="AD1139" s="202"/>
      <c r="AE1139" s="203"/>
      <c r="AF1139" s="203"/>
      <c r="AG1139" s="203"/>
      <c r="AH1139" s="203"/>
      <c r="AK1139" s="203"/>
      <c r="AL1139" s="203"/>
      <c r="AM1139" s="204"/>
    </row>
    <row r="1140" spans="2:39">
      <c r="B1140" s="200"/>
      <c r="C1140" s="201"/>
      <c r="D1140" s="201"/>
      <c r="E1140" s="201"/>
      <c r="G1140" s="193"/>
      <c r="AD1140" s="202"/>
      <c r="AE1140" s="203"/>
      <c r="AF1140" s="203"/>
      <c r="AG1140" s="203"/>
      <c r="AH1140" s="203"/>
      <c r="AK1140" s="203"/>
      <c r="AL1140" s="203"/>
      <c r="AM1140" s="204"/>
    </row>
    <row r="1141" spans="2:39">
      <c r="B1141" s="200"/>
      <c r="C1141" s="201"/>
      <c r="D1141" s="201"/>
      <c r="E1141" s="201"/>
      <c r="G1141" s="193"/>
      <c r="AD1141" s="202"/>
      <c r="AE1141" s="203"/>
      <c r="AF1141" s="203"/>
      <c r="AG1141" s="203"/>
      <c r="AH1141" s="203"/>
      <c r="AK1141" s="203"/>
      <c r="AL1141" s="203"/>
      <c r="AM1141" s="204"/>
    </row>
    <row r="1142" spans="2:39">
      <c r="B1142" s="200"/>
      <c r="C1142" s="201"/>
      <c r="D1142" s="201"/>
      <c r="E1142" s="201"/>
      <c r="G1142" s="193"/>
      <c r="AD1142" s="203"/>
      <c r="AE1142" s="203"/>
      <c r="AF1142" s="203"/>
      <c r="AG1142" s="203"/>
      <c r="AH1142" s="203"/>
      <c r="AK1142" s="203"/>
      <c r="AL1142" s="203"/>
      <c r="AM1142" s="204"/>
    </row>
    <row r="1143" spans="2:39">
      <c r="B1143" s="200"/>
      <c r="C1143" s="201"/>
      <c r="D1143" s="201"/>
      <c r="E1143" s="201"/>
      <c r="G1143" s="193"/>
      <c r="AD1143" s="202"/>
      <c r="AE1143" s="203"/>
      <c r="AF1143" s="203"/>
      <c r="AG1143" s="203"/>
      <c r="AH1143" s="203"/>
      <c r="AK1143" s="203"/>
      <c r="AL1143" s="203"/>
      <c r="AM1143" s="204"/>
    </row>
    <row r="1144" spans="2:39">
      <c r="B1144" s="200"/>
      <c r="C1144" s="201"/>
      <c r="D1144" s="201"/>
      <c r="E1144" s="201"/>
      <c r="G1144" s="193"/>
      <c r="AD1144" s="202"/>
      <c r="AE1144" s="203"/>
      <c r="AF1144" s="203"/>
      <c r="AG1144" s="203"/>
      <c r="AH1144" s="203"/>
      <c r="AK1144" s="203"/>
      <c r="AL1144" s="203"/>
      <c r="AM1144" s="204"/>
    </row>
    <row r="1145" spans="2:39">
      <c r="B1145" s="200"/>
      <c r="C1145" s="201"/>
      <c r="D1145" s="201"/>
      <c r="E1145" s="201"/>
      <c r="G1145" s="193"/>
      <c r="AD1145" s="202"/>
      <c r="AE1145" s="203"/>
      <c r="AF1145" s="203"/>
      <c r="AG1145" s="203"/>
      <c r="AH1145" s="203"/>
      <c r="AK1145" s="203"/>
      <c r="AL1145" s="203"/>
      <c r="AM1145" s="204"/>
    </row>
    <row r="1146" spans="2:39">
      <c r="B1146" s="200"/>
      <c r="C1146" s="201"/>
      <c r="D1146" s="201"/>
      <c r="E1146" s="201"/>
      <c r="G1146" s="193"/>
      <c r="AD1146" s="202"/>
      <c r="AE1146" s="203"/>
      <c r="AF1146" s="203"/>
      <c r="AG1146" s="203"/>
      <c r="AH1146" s="203"/>
      <c r="AK1146" s="203"/>
      <c r="AL1146" s="203"/>
      <c r="AM1146" s="204"/>
    </row>
    <row r="1147" spans="2:39">
      <c r="B1147" s="200"/>
      <c r="C1147" s="201"/>
      <c r="D1147" s="201"/>
      <c r="E1147" s="201"/>
      <c r="G1147" s="193"/>
      <c r="AD1147" s="202"/>
      <c r="AE1147" s="203"/>
      <c r="AF1147" s="203"/>
      <c r="AG1147" s="203"/>
      <c r="AH1147" s="203"/>
      <c r="AK1147" s="203"/>
      <c r="AL1147" s="203"/>
      <c r="AM1147" s="204"/>
    </row>
    <row r="1148" spans="2:39">
      <c r="B1148" s="200"/>
      <c r="C1148" s="201"/>
      <c r="D1148" s="201"/>
      <c r="E1148" s="201"/>
      <c r="G1148" s="193"/>
      <c r="AD1148" s="202"/>
      <c r="AE1148" s="203"/>
      <c r="AF1148" s="203"/>
      <c r="AG1148" s="203"/>
      <c r="AH1148" s="203"/>
      <c r="AK1148" s="203"/>
      <c r="AL1148" s="203"/>
      <c r="AM1148" s="204"/>
    </row>
    <row r="1149" spans="2:39">
      <c r="B1149" s="200"/>
      <c r="C1149" s="201"/>
      <c r="D1149" s="201"/>
      <c r="E1149" s="201"/>
      <c r="G1149" s="193"/>
      <c r="AD1149" s="202"/>
      <c r="AE1149" s="203"/>
      <c r="AF1149" s="203"/>
      <c r="AG1149" s="203"/>
      <c r="AH1149" s="203"/>
      <c r="AK1149" s="203"/>
      <c r="AL1149" s="203"/>
      <c r="AM1149" s="204"/>
    </row>
    <row r="1150" spans="2:39">
      <c r="B1150" s="200"/>
      <c r="C1150" s="201"/>
      <c r="D1150" s="201"/>
      <c r="E1150" s="201"/>
      <c r="G1150" s="193"/>
      <c r="AD1150" s="202"/>
      <c r="AE1150" s="203"/>
      <c r="AF1150" s="203"/>
      <c r="AG1150" s="203"/>
      <c r="AH1150" s="203"/>
      <c r="AK1150" s="203"/>
      <c r="AL1150" s="203"/>
      <c r="AM1150" s="204"/>
    </row>
    <row r="1151" spans="2:39">
      <c r="B1151" s="200"/>
      <c r="C1151" s="201"/>
      <c r="D1151" s="201"/>
      <c r="E1151" s="201"/>
      <c r="G1151" s="193"/>
      <c r="AD1151" s="202"/>
      <c r="AE1151" s="203"/>
      <c r="AF1151" s="203"/>
      <c r="AG1151" s="203"/>
      <c r="AH1151" s="203"/>
      <c r="AK1151" s="203"/>
      <c r="AL1151" s="203"/>
      <c r="AM1151" s="204"/>
    </row>
    <row r="1152" spans="2:39">
      <c r="B1152" s="200"/>
      <c r="C1152" s="201"/>
      <c r="D1152" s="201"/>
      <c r="E1152" s="201"/>
      <c r="G1152" s="193"/>
      <c r="AD1152" s="202"/>
      <c r="AE1152" s="203"/>
      <c r="AF1152" s="203"/>
      <c r="AG1152" s="203"/>
      <c r="AH1152" s="203"/>
      <c r="AK1152" s="203"/>
      <c r="AL1152" s="203"/>
      <c r="AM1152" s="204"/>
    </row>
    <row r="1153" spans="2:39">
      <c r="B1153" s="200"/>
      <c r="C1153" s="201"/>
      <c r="D1153" s="201"/>
      <c r="E1153" s="201"/>
      <c r="G1153" s="193"/>
      <c r="AD1153" s="202"/>
      <c r="AE1153" s="203"/>
      <c r="AF1153" s="203"/>
      <c r="AG1153" s="203"/>
      <c r="AH1153" s="203"/>
      <c r="AK1153" s="203"/>
      <c r="AL1153" s="203"/>
      <c r="AM1153" s="204"/>
    </row>
    <row r="1154" spans="2:39">
      <c r="B1154" s="200"/>
      <c r="C1154" s="201"/>
      <c r="D1154" s="201"/>
      <c r="E1154" s="201"/>
      <c r="G1154" s="193"/>
      <c r="AD1154" s="202"/>
      <c r="AE1154" s="203"/>
      <c r="AF1154" s="203"/>
      <c r="AG1154" s="203"/>
      <c r="AH1154" s="203"/>
      <c r="AK1154" s="203"/>
      <c r="AL1154" s="203"/>
      <c r="AM1154" s="204"/>
    </row>
    <row r="1155" spans="2:39">
      <c r="B1155" s="200"/>
      <c r="C1155" s="201"/>
      <c r="D1155" s="201"/>
      <c r="E1155" s="201"/>
      <c r="G1155" s="193"/>
      <c r="AD1155" s="202"/>
      <c r="AE1155" s="203"/>
      <c r="AF1155" s="203"/>
      <c r="AG1155" s="203"/>
      <c r="AH1155" s="203"/>
      <c r="AK1155" s="203"/>
      <c r="AL1155" s="203"/>
      <c r="AM1155" s="204"/>
    </row>
    <row r="1156" spans="2:39">
      <c r="B1156" s="200"/>
      <c r="C1156" s="201"/>
      <c r="D1156" s="201"/>
      <c r="E1156" s="201"/>
      <c r="G1156" s="193"/>
      <c r="AD1156" s="202"/>
      <c r="AE1156" s="203"/>
      <c r="AF1156" s="203"/>
      <c r="AG1156" s="203"/>
      <c r="AH1156" s="203"/>
      <c r="AK1156" s="203"/>
      <c r="AL1156" s="203"/>
      <c r="AM1156" s="204"/>
    </row>
    <row r="1157" spans="2:39">
      <c r="B1157" s="200"/>
      <c r="C1157" s="201"/>
      <c r="D1157" s="201"/>
      <c r="E1157" s="201"/>
      <c r="G1157" s="193"/>
      <c r="AD1157" s="202"/>
      <c r="AE1157" s="203"/>
      <c r="AF1157" s="203"/>
      <c r="AG1157" s="203"/>
      <c r="AH1157" s="203"/>
      <c r="AK1157" s="203"/>
      <c r="AL1157" s="203"/>
      <c r="AM1157" s="204"/>
    </row>
    <row r="1158" spans="2:39">
      <c r="B1158" s="200"/>
      <c r="C1158" s="201"/>
      <c r="D1158" s="201"/>
      <c r="E1158" s="201"/>
      <c r="G1158" s="193"/>
      <c r="AD1158" s="202"/>
      <c r="AE1158" s="203"/>
      <c r="AF1158" s="203"/>
      <c r="AG1158" s="203"/>
      <c r="AH1158" s="203"/>
      <c r="AK1158" s="203"/>
      <c r="AL1158" s="203"/>
      <c r="AM1158" s="204"/>
    </row>
    <row r="1159" spans="2:39">
      <c r="B1159" s="200"/>
      <c r="C1159" s="201"/>
      <c r="D1159" s="201"/>
      <c r="E1159" s="201"/>
      <c r="G1159" s="193"/>
      <c r="AD1159" s="202"/>
      <c r="AE1159" s="203"/>
      <c r="AF1159" s="203"/>
      <c r="AG1159" s="203"/>
      <c r="AH1159" s="203"/>
      <c r="AK1159" s="203"/>
      <c r="AL1159" s="203"/>
      <c r="AM1159" s="204"/>
    </row>
    <row r="1160" spans="2:39">
      <c r="B1160" s="200"/>
      <c r="C1160" s="201"/>
      <c r="D1160" s="201"/>
      <c r="E1160" s="201"/>
      <c r="G1160" s="193"/>
      <c r="AD1160" s="202"/>
      <c r="AE1160" s="203"/>
      <c r="AF1160" s="203"/>
      <c r="AG1160" s="203"/>
      <c r="AH1160" s="203"/>
      <c r="AK1160" s="203"/>
      <c r="AL1160" s="203"/>
      <c r="AM1160" s="204"/>
    </row>
    <row r="1161" spans="2:39">
      <c r="B1161" s="200"/>
      <c r="C1161" s="201"/>
      <c r="D1161" s="201"/>
      <c r="E1161" s="201"/>
      <c r="G1161" s="193"/>
      <c r="AD1161" s="202"/>
      <c r="AE1161" s="203"/>
      <c r="AF1161" s="203"/>
      <c r="AG1161" s="203"/>
      <c r="AH1161" s="203"/>
      <c r="AK1161" s="203"/>
      <c r="AL1161" s="203"/>
      <c r="AM1161" s="204"/>
    </row>
    <row r="1162" spans="2:39">
      <c r="B1162" s="200"/>
      <c r="C1162" s="201"/>
      <c r="D1162" s="201"/>
      <c r="E1162" s="201"/>
      <c r="G1162" s="193"/>
      <c r="AD1162" s="202"/>
      <c r="AE1162" s="203"/>
      <c r="AF1162" s="203"/>
      <c r="AG1162" s="203"/>
      <c r="AH1162" s="203"/>
      <c r="AK1162" s="203"/>
      <c r="AL1162" s="203"/>
      <c r="AM1162" s="204"/>
    </row>
    <row r="1163" spans="2:39">
      <c r="B1163" s="200"/>
      <c r="C1163" s="201"/>
      <c r="D1163" s="201"/>
      <c r="E1163" s="201"/>
      <c r="G1163" s="193"/>
      <c r="AD1163" s="202"/>
      <c r="AE1163" s="203"/>
      <c r="AF1163" s="203"/>
      <c r="AG1163" s="203"/>
      <c r="AH1163" s="203"/>
      <c r="AK1163" s="203"/>
      <c r="AL1163" s="203"/>
      <c r="AM1163" s="204"/>
    </row>
    <row r="1164" spans="2:39">
      <c r="B1164" s="200"/>
      <c r="C1164" s="201"/>
      <c r="D1164" s="201"/>
      <c r="E1164" s="201"/>
      <c r="G1164" s="193"/>
      <c r="AD1164" s="202"/>
      <c r="AE1164" s="203"/>
      <c r="AF1164" s="203"/>
      <c r="AG1164" s="203"/>
      <c r="AH1164" s="203"/>
      <c r="AK1164" s="203"/>
      <c r="AL1164" s="203"/>
      <c r="AM1164" s="204"/>
    </row>
    <row r="1165" spans="2:39">
      <c r="B1165" s="200"/>
      <c r="C1165" s="201"/>
      <c r="D1165" s="201"/>
      <c r="E1165" s="201"/>
      <c r="G1165" s="193"/>
      <c r="AD1165" s="202"/>
      <c r="AE1165" s="203"/>
      <c r="AF1165" s="203"/>
      <c r="AG1165" s="203"/>
      <c r="AH1165" s="203"/>
      <c r="AK1165" s="203"/>
      <c r="AL1165" s="203"/>
      <c r="AM1165" s="204"/>
    </row>
    <row r="1166" spans="2:39">
      <c r="B1166" s="200"/>
      <c r="C1166" s="201"/>
      <c r="D1166" s="201"/>
      <c r="E1166" s="201"/>
      <c r="G1166" s="193"/>
      <c r="AD1166" s="202"/>
      <c r="AE1166" s="203"/>
      <c r="AF1166" s="203"/>
      <c r="AG1166" s="203"/>
      <c r="AH1166" s="203"/>
      <c r="AK1166" s="203"/>
      <c r="AL1166" s="203"/>
      <c r="AM1166" s="204"/>
    </row>
    <row r="1167" spans="2:39">
      <c r="B1167" s="200"/>
      <c r="C1167" s="201"/>
      <c r="D1167" s="201"/>
      <c r="E1167" s="201"/>
      <c r="G1167" s="193"/>
      <c r="AD1167" s="202"/>
      <c r="AE1167" s="203"/>
      <c r="AF1167" s="203"/>
      <c r="AG1167" s="203"/>
      <c r="AH1167" s="203"/>
      <c r="AK1167" s="203"/>
      <c r="AL1167" s="203"/>
      <c r="AM1167" s="204"/>
    </row>
    <row r="1168" spans="2:39">
      <c r="B1168" s="200"/>
      <c r="C1168" s="201"/>
      <c r="D1168" s="201"/>
      <c r="E1168" s="201"/>
      <c r="G1168" s="193"/>
      <c r="AD1168" s="202"/>
      <c r="AE1168" s="203"/>
      <c r="AF1168" s="203"/>
      <c r="AG1168" s="203"/>
      <c r="AH1168" s="203"/>
      <c r="AK1168" s="203"/>
      <c r="AL1168" s="203"/>
      <c r="AM1168" s="204"/>
    </row>
    <row r="1169" spans="2:39">
      <c r="B1169" s="200"/>
      <c r="C1169" s="201"/>
      <c r="D1169" s="201"/>
      <c r="E1169" s="201"/>
      <c r="G1169" s="193"/>
      <c r="AD1169" s="202"/>
      <c r="AE1169" s="203"/>
      <c r="AF1169" s="203"/>
      <c r="AG1169" s="203"/>
      <c r="AH1169" s="203"/>
      <c r="AK1169" s="203"/>
      <c r="AL1169" s="203"/>
      <c r="AM1169" s="204"/>
    </row>
    <row r="1170" spans="2:39">
      <c r="B1170" s="200"/>
      <c r="C1170" s="201"/>
      <c r="D1170" s="201"/>
      <c r="E1170" s="201"/>
      <c r="G1170" s="193"/>
      <c r="AD1170" s="202"/>
      <c r="AE1170" s="203"/>
      <c r="AF1170" s="203"/>
      <c r="AG1170" s="203"/>
      <c r="AH1170" s="203"/>
      <c r="AK1170" s="203"/>
      <c r="AL1170" s="203"/>
      <c r="AM1170" s="204"/>
    </row>
    <row r="1171" spans="2:39">
      <c r="B1171" s="200"/>
      <c r="C1171" s="201"/>
      <c r="D1171" s="201"/>
      <c r="E1171" s="201"/>
      <c r="G1171" s="193"/>
      <c r="AD1171" s="202"/>
      <c r="AE1171" s="203"/>
      <c r="AF1171" s="203"/>
      <c r="AG1171" s="203"/>
      <c r="AH1171" s="203"/>
      <c r="AK1171" s="203"/>
      <c r="AL1171" s="203"/>
      <c r="AM1171" s="204"/>
    </row>
    <row r="1172" spans="2:39">
      <c r="B1172" s="200"/>
      <c r="C1172" s="201"/>
      <c r="D1172" s="201"/>
      <c r="E1172" s="201"/>
      <c r="G1172" s="193"/>
      <c r="AD1172" s="202"/>
      <c r="AE1172" s="203"/>
      <c r="AF1172" s="203"/>
      <c r="AG1172" s="203"/>
      <c r="AH1172" s="203"/>
      <c r="AK1172" s="203"/>
      <c r="AL1172" s="203"/>
      <c r="AM1172" s="204"/>
    </row>
    <row r="1173" spans="2:39">
      <c r="B1173" s="200"/>
      <c r="C1173" s="201"/>
      <c r="D1173" s="201"/>
      <c r="E1173" s="201"/>
      <c r="G1173" s="193"/>
      <c r="AD1173" s="202"/>
      <c r="AE1173" s="203"/>
      <c r="AF1173" s="203"/>
      <c r="AG1173" s="203"/>
      <c r="AH1173" s="203"/>
      <c r="AK1173" s="203"/>
      <c r="AL1173" s="203"/>
      <c r="AM1173" s="204"/>
    </row>
    <row r="1174" spans="2:39">
      <c r="B1174" s="200"/>
      <c r="C1174" s="201"/>
      <c r="D1174" s="201"/>
      <c r="E1174" s="201"/>
      <c r="G1174" s="193"/>
      <c r="AD1174" s="202"/>
      <c r="AE1174" s="203"/>
      <c r="AF1174" s="203"/>
      <c r="AG1174" s="203"/>
      <c r="AH1174" s="203"/>
      <c r="AK1174" s="203"/>
      <c r="AL1174" s="203"/>
      <c r="AM1174" s="204"/>
    </row>
    <row r="1175" spans="2:39">
      <c r="B1175" s="200"/>
      <c r="C1175" s="201"/>
      <c r="D1175" s="201"/>
      <c r="E1175" s="201"/>
      <c r="G1175" s="193"/>
      <c r="AD1175" s="202"/>
      <c r="AE1175" s="203"/>
      <c r="AF1175" s="203"/>
      <c r="AG1175" s="203"/>
      <c r="AH1175" s="203"/>
      <c r="AK1175" s="203"/>
      <c r="AL1175" s="203"/>
      <c r="AM1175" s="204"/>
    </row>
    <row r="1176" spans="2:39">
      <c r="B1176" s="200"/>
      <c r="C1176" s="201"/>
      <c r="D1176" s="201"/>
      <c r="E1176" s="201"/>
      <c r="G1176" s="193"/>
      <c r="AD1176" s="202"/>
      <c r="AE1176" s="203"/>
      <c r="AF1176" s="203"/>
      <c r="AG1176" s="203"/>
      <c r="AH1176" s="203"/>
      <c r="AK1176" s="203"/>
      <c r="AL1176" s="203"/>
      <c r="AM1176" s="204"/>
    </row>
    <row r="1177" spans="2:39">
      <c r="B1177" s="200"/>
      <c r="C1177" s="201"/>
      <c r="D1177" s="201"/>
      <c r="E1177" s="201"/>
      <c r="G1177" s="193"/>
      <c r="AD1177" s="202"/>
      <c r="AE1177" s="203"/>
      <c r="AF1177" s="203"/>
      <c r="AG1177" s="203"/>
      <c r="AH1177" s="203"/>
      <c r="AK1177" s="203"/>
      <c r="AL1177" s="203"/>
      <c r="AM1177" s="204"/>
    </row>
    <row r="1178" spans="2:39">
      <c r="B1178" s="200"/>
      <c r="C1178" s="201"/>
      <c r="D1178" s="201"/>
      <c r="E1178" s="201"/>
      <c r="G1178" s="193"/>
      <c r="AD1178" s="202"/>
      <c r="AE1178" s="203"/>
      <c r="AF1178" s="203"/>
      <c r="AG1178" s="203"/>
      <c r="AH1178" s="203"/>
      <c r="AK1178" s="203"/>
      <c r="AL1178" s="203"/>
      <c r="AM1178" s="204"/>
    </row>
    <row r="1179" spans="2:39">
      <c r="B1179" s="200"/>
      <c r="C1179" s="201"/>
      <c r="D1179" s="201"/>
      <c r="E1179" s="201"/>
      <c r="G1179" s="193"/>
      <c r="AD1179" s="202"/>
      <c r="AE1179" s="203"/>
      <c r="AF1179" s="203"/>
      <c r="AG1179" s="203"/>
      <c r="AH1179" s="203"/>
      <c r="AK1179" s="203"/>
      <c r="AL1179" s="203"/>
      <c r="AM1179" s="204"/>
    </row>
    <row r="1180" spans="2:39">
      <c r="B1180" s="200"/>
      <c r="C1180" s="201"/>
      <c r="D1180" s="201"/>
      <c r="E1180" s="201"/>
      <c r="G1180" s="193"/>
      <c r="AD1180" s="202"/>
      <c r="AE1180" s="203"/>
      <c r="AF1180" s="203"/>
      <c r="AG1180" s="203"/>
      <c r="AH1180" s="203"/>
      <c r="AK1180" s="203"/>
      <c r="AL1180" s="203"/>
      <c r="AM1180" s="204"/>
    </row>
    <row r="1181" spans="2:39">
      <c r="B1181" s="200"/>
      <c r="C1181" s="201"/>
      <c r="D1181" s="201"/>
      <c r="E1181" s="201"/>
      <c r="G1181" s="193"/>
      <c r="AD1181" s="202"/>
      <c r="AE1181" s="203"/>
      <c r="AF1181" s="203"/>
      <c r="AG1181" s="203"/>
      <c r="AH1181" s="203"/>
      <c r="AK1181" s="203"/>
      <c r="AL1181" s="203"/>
      <c r="AM1181" s="204"/>
    </row>
    <row r="1182" spans="2:39">
      <c r="B1182" s="200"/>
      <c r="C1182" s="201"/>
      <c r="D1182" s="201"/>
      <c r="E1182" s="201"/>
      <c r="G1182" s="193"/>
      <c r="AD1182" s="202"/>
      <c r="AE1182" s="203"/>
      <c r="AF1182" s="203"/>
      <c r="AG1182" s="203"/>
      <c r="AH1182" s="203"/>
      <c r="AK1182" s="203"/>
      <c r="AL1182" s="203"/>
      <c r="AM1182" s="204"/>
    </row>
    <row r="1183" spans="2:39">
      <c r="B1183" s="200"/>
      <c r="C1183" s="201"/>
      <c r="D1183" s="201"/>
      <c r="E1183" s="201"/>
      <c r="G1183" s="193"/>
      <c r="AD1183" s="202"/>
      <c r="AE1183" s="203"/>
      <c r="AF1183" s="203"/>
      <c r="AG1183" s="203"/>
      <c r="AH1183" s="203"/>
      <c r="AK1183" s="203"/>
      <c r="AL1183" s="203"/>
      <c r="AM1183" s="204"/>
    </row>
    <row r="1184" spans="2:39">
      <c r="B1184" s="200"/>
      <c r="C1184" s="201"/>
      <c r="D1184" s="201"/>
      <c r="E1184" s="201"/>
      <c r="G1184" s="193"/>
      <c r="AD1184" s="202"/>
      <c r="AE1184" s="203"/>
      <c r="AF1184" s="203"/>
      <c r="AG1184" s="203"/>
      <c r="AH1184" s="203"/>
      <c r="AK1184" s="203"/>
      <c r="AL1184" s="203"/>
      <c r="AM1184" s="204"/>
    </row>
    <row r="1185" spans="2:39">
      <c r="B1185" s="200"/>
      <c r="C1185" s="201"/>
      <c r="D1185" s="201"/>
      <c r="E1185" s="201"/>
      <c r="G1185" s="193"/>
      <c r="AD1185" s="202"/>
      <c r="AE1185" s="203"/>
      <c r="AF1185" s="203"/>
      <c r="AG1185" s="203"/>
      <c r="AH1185" s="203"/>
      <c r="AK1185" s="203"/>
      <c r="AL1185" s="203"/>
      <c r="AM1185" s="204"/>
    </row>
    <row r="1186" spans="2:39">
      <c r="B1186" s="200"/>
      <c r="C1186" s="201"/>
      <c r="D1186" s="201"/>
      <c r="E1186" s="201"/>
      <c r="G1186" s="193"/>
      <c r="AD1186" s="202"/>
      <c r="AE1186" s="203"/>
      <c r="AF1186" s="203"/>
      <c r="AG1186" s="203"/>
      <c r="AH1186" s="203"/>
      <c r="AK1186" s="203"/>
      <c r="AL1186" s="203"/>
      <c r="AM1186" s="204"/>
    </row>
    <row r="1187" spans="2:39">
      <c r="B1187" s="200"/>
      <c r="C1187" s="201"/>
      <c r="D1187" s="201"/>
      <c r="E1187" s="201"/>
      <c r="G1187" s="193"/>
      <c r="AD1187" s="202"/>
      <c r="AE1187" s="203"/>
      <c r="AF1187" s="203"/>
      <c r="AG1187" s="203"/>
      <c r="AH1187" s="203"/>
      <c r="AK1187" s="203"/>
      <c r="AL1187" s="203"/>
      <c r="AM1187" s="204"/>
    </row>
    <row r="1188" spans="2:39">
      <c r="B1188" s="200"/>
      <c r="C1188" s="201"/>
      <c r="D1188" s="201"/>
      <c r="E1188" s="201"/>
      <c r="G1188" s="193"/>
      <c r="AD1188" s="202"/>
      <c r="AE1188" s="203"/>
      <c r="AF1188" s="203"/>
      <c r="AG1188" s="203"/>
      <c r="AH1188" s="203"/>
      <c r="AK1188" s="203"/>
      <c r="AL1188" s="203"/>
      <c r="AM1188" s="204"/>
    </row>
    <row r="1189" spans="2:39">
      <c r="B1189" s="200"/>
      <c r="C1189" s="201"/>
      <c r="D1189" s="201"/>
      <c r="E1189" s="201"/>
      <c r="G1189" s="193"/>
      <c r="AD1189" s="202"/>
      <c r="AE1189" s="203"/>
      <c r="AF1189" s="203"/>
      <c r="AG1189" s="203"/>
      <c r="AH1189" s="203"/>
      <c r="AK1189" s="203"/>
      <c r="AL1189" s="203"/>
      <c r="AM1189" s="204"/>
    </row>
    <row r="1190" spans="2:39">
      <c r="B1190" s="200"/>
      <c r="C1190" s="201"/>
      <c r="D1190" s="201"/>
      <c r="E1190" s="201"/>
      <c r="G1190" s="193"/>
      <c r="AD1190" s="202"/>
      <c r="AE1190" s="203"/>
      <c r="AF1190" s="203"/>
      <c r="AG1190" s="203"/>
      <c r="AH1190" s="203"/>
      <c r="AK1190" s="203"/>
      <c r="AL1190" s="203"/>
      <c r="AM1190" s="204"/>
    </row>
    <row r="1191" spans="2:39">
      <c r="B1191" s="200"/>
      <c r="C1191" s="201"/>
      <c r="D1191" s="201"/>
      <c r="E1191" s="201"/>
      <c r="G1191" s="193"/>
      <c r="AD1191" s="202"/>
      <c r="AE1191" s="203"/>
      <c r="AF1191" s="203"/>
      <c r="AG1191" s="203"/>
      <c r="AH1191" s="203"/>
      <c r="AK1191" s="203"/>
      <c r="AL1191" s="203"/>
      <c r="AM1191" s="204"/>
    </row>
    <row r="1192" spans="2:39">
      <c r="B1192" s="200"/>
      <c r="C1192" s="201"/>
      <c r="D1192" s="201"/>
      <c r="E1192" s="201"/>
      <c r="G1192" s="193"/>
      <c r="AD1192" s="202"/>
      <c r="AE1192" s="203"/>
      <c r="AF1192" s="203"/>
      <c r="AG1192" s="203"/>
      <c r="AH1192" s="203"/>
      <c r="AK1192" s="203"/>
      <c r="AL1192" s="203"/>
      <c r="AM1192" s="204"/>
    </row>
    <row r="1193" spans="2:39">
      <c r="B1193" s="200"/>
      <c r="C1193" s="201"/>
      <c r="D1193" s="201"/>
      <c r="E1193" s="201"/>
      <c r="G1193" s="193"/>
      <c r="AD1193" s="202"/>
      <c r="AE1193" s="203"/>
      <c r="AF1193" s="203"/>
      <c r="AG1193" s="203"/>
      <c r="AH1193" s="203"/>
      <c r="AK1193" s="203"/>
      <c r="AL1193" s="203"/>
      <c r="AM1193" s="204"/>
    </row>
    <row r="1194" spans="2:39">
      <c r="B1194" s="200"/>
      <c r="C1194" s="201"/>
      <c r="D1194" s="201"/>
      <c r="E1194" s="201"/>
      <c r="G1194" s="193"/>
      <c r="AD1194" s="202"/>
      <c r="AE1194" s="203"/>
      <c r="AF1194" s="203"/>
      <c r="AG1194" s="203"/>
      <c r="AH1194" s="203"/>
      <c r="AK1194" s="203"/>
      <c r="AL1194" s="203"/>
      <c r="AM1194" s="204"/>
    </row>
    <row r="1195" spans="2:39">
      <c r="B1195" s="200"/>
      <c r="C1195" s="201"/>
      <c r="D1195" s="201"/>
      <c r="E1195" s="201"/>
      <c r="G1195" s="193"/>
      <c r="AD1195" s="202"/>
      <c r="AE1195" s="203"/>
      <c r="AF1195" s="203"/>
      <c r="AG1195" s="203"/>
      <c r="AH1195" s="203"/>
      <c r="AK1195" s="203"/>
      <c r="AL1195" s="203"/>
      <c r="AM1195" s="204"/>
    </row>
    <row r="1196" spans="2:39">
      <c r="B1196" s="200"/>
      <c r="C1196" s="201"/>
      <c r="D1196" s="201"/>
      <c r="E1196" s="201"/>
      <c r="G1196" s="193"/>
      <c r="AD1196" s="202"/>
      <c r="AE1196" s="203"/>
      <c r="AF1196" s="203"/>
      <c r="AG1196" s="203"/>
      <c r="AH1196" s="203"/>
      <c r="AK1196" s="203"/>
      <c r="AL1196" s="203"/>
      <c r="AM1196" s="204"/>
    </row>
    <row r="1197" spans="2:39">
      <c r="B1197" s="200"/>
      <c r="C1197" s="201"/>
      <c r="D1197" s="201"/>
      <c r="E1197" s="201"/>
      <c r="G1197" s="193"/>
      <c r="AD1197" s="202"/>
      <c r="AE1197" s="203"/>
      <c r="AF1197" s="203"/>
      <c r="AG1197" s="203"/>
      <c r="AH1197" s="203"/>
      <c r="AK1197" s="203"/>
      <c r="AL1197" s="203"/>
      <c r="AM1197" s="204"/>
    </row>
    <row r="1198" spans="2:39">
      <c r="B1198" s="200"/>
      <c r="C1198" s="201"/>
      <c r="D1198" s="201"/>
      <c r="E1198" s="201"/>
      <c r="G1198" s="193"/>
      <c r="AD1198" s="202"/>
      <c r="AE1198" s="203"/>
      <c r="AF1198" s="203"/>
      <c r="AG1198" s="203"/>
      <c r="AH1198" s="203"/>
      <c r="AK1198" s="203"/>
      <c r="AL1198" s="203"/>
      <c r="AM1198" s="204"/>
    </row>
    <row r="1199" spans="2:39">
      <c r="B1199" s="200"/>
      <c r="C1199" s="201"/>
      <c r="D1199" s="201"/>
      <c r="E1199" s="201"/>
      <c r="G1199" s="193"/>
      <c r="AD1199" s="202"/>
      <c r="AE1199" s="203"/>
      <c r="AF1199" s="203"/>
      <c r="AG1199" s="203"/>
      <c r="AH1199" s="203"/>
      <c r="AK1199" s="203"/>
      <c r="AL1199" s="203"/>
      <c r="AM1199" s="204"/>
    </row>
    <row r="1200" spans="2:39">
      <c r="B1200" s="200"/>
      <c r="C1200" s="201"/>
      <c r="D1200" s="201"/>
      <c r="E1200" s="201"/>
      <c r="G1200" s="193"/>
      <c r="AD1200" s="202"/>
      <c r="AE1200" s="203"/>
      <c r="AF1200" s="203"/>
      <c r="AG1200" s="203"/>
      <c r="AH1200" s="203"/>
      <c r="AK1200" s="203"/>
      <c r="AL1200" s="203"/>
      <c r="AM1200" s="204"/>
    </row>
    <row r="1201" spans="2:39">
      <c r="B1201" s="200"/>
      <c r="C1201" s="201"/>
      <c r="D1201" s="201"/>
      <c r="E1201" s="201"/>
      <c r="G1201" s="193"/>
      <c r="AD1201" s="202"/>
      <c r="AE1201" s="203"/>
      <c r="AF1201" s="203"/>
      <c r="AG1201" s="203"/>
      <c r="AH1201" s="203"/>
      <c r="AK1201" s="203"/>
      <c r="AL1201" s="203"/>
      <c r="AM1201" s="204"/>
    </row>
    <row r="1202" spans="2:39">
      <c r="B1202" s="200"/>
      <c r="C1202" s="201"/>
      <c r="D1202" s="201"/>
      <c r="E1202" s="201"/>
      <c r="G1202" s="193"/>
      <c r="AD1202" s="202"/>
      <c r="AE1202" s="203"/>
      <c r="AF1202" s="203"/>
      <c r="AG1202" s="203"/>
      <c r="AH1202" s="203"/>
      <c r="AK1202" s="203"/>
      <c r="AL1202" s="203"/>
      <c r="AM1202" s="204"/>
    </row>
    <row r="1203" spans="2:39">
      <c r="B1203" s="200"/>
      <c r="C1203" s="201"/>
      <c r="D1203" s="201"/>
      <c r="E1203" s="201"/>
      <c r="G1203" s="193"/>
      <c r="AD1203" s="202"/>
      <c r="AE1203" s="203"/>
      <c r="AF1203" s="203"/>
      <c r="AG1203" s="203"/>
      <c r="AH1203" s="203"/>
      <c r="AK1203" s="203"/>
      <c r="AL1203" s="203"/>
      <c r="AM1203" s="204"/>
    </row>
    <row r="1204" spans="2:39">
      <c r="B1204" s="200"/>
      <c r="C1204" s="201"/>
      <c r="D1204" s="201"/>
      <c r="E1204" s="201"/>
      <c r="G1204" s="193"/>
      <c r="AD1204" s="202"/>
      <c r="AE1204" s="203"/>
      <c r="AF1204" s="203"/>
      <c r="AG1204" s="203"/>
      <c r="AH1204" s="203"/>
      <c r="AK1204" s="203"/>
      <c r="AL1204" s="203"/>
      <c r="AM1204" s="204"/>
    </row>
    <row r="1205" spans="2:39">
      <c r="B1205" s="200"/>
      <c r="C1205" s="201"/>
      <c r="D1205" s="201"/>
      <c r="E1205" s="201"/>
      <c r="G1205" s="193"/>
      <c r="AD1205" s="202"/>
      <c r="AE1205" s="203"/>
      <c r="AF1205" s="203"/>
      <c r="AG1205" s="203"/>
      <c r="AH1205" s="203"/>
      <c r="AK1205" s="203"/>
      <c r="AL1205" s="203"/>
      <c r="AM1205" s="204"/>
    </row>
    <row r="1206" spans="2:39">
      <c r="B1206" s="200"/>
      <c r="C1206" s="201"/>
      <c r="D1206" s="201"/>
      <c r="E1206" s="201"/>
      <c r="G1206" s="193"/>
      <c r="AD1206" s="202"/>
      <c r="AE1206" s="203"/>
      <c r="AF1206" s="203"/>
      <c r="AG1206" s="203"/>
      <c r="AH1206" s="203"/>
      <c r="AK1206" s="203"/>
      <c r="AL1206" s="203"/>
      <c r="AM1206" s="204"/>
    </row>
    <row r="1207" spans="2:39">
      <c r="B1207" s="200"/>
      <c r="C1207" s="201"/>
      <c r="D1207" s="201"/>
      <c r="E1207" s="201"/>
      <c r="G1207" s="193"/>
      <c r="AD1207" s="202"/>
      <c r="AE1207" s="203"/>
      <c r="AF1207" s="203"/>
      <c r="AG1207" s="203"/>
      <c r="AH1207" s="203"/>
      <c r="AK1207" s="203"/>
      <c r="AL1207" s="203"/>
      <c r="AM1207" s="204"/>
    </row>
    <row r="1208" spans="2:39">
      <c r="B1208" s="200"/>
      <c r="C1208" s="201"/>
      <c r="D1208" s="201"/>
      <c r="E1208" s="201"/>
      <c r="G1208" s="193"/>
      <c r="AD1208" s="202"/>
      <c r="AE1208" s="203"/>
      <c r="AF1208" s="203"/>
      <c r="AG1208" s="203"/>
      <c r="AH1208" s="203"/>
      <c r="AK1208" s="203"/>
      <c r="AL1208" s="203"/>
      <c r="AM1208" s="204"/>
    </row>
    <row r="1209" spans="2:39">
      <c r="B1209" s="200"/>
      <c r="C1209" s="201"/>
      <c r="D1209" s="201"/>
      <c r="E1209" s="201"/>
      <c r="G1209" s="193"/>
      <c r="AD1209" s="202"/>
      <c r="AE1209" s="203"/>
      <c r="AF1209" s="203"/>
      <c r="AG1209" s="203"/>
      <c r="AH1209" s="203"/>
      <c r="AK1209" s="203"/>
      <c r="AL1209" s="203"/>
      <c r="AM1209" s="204"/>
    </row>
    <row r="1210" spans="2:39">
      <c r="B1210" s="200"/>
      <c r="C1210" s="201"/>
      <c r="D1210" s="201"/>
      <c r="E1210" s="201"/>
      <c r="G1210" s="193"/>
      <c r="AD1210" s="202"/>
      <c r="AE1210" s="203"/>
      <c r="AF1210" s="203"/>
      <c r="AG1210" s="203"/>
      <c r="AH1210" s="203"/>
      <c r="AK1210" s="203"/>
      <c r="AL1210" s="203"/>
      <c r="AM1210" s="204"/>
    </row>
    <row r="1211" spans="2:39">
      <c r="B1211" s="200"/>
      <c r="C1211" s="201"/>
      <c r="D1211" s="201"/>
      <c r="E1211" s="201"/>
      <c r="G1211" s="193"/>
      <c r="AD1211" s="202"/>
      <c r="AE1211" s="203"/>
      <c r="AF1211" s="203"/>
      <c r="AG1211" s="203"/>
      <c r="AH1211" s="203"/>
      <c r="AK1211" s="203"/>
      <c r="AL1211" s="203"/>
      <c r="AM1211" s="204"/>
    </row>
    <row r="1212" spans="2:39">
      <c r="B1212" s="200"/>
      <c r="C1212" s="201"/>
      <c r="D1212" s="201"/>
      <c r="E1212" s="201"/>
      <c r="G1212" s="193"/>
      <c r="AD1212" s="202"/>
      <c r="AE1212" s="203"/>
      <c r="AF1212" s="203"/>
      <c r="AG1212" s="203"/>
      <c r="AH1212" s="203"/>
      <c r="AK1212" s="203"/>
      <c r="AL1212" s="203"/>
      <c r="AM1212" s="204"/>
    </row>
    <row r="1213" spans="2:39">
      <c r="B1213" s="200"/>
      <c r="C1213" s="201"/>
      <c r="D1213" s="201"/>
      <c r="E1213" s="201"/>
      <c r="G1213" s="193"/>
      <c r="AD1213" s="202"/>
      <c r="AE1213" s="203"/>
      <c r="AF1213" s="203"/>
      <c r="AG1213" s="203"/>
      <c r="AH1213" s="203"/>
      <c r="AK1213" s="203"/>
      <c r="AL1213" s="203"/>
      <c r="AM1213" s="204"/>
    </row>
    <row r="1214" spans="2:39">
      <c r="B1214" s="200"/>
      <c r="C1214" s="201"/>
      <c r="D1214" s="201"/>
      <c r="E1214" s="201"/>
      <c r="G1214" s="193"/>
      <c r="AD1214" s="202"/>
      <c r="AE1214" s="203"/>
      <c r="AF1214" s="203"/>
      <c r="AG1214" s="203"/>
      <c r="AH1214" s="203"/>
      <c r="AK1214" s="203"/>
      <c r="AL1214" s="203"/>
      <c r="AM1214" s="204"/>
    </row>
    <row r="1215" spans="2:39">
      <c r="B1215" s="200"/>
      <c r="C1215" s="201"/>
      <c r="D1215" s="201"/>
      <c r="E1215" s="201"/>
      <c r="G1215" s="193"/>
      <c r="AD1215" s="202"/>
      <c r="AE1215" s="203"/>
      <c r="AF1215" s="203"/>
      <c r="AG1215" s="203"/>
      <c r="AH1215" s="203"/>
      <c r="AK1215" s="203"/>
      <c r="AL1215" s="203"/>
      <c r="AM1215" s="204"/>
    </row>
    <row r="1216" spans="2:39">
      <c r="B1216" s="200"/>
      <c r="C1216" s="201"/>
      <c r="D1216" s="201"/>
      <c r="E1216" s="201"/>
      <c r="G1216" s="193"/>
      <c r="AD1216" s="202"/>
      <c r="AE1216" s="203"/>
      <c r="AF1216" s="203"/>
      <c r="AG1216" s="203"/>
      <c r="AH1216" s="203"/>
      <c r="AK1216" s="203"/>
      <c r="AL1216" s="203"/>
      <c r="AM1216" s="204"/>
    </row>
    <row r="1217" spans="2:39">
      <c r="B1217" s="200"/>
      <c r="C1217" s="201"/>
      <c r="D1217" s="201"/>
      <c r="E1217" s="201"/>
      <c r="G1217" s="193"/>
      <c r="AD1217" s="202"/>
      <c r="AE1217" s="203"/>
      <c r="AF1217" s="203"/>
      <c r="AG1217" s="203"/>
      <c r="AH1217" s="203"/>
      <c r="AK1217" s="203"/>
      <c r="AL1217" s="203"/>
      <c r="AM1217" s="204"/>
    </row>
    <row r="1218" spans="2:39">
      <c r="B1218" s="200"/>
      <c r="C1218" s="201"/>
      <c r="D1218" s="201"/>
      <c r="E1218" s="201"/>
      <c r="G1218" s="193"/>
      <c r="AD1218" s="202"/>
      <c r="AE1218" s="203"/>
      <c r="AF1218" s="203"/>
      <c r="AG1218" s="203"/>
      <c r="AH1218" s="203"/>
      <c r="AK1218" s="203"/>
      <c r="AL1218" s="203"/>
      <c r="AM1218" s="204"/>
    </row>
    <row r="1219" spans="2:39">
      <c r="B1219" s="200"/>
      <c r="C1219" s="201"/>
      <c r="D1219" s="201"/>
      <c r="E1219" s="201"/>
      <c r="G1219" s="193"/>
      <c r="AD1219" s="202"/>
      <c r="AE1219" s="203"/>
      <c r="AF1219" s="203"/>
      <c r="AG1219" s="203"/>
      <c r="AH1219" s="203"/>
      <c r="AK1219" s="203"/>
      <c r="AL1219" s="203"/>
      <c r="AM1219" s="204"/>
    </row>
    <row r="1220" spans="2:39">
      <c r="B1220" s="200"/>
      <c r="C1220" s="201"/>
      <c r="D1220" s="201"/>
      <c r="E1220" s="201"/>
      <c r="G1220" s="193"/>
      <c r="AD1220" s="202"/>
      <c r="AE1220" s="203"/>
      <c r="AF1220" s="203"/>
      <c r="AG1220" s="203"/>
      <c r="AH1220" s="203"/>
      <c r="AK1220" s="203"/>
      <c r="AL1220" s="203"/>
      <c r="AM1220" s="204"/>
    </row>
    <row r="1221" spans="2:39">
      <c r="B1221" s="200"/>
      <c r="C1221" s="201"/>
      <c r="D1221" s="201"/>
      <c r="E1221" s="201"/>
      <c r="G1221" s="193"/>
      <c r="AD1221" s="202"/>
      <c r="AE1221" s="203"/>
      <c r="AF1221" s="203"/>
      <c r="AG1221" s="203"/>
      <c r="AH1221" s="203"/>
      <c r="AK1221" s="203"/>
      <c r="AL1221" s="203"/>
      <c r="AM1221" s="204"/>
    </row>
    <row r="1222" spans="2:39">
      <c r="B1222" s="200"/>
      <c r="C1222" s="201"/>
      <c r="D1222" s="201"/>
      <c r="E1222" s="201"/>
      <c r="G1222" s="193"/>
      <c r="AD1222" s="202"/>
      <c r="AE1222" s="203"/>
      <c r="AF1222" s="203"/>
      <c r="AG1222" s="203"/>
      <c r="AH1222" s="203"/>
      <c r="AK1222" s="203"/>
      <c r="AL1222" s="203"/>
      <c r="AM1222" s="204"/>
    </row>
    <row r="1223" spans="2:39">
      <c r="B1223" s="200"/>
      <c r="C1223" s="201"/>
      <c r="D1223" s="201"/>
      <c r="E1223" s="201"/>
      <c r="G1223" s="193"/>
      <c r="AD1223" s="202"/>
      <c r="AE1223" s="203"/>
      <c r="AF1223" s="203"/>
      <c r="AG1223" s="203"/>
      <c r="AH1223" s="203"/>
      <c r="AK1223" s="203"/>
      <c r="AL1223" s="203"/>
      <c r="AM1223" s="204"/>
    </row>
    <row r="1224" spans="2:39">
      <c r="B1224" s="200"/>
      <c r="C1224" s="201"/>
      <c r="D1224" s="201"/>
      <c r="E1224" s="201"/>
      <c r="G1224" s="193"/>
      <c r="AD1224" s="202"/>
      <c r="AE1224" s="203"/>
      <c r="AF1224" s="203"/>
      <c r="AG1224" s="203"/>
      <c r="AH1224" s="203"/>
      <c r="AK1224" s="203"/>
      <c r="AL1224" s="203"/>
      <c r="AM1224" s="204"/>
    </row>
    <row r="1225" spans="2:39">
      <c r="B1225" s="200"/>
      <c r="C1225" s="201"/>
      <c r="D1225" s="201"/>
      <c r="E1225" s="201"/>
      <c r="G1225" s="193"/>
      <c r="AD1225" s="202"/>
      <c r="AE1225" s="203"/>
      <c r="AF1225" s="203"/>
      <c r="AG1225" s="203"/>
      <c r="AH1225" s="203"/>
      <c r="AK1225" s="203"/>
      <c r="AL1225" s="203"/>
      <c r="AM1225" s="204"/>
    </row>
    <row r="1226" spans="2:39">
      <c r="B1226" s="200"/>
      <c r="C1226" s="201"/>
      <c r="D1226" s="201"/>
      <c r="E1226" s="201"/>
      <c r="G1226" s="193"/>
      <c r="AD1226" s="202"/>
      <c r="AE1226" s="203"/>
      <c r="AF1226" s="203"/>
      <c r="AG1226" s="203"/>
      <c r="AH1226" s="203"/>
      <c r="AK1226" s="203"/>
      <c r="AL1226" s="203"/>
      <c r="AM1226" s="204"/>
    </row>
    <row r="1227" spans="2:39">
      <c r="B1227" s="200"/>
      <c r="C1227" s="201"/>
      <c r="D1227" s="201"/>
      <c r="E1227" s="201"/>
      <c r="G1227" s="193"/>
      <c r="AD1227" s="202"/>
      <c r="AE1227" s="203"/>
      <c r="AF1227" s="203"/>
      <c r="AG1227" s="203"/>
      <c r="AH1227" s="203"/>
      <c r="AK1227" s="203"/>
      <c r="AL1227" s="203"/>
      <c r="AM1227" s="204"/>
    </row>
    <row r="1228" spans="2:39">
      <c r="B1228" s="200"/>
      <c r="C1228" s="201"/>
      <c r="D1228" s="201"/>
      <c r="E1228" s="201"/>
      <c r="G1228" s="193"/>
      <c r="AD1228" s="202"/>
      <c r="AE1228" s="203"/>
      <c r="AF1228" s="203"/>
      <c r="AG1228" s="203"/>
      <c r="AH1228" s="203"/>
      <c r="AK1228" s="203"/>
      <c r="AL1228" s="203"/>
      <c r="AM1228" s="204"/>
    </row>
    <row r="1229" spans="2:39">
      <c r="B1229" s="200"/>
      <c r="C1229" s="201"/>
      <c r="D1229" s="201"/>
      <c r="E1229" s="201"/>
      <c r="G1229" s="193"/>
      <c r="AD1229" s="202"/>
      <c r="AE1229" s="203"/>
      <c r="AF1229" s="203"/>
      <c r="AG1229" s="203"/>
      <c r="AH1229" s="203"/>
      <c r="AK1229" s="203"/>
      <c r="AL1229" s="203"/>
      <c r="AM1229" s="204"/>
    </row>
    <row r="1230" spans="2:39">
      <c r="B1230" s="200"/>
      <c r="C1230" s="201"/>
      <c r="D1230" s="201"/>
      <c r="E1230" s="201"/>
      <c r="G1230" s="193"/>
      <c r="AD1230" s="202"/>
      <c r="AE1230" s="203"/>
      <c r="AF1230" s="203"/>
      <c r="AG1230" s="203"/>
      <c r="AH1230" s="203"/>
      <c r="AK1230" s="203"/>
      <c r="AL1230" s="203"/>
      <c r="AM1230" s="204"/>
    </row>
    <row r="1231" spans="2:39">
      <c r="B1231" s="200"/>
      <c r="C1231" s="201"/>
      <c r="D1231" s="201"/>
      <c r="E1231" s="201"/>
      <c r="G1231" s="193"/>
      <c r="AD1231" s="202"/>
      <c r="AE1231" s="203"/>
      <c r="AF1231" s="203"/>
      <c r="AG1231" s="203"/>
      <c r="AH1231" s="203"/>
      <c r="AK1231" s="203"/>
      <c r="AL1231" s="203"/>
      <c r="AM1231" s="204"/>
    </row>
    <row r="1232" spans="2:39">
      <c r="B1232" s="200"/>
      <c r="C1232" s="201"/>
      <c r="D1232" s="201"/>
      <c r="E1232" s="201"/>
      <c r="G1232" s="193"/>
      <c r="AD1232" s="202"/>
      <c r="AE1232" s="203"/>
      <c r="AF1232" s="203"/>
      <c r="AG1232" s="203"/>
      <c r="AH1232" s="203"/>
      <c r="AK1232" s="203"/>
      <c r="AL1232" s="203"/>
      <c r="AM1232" s="204"/>
    </row>
    <row r="1233" spans="2:39">
      <c r="B1233" s="200"/>
      <c r="C1233" s="201"/>
      <c r="D1233" s="201"/>
      <c r="E1233" s="201"/>
      <c r="G1233" s="193"/>
      <c r="AD1233" s="202"/>
      <c r="AE1233" s="203"/>
      <c r="AF1233" s="203"/>
      <c r="AG1233" s="203"/>
      <c r="AH1233" s="203"/>
      <c r="AK1233" s="203"/>
      <c r="AL1233" s="203"/>
      <c r="AM1233" s="204"/>
    </row>
    <row r="1234" spans="2:39">
      <c r="B1234" s="200"/>
      <c r="C1234" s="201"/>
      <c r="D1234" s="201"/>
      <c r="E1234" s="201"/>
      <c r="G1234" s="193"/>
      <c r="AD1234" s="202"/>
      <c r="AE1234" s="203"/>
      <c r="AF1234" s="203"/>
      <c r="AG1234" s="203"/>
      <c r="AH1234" s="203"/>
      <c r="AK1234" s="203"/>
      <c r="AL1234" s="203"/>
      <c r="AM1234" s="204"/>
    </row>
    <row r="1235" spans="2:39">
      <c r="B1235" s="200"/>
      <c r="C1235" s="201"/>
      <c r="D1235" s="201"/>
      <c r="E1235" s="201"/>
      <c r="G1235" s="193"/>
      <c r="AD1235" s="202"/>
      <c r="AE1235" s="203"/>
      <c r="AF1235" s="203"/>
      <c r="AG1235" s="203"/>
      <c r="AH1235" s="203"/>
      <c r="AK1235" s="203"/>
      <c r="AL1235" s="203"/>
      <c r="AM1235" s="204"/>
    </row>
    <row r="1236" spans="2:39">
      <c r="B1236" s="200"/>
      <c r="C1236" s="201"/>
      <c r="D1236" s="201"/>
      <c r="E1236" s="201"/>
      <c r="G1236" s="193"/>
      <c r="AD1236" s="202"/>
      <c r="AE1236" s="203"/>
      <c r="AF1236" s="203"/>
      <c r="AG1236" s="203"/>
      <c r="AH1236" s="203"/>
      <c r="AK1236" s="203"/>
      <c r="AL1236" s="203"/>
      <c r="AM1236" s="204"/>
    </row>
    <row r="1237" spans="2:39">
      <c r="B1237" s="200"/>
      <c r="C1237" s="201"/>
      <c r="D1237" s="201"/>
      <c r="E1237" s="201"/>
      <c r="G1237" s="193"/>
      <c r="AD1237" s="202"/>
      <c r="AE1237" s="203"/>
      <c r="AF1237" s="203"/>
      <c r="AG1237" s="203"/>
      <c r="AH1237" s="203"/>
      <c r="AK1237" s="203"/>
      <c r="AL1237" s="203"/>
      <c r="AM1237" s="204"/>
    </row>
    <row r="1238" spans="2:39">
      <c r="B1238" s="200"/>
      <c r="C1238" s="201"/>
      <c r="D1238" s="201"/>
      <c r="E1238" s="201"/>
      <c r="G1238" s="193"/>
      <c r="AD1238" s="202"/>
      <c r="AE1238" s="203"/>
      <c r="AF1238" s="203"/>
      <c r="AG1238" s="203"/>
      <c r="AH1238" s="203"/>
      <c r="AK1238" s="203"/>
      <c r="AL1238" s="203"/>
      <c r="AM1238" s="204"/>
    </row>
    <row r="1239" spans="2:39">
      <c r="B1239" s="200"/>
      <c r="C1239" s="201"/>
      <c r="D1239" s="201"/>
      <c r="E1239" s="201"/>
      <c r="G1239" s="193"/>
      <c r="AD1239" s="202"/>
      <c r="AE1239" s="203"/>
      <c r="AF1239" s="203"/>
      <c r="AG1239" s="203"/>
      <c r="AH1239" s="203"/>
      <c r="AK1239" s="203"/>
      <c r="AL1239" s="203"/>
      <c r="AM1239" s="204"/>
    </row>
    <row r="1240" spans="2:39">
      <c r="B1240" s="200"/>
      <c r="C1240" s="201"/>
      <c r="D1240" s="201"/>
      <c r="E1240" s="201"/>
      <c r="G1240" s="193"/>
      <c r="AD1240" s="202"/>
      <c r="AE1240" s="203"/>
      <c r="AF1240" s="203"/>
      <c r="AG1240" s="203"/>
      <c r="AH1240" s="203"/>
      <c r="AK1240" s="203"/>
      <c r="AL1240" s="203"/>
      <c r="AM1240" s="204"/>
    </row>
    <row r="1241" spans="2:39">
      <c r="B1241" s="200"/>
      <c r="C1241" s="201"/>
      <c r="D1241" s="201"/>
      <c r="E1241" s="201"/>
      <c r="G1241" s="193"/>
      <c r="AD1241" s="202"/>
      <c r="AE1241" s="203"/>
      <c r="AF1241" s="203"/>
      <c r="AG1241" s="203"/>
      <c r="AH1241" s="203"/>
      <c r="AK1241" s="203"/>
      <c r="AL1241" s="203"/>
      <c r="AM1241" s="204"/>
    </row>
    <row r="1242" spans="2:39">
      <c r="B1242" s="200"/>
      <c r="C1242" s="201"/>
      <c r="D1242" s="201"/>
      <c r="E1242" s="201"/>
      <c r="G1242" s="193"/>
      <c r="AD1242" s="202"/>
      <c r="AE1242" s="203"/>
      <c r="AF1242" s="203"/>
      <c r="AG1242" s="203"/>
      <c r="AH1242" s="203"/>
      <c r="AK1242" s="203"/>
      <c r="AL1242" s="203"/>
      <c r="AM1242" s="204"/>
    </row>
    <row r="1243" spans="2:39">
      <c r="B1243" s="200"/>
      <c r="C1243" s="201"/>
      <c r="D1243" s="201"/>
      <c r="E1243" s="201"/>
      <c r="G1243" s="193"/>
      <c r="AD1243" s="202"/>
      <c r="AE1243" s="203"/>
      <c r="AF1243" s="203"/>
      <c r="AG1243" s="203"/>
      <c r="AH1243" s="203"/>
      <c r="AK1243" s="203"/>
      <c r="AL1243" s="203"/>
      <c r="AM1243" s="204"/>
    </row>
    <row r="1244" spans="2:39">
      <c r="B1244" s="200"/>
      <c r="C1244" s="201"/>
      <c r="D1244" s="201"/>
      <c r="E1244" s="201"/>
      <c r="G1244" s="193"/>
      <c r="AD1244" s="202"/>
      <c r="AE1244" s="203"/>
      <c r="AF1244" s="203"/>
      <c r="AG1244" s="203"/>
      <c r="AH1244" s="203"/>
      <c r="AK1244" s="203"/>
      <c r="AL1244" s="203"/>
      <c r="AM1244" s="204"/>
    </row>
    <row r="1245" spans="2:39">
      <c r="B1245" s="200"/>
      <c r="C1245" s="201"/>
      <c r="D1245" s="201"/>
      <c r="E1245" s="201"/>
      <c r="G1245" s="193"/>
      <c r="AD1245" s="202"/>
      <c r="AE1245" s="203"/>
      <c r="AF1245" s="203"/>
      <c r="AG1245" s="203"/>
      <c r="AH1245" s="203"/>
      <c r="AK1245" s="203"/>
      <c r="AL1245" s="203"/>
      <c r="AM1245" s="204"/>
    </row>
    <row r="1246" spans="2:39">
      <c r="B1246" s="200"/>
      <c r="C1246" s="201"/>
      <c r="D1246" s="201"/>
      <c r="E1246" s="201"/>
      <c r="G1246" s="193"/>
      <c r="AD1246" s="202"/>
      <c r="AE1246" s="203"/>
      <c r="AF1246" s="203"/>
      <c r="AG1246" s="203"/>
      <c r="AH1246" s="203"/>
      <c r="AK1246" s="203"/>
      <c r="AL1246" s="203"/>
      <c r="AM1246" s="204"/>
    </row>
    <row r="1247" spans="2:39">
      <c r="B1247" s="200"/>
      <c r="C1247" s="201"/>
      <c r="D1247" s="201"/>
      <c r="E1247" s="201"/>
      <c r="G1247" s="193"/>
      <c r="AD1247" s="202"/>
      <c r="AE1247" s="203"/>
      <c r="AF1247" s="203"/>
      <c r="AG1247" s="203"/>
      <c r="AH1247" s="203"/>
      <c r="AK1247" s="203"/>
      <c r="AL1247" s="203"/>
      <c r="AM1247" s="204"/>
    </row>
    <row r="1248" spans="2:39">
      <c r="B1248" s="200"/>
      <c r="C1248" s="201"/>
      <c r="D1248" s="201"/>
      <c r="E1248" s="201"/>
      <c r="G1248" s="193"/>
      <c r="AD1248" s="202"/>
      <c r="AE1248" s="203"/>
      <c r="AF1248" s="203"/>
      <c r="AG1248" s="203"/>
      <c r="AH1248" s="203"/>
      <c r="AK1248" s="203"/>
      <c r="AL1248" s="203"/>
      <c r="AM1248" s="204"/>
    </row>
    <row r="1249" spans="2:39">
      <c r="B1249" s="200"/>
      <c r="C1249" s="201"/>
      <c r="D1249" s="201"/>
      <c r="E1249" s="201"/>
      <c r="G1249" s="193"/>
      <c r="AD1249" s="202"/>
      <c r="AE1249" s="203"/>
      <c r="AF1249" s="203"/>
      <c r="AG1249" s="203"/>
      <c r="AH1249" s="203"/>
      <c r="AK1249" s="203"/>
      <c r="AL1249" s="203"/>
      <c r="AM1249" s="204"/>
    </row>
    <row r="1250" spans="2:39">
      <c r="B1250" s="200"/>
      <c r="C1250" s="201"/>
      <c r="D1250" s="201"/>
      <c r="E1250" s="201"/>
      <c r="G1250" s="193"/>
      <c r="AD1250" s="202"/>
      <c r="AE1250" s="203"/>
      <c r="AF1250" s="203"/>
      <c r="AG1250" s="203"/>
      <c r="AH1250" s="203"/>
      <c r="AK1250" s="203"/>
      <c r="AL1250" s="203"/>
      <c r="AM1250" s="204"/>
    </row>
    <row r="1251" spans="2:39">
      <c r="B1251" s="200"/>
      <c r="C1251" s="201"/>
      <c r="D1251" s="201"/>
      <c r="E1251" s="201"/>
      <c r="G1251" s="193"/>
      <c r="AD1251" s="202"/>
      <c r="AE1251" s="203"/>
      <c r="AF1251" s="203"/>
      <c r="AG1251" s="203"/>
      <c r="AH1251" s="203"/>
      <c r="AK1251" s="203"/>
      <c r="AL1251" s="203"/>
      <c r="AM1251" s="204"/>
    </row>
    <row r="1252" spans="2:39">
      <c r="B1252" s="200"/>
      <c r="C1252" s="201"/>
      <c r="D1252" s="201"/>
      <c r="E1252" s="201"/>
      <c r="G1252" s="193"/>
      <c r="AD1252" s="202"/>
      <c r="AE1252" s="203"/>
      <c r="AF1252" s="203"/>
      <c r="AG1252" s="203"/>
      <c r="AH1252" s="203"/>
      <c r="AK1252" s="203"/>
      <c r="AL1252" s="203"/>
      <c r="AM1252" s="204"/>
    </row>
    <row r="1253" spans="2:39">
      <c r="B1253" s="200"/>
      <c r="C1253" s="201"/>
      <c r="D1253" s="201"/>
      <c r="E1253" s="201"/>
      <c r="G1253" s="193"/>
      <c r="AD1253" s="202"/>
      <c r="AE1253" s="203"/>
      <c r="AF1253" s="203"/>
      <c r="AG1253" s="203"/>
      <c r="AH1253" s="203"/>
      <c r="AK1253" s="203"/>
      <c r="AL1253" s="203"/>
      <c r="AM1253" s="204"/>
    </row>
    <row r="1254" spans="2:39">
      <c r="B1254" s="200"/>
      <c r="C1254" s="201"/>
      <c r="D1254" s="201"/>
      <c r="E1254" s="201"/>
      <c r="G1254" s="193"/>
      <c r="AD1254" s="202"/>
      <c r="AE1254" s="203"/>
      <c r="AF1254" s="203"/>
      <c r="AG1254" s="203"/>
      <c r="AH1254" s="203"/>
      <c r="AK1254" s="203"/>
      <c r="AL1254" s="203"/>
      <c r="AM1254" s="204"/>
    </row>
    <row r="1255" spans="2:39">
      <c r="B1255" s="200"/>
      <c r="C1255" s="201"/>
      <c r="D1255" s="201"/>
      <c r="E1255" s="201"/>
      <c r="G1255" s="193"/>
      <c r="AD1255" s="202"/>
      <c r="AE1255" s="203"/>
      <c r="AF1255" s="203"/>
      <c r="AG1255" s="203"/>
      <c r="AH1255" s="203"/>
      <c r="AK1255" s="203"/>
      <c r="AL1255" s="203"/>
      <c r="AM1255" s="204"/>
    </row>
    <row r="1256" spans="2:39">
      <c r="B1256" s="200"/>
      <c r="C1256" s="201"/>
      <c r="D1256" s="201"/>
      <c r="E1256" s="201"/>
      <c r="G1256" s="193"/>
      <c r="AD1256" s="202"/>
      <c r="AE1256" s="203"/>
      <c r="AF1256" s="203"/>
      <c r="AG1256" s="203"/>
      <c r="AH1256" s="203"/>
      <c r="AK1256" s="203"/>
      <c r="AL1256" s="203"/>
      <c r="AM1256" s="204"/>
    </row>
    <row r="1257" spans="2:39">
      <c r="B1257" s="200"/>
      <c r="C1257" s="201"/>
      <c r="D1257" s="201"/>
      <c r="E1257" s="201"/>
      <c r="G1257" s="193"/>
      <c r="AD1257" s="202"/>
      <c r="AE1257" s="203"/>
      <c r="AF1257" s="203"/>
      <c r="AG1257" s="203"/>
      <c r="AH1257" s="203"/>
      <c r="AK1257" s="203"/>
      <c r="AL1257" s="203"/>
      <c r="AM1257" s="204"/>
    </row>
    <row r="1258" spans="2:39">
      <c r="B1258" s="200"/>
      <c r="C1258" s="201"/>
      <c r="D1258" s="201"/>
      <c r="E1258" s="201"/>
      <c r="G1258" s="193"/>
      <c r="AD1258" s="202"/>
      <c r="AE1258" s="203"/>
      <c r="AF1258" s="203"/>
      <c r="AG1258" s="203"/>
      <c r="AH1258" s="203"/>
      <c r="AK1258" s="203"/>
      <c r="AL1258" s="203"/>
      <c r="AM1258" s="204"/>
    </row>
    <row r="1259" spans="2:39">
      <c r="B1259" s="200"/>
      <c r="C1259" s="201"/>
      <c r="D1259" s="201"/>
      <c r="E1259" s="201"/>
      <c r="G1259" s="193"/>
      <c r="AD1259" s="202"/>
      <c r="AE1259" s="203"/>
      <c r="AF1259" s="203"/>
      <c r="AG1259" s="203"/>
      <c r="AH1259" s="203"/>
      <c r="AK1259" s="203"/>
      <c r="AL1259" s="203"/>
      <c r="AM1259" s="204"/>
    </row>
    <row r="1260" spans="2:39">
      <c r="B1260" s="200"/>
      <c r="C1260" s="201"/>
      <c r="D1260" s="201"/>
      <c r="E1260" s="201"/>
      <c r="G1260" s="193"/>
      <c r="AD1260" s="202"/>
      <c r="AE1260" s="203"/>
      <c r="AF1260" s="203"/>
      <c r="AG1260" s="203"/>
      <c r="AH1260" s="203"/>
      <c r="AK1260" s="203"/>
      <c r="AL1260" s="203"/>
      <c r="AM1260" s="204"/>
    </row>
    <row r="1261" spans="2:39">
      <c r="B1261" s="200"/>
      <c r="C1261" s="201"/>
      <c r="D1261" s="201"/>
      <c r="E1261" s="201"/>
      <c r="G1261" s="193"/>
      <c r="AD1261" s="202"/>
      <c r="AE1261" s="203"/>
      <c r="AF1261" s="203"/>
      <c r="AG1261" s="203"/>
      <c r="AH1261" s="203"/>
      <c r="AK1261" s="203"/>
      <c r="AL1261" s="203"/>
      <c r="AM1261" s="204"/>
    </row>
    <row r="1262" spans="2:39">
      <c r="B1262" s="200"/>
      <c r="C1262" s="201"/>
      <c r="D1262" s="201"/>
      <c r="E1262" s="201"/>
      <c r="G1262" s="193"/>
      <c r="AD1262" s="202"/>
      <c r="AE1262" s="203"/>
      <c r="AF1262" s="203"/>
      <c r="AG1262" s="203"/>
      <c r="AH1262" s="203"/>
      <c r="AK1262" s="203"/>
      <c r="AL1262" s="203"/>
      <c r="AM1262" s="204"/>
    </row>
    <row r="1263" spans="2:39">
      <c r="B1263" s="200"/>
      <c r="C1263" s="201"/>
      <c r="D1263" s="201"/>
      <c r="E1263" s="201"/>
      <c r="G1263" s="193"/>
      <c r="AD1263" s="202"/>
      <c r="AE1263" s="203"/>
      <c r="AF1263" s="203"/>
      <c r="AG1263" s="203"/>
      <c r="AH1263" s="203"/>
      <c r="AK1263" s="203"/>
      <c r="AL1263" s="203"/>
      <c r="AM1263" s="204"/>
    </row>
    <row r="1264" spans="2:39">
      <c r="B1264" s="200"/>
      <c r="C1264" s="201"/>
      <c r="D1264" s="201"/>
      <c r="E1264" s="201"/>
      <c r="G1264" s="193"/>
      <c r="AD1264" s="202"/>
      <c r="AE1264" s="203"/>
      <c r="AF1264" s="203"/>
      <c r="AG1264" s="203"/>
      <c r="AH1264" s="203"/>
      <c r="AK1264" s="203"/>
      <c r="AL1264" s="203"/>
      <c r="AM1264" s="204"/>
    </row>
    <row r="1265" spans="2:39">
      <c r="B1265" s="200"/>
      <c r="C1265" s="201"/>
      <c r="D1265" s="201"/>
      <c r="E1265" s="201"/>
      <c r="G1265" s="193"/>
      <c r="AD1265" s="202"/>
      <c r="AE1265" s="203"/>
      <c r="AF1265" s="203"/>
      <c r="AG1265" s="203"/>
      <c r="AH1265" s="203"/>
      <c r="AK1265" s="203"/>
      <c r="AL1265" s="203"/>
      <c r="AM1265" s="204"/>
    </row>
    <row r="1266" spans="2:39">
      <c r="B1266" s="200"/>
      <c r="C1266" s="201"/>
      <c r="D1266" s="201"/>
      <c r="E1266" s="201"/>
      <c r="G1266" s="193"/>
      <c r="AD1266" s="202"/>
      <c r="AE1266" s="203"/>
      <c r="AF1266" s="203"/>
      <c r="AG1266" s="203"/>
      <c r="AH1266" s="203"/>
      <c r="AK1266" s="203"/>
      <c r="AL1266" s="203"/>
      <c r="AM1266" s="204"/>
    </row>
    <row r="1267" spans="2:39">
      <c r="B1267" s="200"/>
      <c r="C1267" s="201"/>
      <c r="D1267" s="201"/>
      <c r="E1267" s="201"/>
      <c r="G1267" s="193"/>
      <c r="AD1267" s="202"/>
      <c r="AE1267" s="203"/>
      <c r="AF1267" s="203"/>
      <c r="AG1267" s="203"/>
      <c r="AH1267" s="203"/>
      <c r="AK1267" s="203"/>
      <c r="AL1267" s="203"/>
      <c r="AM1267" s="204"/>
    </row>
    <row r="1268" spans="2:39">
      <c r="B1268" s="200"/>
      <c r="C1268" s="201"/>
      <c r="D1268" s="201"/>
      <c r="E1268" s="201"/>
      <c r="G1268" s="193"/>
      <c r="AD1268" s="202"/>
      <c r="AE1268" s="203"/>
      <c r="AF1268" s="203"/>
      <c r="AG1268" s="203"/>
      <c r="AH1268" s="203"/>
      <c r="AK1268" s="203"/>
      <c r="AL1268" s="203"/>
      <c r="AM1268" s="204"/>
    </row>
    <row r="1269" spans="2:39">
      <c r="B1269" s="200"/>
      <c r="C1269" s="201"/>
      <c r="D1269" s="201"/>
      <c r="E1269" s="201"/>
      <c r="G1269" s="193"/>
      <c r="AD1269" s="202"/>
      <c r="AE1269" s="203"/>
      <c r="AF1269" s="203"/>
      <c r="AG1269" s="203"/>
      <c r="AH1269" s="203"/>
      <c r="AK1269" s="203"/>
      <c r="AL1269" s="203"/>
      <c r="AM1269" s="204"/>
    </row>
    <row r="1270" spans="2:39">
      <c r="B1270" s="200"/>
      <c r="C1270" s="201"/>
      <c r="D1270" s="201"/>
      <c r="E1270" s="201"/>
      <c r="G1270" s="193"/>
      <c r="AD1270" s="202"/>
      <c r="AE1270" s="203"/>
      <c r="AF1270" s="203"/>
      <c r="AG1270" s="203"/>
      <c r="AH1270" s="203"/>
      <c r="AK1270" s="203"/>
      <c r="AL1270" s="203"/>
      <c r="AM1270" s="204"/>
    </row>
    <row r="1271" spans="2:39">
      <c r="B1271" s="200"/>
      <c r="C1271" s="201"/>
      <c r="D1271" s="201"/>
      <c r="E1271" s="201"/>
      <c r="G1271" s="193"/>
      <c r="AD1271" s="202"/>
      <c r="AE1271" s="203"/>
      <c r="AF1271" s="203"/>
      <c r="AG1271" s="203"/>
      <c r="AH1271" s="203"/>
      <c r="AK1271" s="203"/>
      <c r="AL1271" s="203"/>
      <c r="AM1271" s="204"/>
    </row>
    <row r="1272" spans="2:39">
      <c r="B1272" s="200"/>
      <c r="C1272" s="201"/>
      <c r="D1272" s="201"/>
      <c r="E1272" s="201"/>
      <c r="G1272" s="193"/>
      <c r="AD1272" s="202"/>
      <c r="AE1272" s="203"/>
      <c r="AF1272" s="203"/>
      <c r="AG1272" s="203"/>
      <c r="AH1272" s="203"/>
      <c r="AK1272" s="203"/>
      <c r="AL1272" s="203"/>
      <c r="AM1272" s="204"/>
    </row>
    <row r="1273" spans="2:39">
      <c r="B1273" s="200"/>
      <c r="C1273" s="201"/>
      <c r="D1273" s="201"/>
      <c r="E1273" s="201"/>
      <c r="G1273" s="193"/>
      <c r="AD1273" s="202"/>
      <c r="AE1273" s="203"/>
      <c r="AF1273" s="203"/>
      <c r="AG1273" s="203"/>
      <c r="AH1273" s="203"/>
      <c r="AK1273" s="203"/>
      <c r="AL1273" s="203"/>
      <c r="AM1273" s="204"/>
    </row>
    <row r="1274" spans="2:39">
      <c r="B1274" s="200"/>
      <c r="C1274" s="201"/>
      <c r="D1274" s="201"/>
      <c r="E1274" s="201"/>
      <c r="G1274" s="193"/>
      <c r="AD1274" s="202"/>
      <c r="AE1274" s="203"/>
      <c r="AF1274" s="203"/>
      <c r="AG1274" s="203"/>
      <c r="AH1274" s="203"/>
      <c r="AK1274" s="203"/>
      <c r="AL1274" s="203"/>
      <c r="AM1274" s="204"/>
    </row>
    <row r="1275" spans="2:39">
      <c r="B1275" s="200"/>
      <c r="C1275" s="201"/>
      <c r="D1275" s="201"/>
      <c r="E1275" s="201"/>
      <c r="G1275" s="193"/>
      <c r="AD1275" s="202"/>
      <c r="AE1275" s="203"/>
      <c r="AF1275" s="203"/>
      <c r="AG1275" s="203"/>
      <c r="AH1275" s="203"/>
      <c r="AK1275" s="203"/>
      <c r="AL1275" s="203"/>
      <c r="AM1275" s="204"/>
    </row>
    <row r="1276" spans="2:39">
      <c r="B1276" s="200"/>
      <c r="C1276" s="201"/>
      <c r="D1276" s="201"/>
      <c r="E1276" s="201"/>
      <c r="G1276" s="193"/>
      <c r="AD1276" s="202"/>
      <c r="AE1276" s="203"/>
      <c r="AF1276" s="203"/>
      <c r="AG1276" s="203"/>
      <c r="AH1276" s="203"/>
      <c r="AK1276" s="203"/>
      <c r="AL1276" s="203"/>
      <c r="AM1276" s="204"/>
    </row>
    <row r="1277" spans="2:39">
      <c r="B1277" s="200"/>
      <c r="C1277" s="201"/>
      <c r="D1277" s="201"/>
      <c r="E1277" s="201"/>
      <c r="G1277" s="193"/>
      <c r="AD1277" s="202"/>
      <c r="AE1277" s="203"/>
      <c r="AF1277" s="203"/>
      <c r="AG1277" s="203"/>
      <c r="AH1277" s="203"/>
      <c r="AK1277" s="203"/>
      <c r="AL1277" s="203"/>
      <c r="AM1277" s="204"/>
    </row>
    <row r="1278" spans="2:39">
      <c r="B1278" s="200"/>
      <c r="C1278" s="201"/>
      <c r="D1278" s="201"/>
      <c r="E1278" s="201"/>
      <c r="G1278" s="193"/>
      <c r="AD1278" s="202"/>
      <c r="AE1278" s="203"/>
      <c r="AF1278" s="203"/>
      <c r="AG1278" s="203"/>
      <c r="AH1278" s="203"/>
      <c r="AK1278" s="203"/>
      <c r="AL1278" s="203"/>
      <c r="AM1278" s="204"/>
    </row>
    <row r="1279" spans="2:39">
      <c r="B1279" s="200"/>
      <c r="C1279" s="201"/>
      <c r="D1279" s="201"/>
      <c r="E1279" s="201"/>
      <c r="G1279" s="193"/>
      <c r="AD1279" s="202"/>
      <c r="AE1279" s="203"/>
      <c r="AF1279" s="203"/>
      <c r="AG1279" s="203"/>
      <c r="AH1279" s="203"/>
      <c r="AK1279" s="203"/>
      <c r="AL1279" s="203"/>
      <c r="AM1279" s="204"/>
    </row>
    <row r="1280" spans="2:39">
      <c r="B1280" s="200"/>
      <c r="C1280" s="201"/>
      <c r="D1280" s="201"/>
      <c r="E1280" s="201"/>
      <c r="G1280" s="193"/>
      <c r="AD1280" s="202"/>
      <c r="AE1280" s="203"/>
      <c r="AF1280" s="203"/>
      <c r="AG1280" s="203"/>
      <c r="AH1280" s="203"/>
      <c r="AK1280" s="203"/>
      <c r="AL1280" s="203"/>
      <c r="AM1280" s="204"/>
    </row>
    <row r="1281" spans="2:39">
      <c r="B1281" s="200"/>
      <c r="C1281" s="201"/>
      <c r="D1281" s="201"/>
      <c r="E1281" s="201"/>
      <c r="G1281" s="193"/>
      <c r="AD1281" s="202"/>
      <c r="AE1281" s="203"/>
      <c r="AF1281" s="203"/>
      <c r="AG1281" s="203"/>
      <c r="AH1281" s="203"/>
      <c r="AK1281" s="203"/>
      <c r="AL1281" s="203"/>
      <c r="AM1281" s="204"/>
    </row>
    <row r="1282" spans="2:39">
      <c r="B1282" s="200"/>
      <c r="C1282" s="201"/>
      <c r="D1282" s="201"/>
      <c r="E1282" s="201"/>
      <c r="G1282" s="193"/>
      <c r="AD1282" s="202"/>
      <c r="AE1282" s="203"/>
      <c r="AF1282" s="203"/>
      <c r="AG1282" s="203"/>
      <c r="AH1282" s="203"/>
      <c r="AK1282" s="203"/>
      <c r="AL1282" s="203"/>
      <c r="AM1282" s="204"/>
    </row>
    <row r="1283" spans="2:39">
      <c r="B1283" s="200"/>
      <c r="C1283" s="201"/>
      <c r="D1283" s="201"/>
      <c r="E1283" s="201"/>
      <c r="G1283" s="193"/>
      <c r="AD1283" s="202"/>
      <c r="AE1283" s="203"/>
      <c r="AF1283" s="203"/>
      <c r="AG1283" s="203"/>
      <c r="AH1283" s="203"/>
      <c r="AK1283" s="203"/>
      <c r="AL1283" s="203"/>
      <c r="AM1283" s="204"/>
    </row>
    <row r="1284" spans="2:39">
      <c r="B1284" s="200"/>
      <c r="C1284" s="201"/>
      <c r="D1284" s="201"/>
      <c r="E1284" s="201"/>
      <c r="G1284" s="193"/>
      <c r="AD1284" s="202"/>
      <c r="AE1284" s="203"/>
      <c r="AF1284" s="203"/>
      <c r="AG1284" s="203"/>
      <c r="AH1284" s="203"/>
      <c r="AK1284" s="203"/>
      <c r="AL1284" s="203"/>
      <c r="AM1284" s="204"/>
    </row>
    <row r="1285" spans="2:39">
      <c r="B1285" s="200"/>
      <c r="C1285" s="201"/>
      <c r="D1285" s="201"/>
      <c r="E1285" s="201"/>
      <c r="G1285" s="193"/>
      <c r="AD1285" s="202"/>
      <c r="AE1285" s="203"/>
      <c r="AF1285" s="203"/>
      <c r="AG1285" s="203"/>
      <c r="AH1285" s="203"/>
      <c r="AK1285" s="203"/>
      <c r="AL1285" s="203"/>
      <c r="AM1285" s="204"/>
    </row>
    <row r="1286" spans="2:39">
      <c r="B1286" s="200"/>
      <c r="C1286" s="201"/>
      <c r="D1286" s="201"/>
      <c r="E1286" s="201"/>
      <c r="G1286" s="193"/>
      <c r="AD1286" s="202"/>
      <c r="AE1286" s="203"/>
      <c r="AF1286" s="203"/>
      <c r="AG1286" s="203"/>
      <c r="AH1286" s="203"/>
      <c r="AK1286" s="203"/>
      <c r="AL1286" s="203"/>
      <c r="AM1286" s="204"/>
    </row>
    <row r="1287" spans="2:39">
      <c r="B1287" s="200"/>
      <c r="C1287" s="201"/>
      <c r="D1287" s="201"/>
      <c r="E1287" s="201"/>
      <c r="G1287" s="193"/>
      <c r="AD1287" s="202"/>
      <c r="AE1287" s="203"/>
      <c r="AF1287" s="203"/>
      <c r="AG1287" s="203"/>
      <c r="AH1287" s="203"/>
      <c r="AK1287" s="203"/>
      <c r="AL1287" s="203"/>
      <c r="AM1287" s="204"/>
    </row>
    <row r="1288" spans="2:39">
      <c r="B1288" s="200"/>
      <c r="C1288" s="201"/>
      <c r="D1288" s="201"/>
      <c r="E1288" s="201"/>
      <c r="G1288" s="193"/>
      <c r="AD1288" s="202"/>
      <c r="AE1288" s="203"/>
      <c r="AF1288" s="203"/>
      <c r="AG1288" s="203"/>
      <c r="AH1288" s="203"/>
      <c r="AK1288" s="203"/>
      <c r="AL1288" s="203"/>
      <c r="AM1288" s="204"/>
    </row>
    <row r="1289" spans="2:39">
      <c r="B1289" s="200"/>
      <c r="C1289" s="201"/>
      <c r="D1289" s="201"/>
      <c r="E1289" s="201"/>
      <c r="G1289" s="193"/>
      <c r="AD1289" s="202"/>
      <c r="AE1289" s="203"/>
      <c r="AF1289" s="203"/>
      <c r="AG1289" s="203"/>
      <c r="AH1289" s="203"/>
      <c r="AK1289" s="203"/>
      <c r="AL1289" s="203"/>
      <c r="AM1289" s="204"/>
    </row>
    <row r="1290" spans="2:39">
      <c r="B1290" s="200"/>
      <c r="C1290" s="201"/>
      <c r="D1290" s="201"/>
      <c r="E1290" s="201"/>
      <c r="G1290" s="193"/>
      <c r="AD1290" s="202"/>
      <c r="AE1290" s="203"/>
      <c r="AF1290" s="203"/>
      <c r="AG1290" s="203"/>
      <c r="AH1290" s="203"/>
      <c r="AK1290" s="203"/>
      <c r="AL1290" s="203"/>
      <c r="AM1290" s="204"/>
    </row>
    <row r="1291" spans="2:39">
      <c r="B1291" s="200"/>
      <c r="C1291" s="201"/>
      <c r="D1291" s="201"/>
      <c r="E1291" s="201"/>
      <c r="G1291" s="193"/>
      <c r="AD1291" s="202"/>
      <c r="AE1291" s="203"/>
      <c r="AF1291" s="203"/>
      <c r="AG1291" s="203"/>
      <c r="AH1291" s="203"/>
      <c r="AK1291" s="203"/>
      <c r="AL1291" s="203"/>
      <c r="AM1291" s="204"/>
    </row>
    <row r="1292" spans="2:39">
      <c r="B1292" s="200"/>
      <c r="C1292" s="201"/>
      <c r="D1292" s="201"/>
      <c r="E1292" s="201"/>
      <c r="G1292" s="193"/>
      <c r="AD1292" s="202"/>
      <c r="AE1292" s="203"/>
      <c r="AF1292" s="203"/>
      <c r="AG1292" s="203"/>
      <c r="AH1292" s="203"/>
      <c r="AK1292" s="203"/>
      <c r="AL1292" s="203"/>
      <c r="AM1292" s="204"/>
    </row>
    <row r="1293" spans="2:39">
      <c r="B1293" s="200"/>
      <c r="C1293" s="201"/>
      <c r="D1293" s="201"/>
      <c r="E1293" s="201"/>
      <c r="G1293" s="193"/>
      <c r="AD1293" s="202"/>
      <c r="AE1293" s="203"/>
      <c r="AF1293" s="203"/>
      <c r="AG1293" s="203"/>
      <c r="AH1293" s="203"/>
      <c r="AK1293" s="203"/>
      <c r="AL1293" s="203"/>
      <c r="AM1293" s="204"/>
    </row>
    <row r="1294" spans="2:39">
      <c r="B1294" s="200"/>
      <c r="C1294" s="201"/>
      <c r="D1294" s="201"/>
      <c r="E1294" s="201"/>
      <c r="G1294" s="193"/>
      <c r="AD1294" s="202"/>
      <c r="AE1294" s="203"/>
      <c r="AF1294" s="203"/>
      <c r="AG1294" s="203"/>
      <c r="AH1294" s="203"/>
      <c r="AK1294" s="203"/>
      <c r="AL1294" s="203"/>
      <c r="AM1294" s="204"/>
    </row>
    <row r="1295" spans="2:39">
      <c r="B1295" s="200"/>
      <c r="C1295" s="201"/>
      <c r="D1295" s="201"/>
      <c r="E1295" s="201"/>
      <c r="G1295" s="193"/>
      <c r="AD1295" s="202"/>
      <c r="AE1295" s="203"/>
      <c r="AF1295" s="203"/>
      <c r="AG1295" s="203"/>
      <c r="AH1295" s="203"/>
      <c r="AK1295" s="203"/>
      <c r="AL1295" s="203"/>
      <c r="AM1295" s="204"/>
    </row>
    <row r="1296" spans="2:39">
      <c r="B1296" s="200"/>
      <c r="C1296" s="201"/>
      <c r="D1296" s="201"/>
      <c r="E1296" s="201"/>
      <c r="G1296" s="193"/>
      <c r="AD1296" s="202"/>
      <c r="AE1296" s="203"/>
      <c r="AF1296" s="203"/>
      <c r="AG1296" s="203"/>
      <c r="AH1296" s="203"/>
      <c r="AK1296" s="203"/>
      <c r="AL1296" s="203"/>
      <c r="AM1296" s="204"/>
    </row>
    <row r="1297" spans="2:39">
      <c r="B1297" s="200"/>
      <c r="C1297" s="201"/>
      <c r="D1297" s="201"/>
      <c r="E1297" s="201"/>
      <c r="G1297" s="193"/>
      <c r="AD1297" s="202"/>
      <c r="AE1297" s="203"/>
      <c r="AF1297" s="203"/>
      <c r="AG1297" s="203"/>
      <c r="AH1297" s="203"/>
      <c r="AK1297" s="203"/>
      <c r="AL1297" s="203"/>
      <c r="AM1297" s="204"/>
    </row>
    <row r="1298" spans="2:39">
      <c r="B1298" s="200"/>
      <c r="C1298" s="201"/>
      <c r="D1298" s="201"/>
      <c r="E1298" s="201"/>
      <c r="G1298" s="193"/>
      <c r="AD1298" s="202"/>
      <c r="AE1298" s="203"/>
      <c r="AF1298" s="203"/>
      <c r="AG1298" s="203"/>
      <c r="AH1298" s="203"/>
      <c r="AK1298" s="203"/>
      <c r="AL1298" s="203"/>
      <c r="AM1298" s="204"/>
    </row>
    <row r="1299" spans="2:39">
      <c r="B1299" s="200"/>
      <c r="C1299" s="201"/>
      <c r="D1299" s="201"/>
      <c r="E1299" s="201"/>
      <c r="G1299" s="193"/>
      <c r="AD1299" s="202"/>
      <c r="AE1299" s="203"/>
      <c r="AF1299" s="203"/>
      <c r="AG1299" s="203"/>
      <c r="AH1299" s="203"/>
      <c r="AK1299" s="203"/>
      <c r="AL1299" s="203"/>
      <c r="AM1299" s="204"/>
    </row>
    <row r="1300" spans="2:39">
      <c r="B1300" s="200"/>
      <c r="C1300" s="201"/>
      <c r="D1300" s="201"/>
      <c r="E1300" s="201"/>
      <c r="G1300" s="193"/>
      <c r="AD1300" s="202"/>
      <c r="AE1300" s="203"/>
      <c r="AF1300" s="203"/>
      <c r="AG1300" s="203"/>
      <c r="AH1300" s="203"/>
      <c r="AK1300" s="203"/>
      <c r="AL1300" s="203"/>
      <c r="AM1300" s="204"/>
    </row>
    <row r="1301" spans="2:39">
      <c r="B1301" s="200"/>
      <c r="C1301" s="201"/>
      <c r="D1301" s="201"/>
      <c r="E1301" s="201"/>
      <c r="G1301" s="193"/>
      <c r="AD1301" s="202"/>
      <c r="AE1301" s="203"/>
      <c r="AF1301" s="203"/>
      <c r="AG1301" s="203"/>
      <c r="AH1301" s="203"/>
      <c r="AK1301" s="203"/>
      <c r="AL1301" s="203"/>
      <c r="AM1301" s="204"/>
    </row>
    <row r="1302" spans="2:39">
      <c r="B1302" s="200"/>
      <c r="C1302" s="201"/>
      <c r="D1302" s="201"/>
      <c r="E1302" s="201"/>
      <c r="G1302" s="193"/>
      <c r="AD1302" s="202"/>
      <c r="AE1302" s="203"/>
      <c r="AF1302" s="203"/>
      <c r="AG1302" s="203"/>
      <c r="AH1302" s="203"/>
      <c r="AK1302" s="203"/>
      <c r="AL1302" s="203"/>
      <c r="AM1302" s="204"/>
    </row>
    <row r="1303" spans="2:39">
      <c r="B1303" s="200"/>
      <c r="C1303" s="201"/>
      <c r="D1303" s="201"/>
      <c r="E1303" s="201"/>
      <c r="G1303" s="193"/>
      <c r="AD1303" s="202"/>
      <c r="AE1303" s="203"/>
      <c r="AF1303" s="203"/>
      <c r="AG1303" s="203"/>
      <c r="AH1303" s="203"/>
      <c r="AK1303" s="203"/>
      <c r="AL1303" s="203"/>
      <c r="AM1303" s="204"/>
    </row>
    <row r="1304" spans="2:39">
      <c r="B1304" s="200"/>
      <c r="C1304" s="201"/>
      <c r="D1304" s="201"/>
      <c r="E1304" s="201"/>
      <c r="G1304" s="193"/>
      <c r="AD1304" s="202"/>
      <c r="AE1304" s="203"/>
      <c r="AF1304" s="203"/>
      <c r="AG1304" s="203"/>
      <c r="AH1304" s="203"/>
      <c r="AK1304" s="203"/>
      <c r="AL1304" s="203"/>
      <c r="AM1304" s="204"/>
    </row>
    <row r="1305" spans="2:39">
      <c r="B1305" s="200"/>
      <c r="C1305" s="201"/>
      <c r="D1305" s="201"/>
      <c r="E1305" s="201"/>
      <c r="G1305" s="193"/>
      <c r="AD1305" s="202"/>
      <c r="AE1305" s="203"/>
      <c r="AF1305" s="203"/>
      <c r="AG1305" s="203"/>
      <c r="AH1305" s="203"/>
      <c r="AK1305" s="203"/>
      <c r="AL1305" s="203"/>
      <c r="AM1305" s="204"/>
    </row>
    <row r="1306" spans="2:39">
      <c r="B1306" s="200"/>
      <c r="C1306" s="201"/>
      <c r="D1306" s="201"/>
      <c r="E1306" s="201"/>
      <c r="G1306" s="193"/>
      <c r="AD1306" s="202"/>
      <c r="AE1306" s="203"/>
      <c r="AF1306" s="203"/>
      <c r="AG1306" s="203"/>
      <c r="AH1306" s="203"/>
      <c r="AK1306" s="203"/>
      <c r="AL1306" s="203"/>
      <c r="AM1306" s="204"/>
    </row>
    <row r="1307" spans="2:39">
      <c r="B1307" s="200"/>
      <c r="C1307" s="201"/>
      <c r="D1307" s="201"/>
      <c r="E1307" s="201"/>
      <c r="G1307" s="193"/>
      <c r="AD1307" s="202"/>
      <c r="AE1307" s="203"/>
      <c r="AF1307" s="203"/>
      <c r="AG1307" s="203"/>
      <c r="AH1307" s="203"/>
      <c r="AK1307" s="203"/>
      <c r="AL1307" s="203"/>
      <c r="AM1307" s="204"/>
    </row>
    <row r="1308" spans="2:39">
      <c r="B1308" s="200"/>
      <c r="C1308" s="201"/>
      <c r="D1308" s="201"/>
      <c r="E1308" s="201"/>
      <c r="G1308" s="193"/>
      <c r="AD1308" s="202"/>
      <c r="AE1308" s="203"/>
      <c r="AF1308" s="203"/>
      <c r="AG1308" s="203"/>
      <c r="AH1308" s="203"/>
      <c r="AK1308" s="203"/>
      <c r="AL1308" s="203"/>
      <c r="AM1308" s="204"/>
    </row>
    <row r="1309" spans="2:39">
      <c r="B1309" s="200"/>
      <c r="C1309" s="201"/>
      <c r="D1309" s="201"/>
      <c r="E1309" s="201"/>
      <c r="G1309" s="193"/>
      <c r="AD1309" s="202"/>
      <c r="AE1309" s="203"/>
      <c r="AF1309" s="203"/>
      <c r="AG1309" s="203"/>
      <c r="AH1309" s="203"/>
      <c r="AK1309" s="203"/>
      <c r="AL1309" s="203"/>
      <c r="AM1309" s="204"/>
    </row>
    <row r="1310" spans="2:39">
      <c r="B1310" s="200"/>
      <c r="C1310" s="201"/>
      <c r="D1310" s="201"/>
      <c r="E1310" s="201"/>
      <c r="G1310" s="193"/>
      <c r="AD1310" s="202"/>
      <c r="AE1310" s="203"/>
      <c r="AF1310" s="203"/>
      <c r="AG1310" s="203"/>
      <c r="AH1310" s="203"/>
      <c r="AK1310" s="203"/>
      <c r="AL1310" s="203"/>
      <c r="AM1310" s="204"/>
    </row>
    <row r="1311" spans="2:39">
      <c r="B1311" s="200"/>
      <c r="C1311" s="201"/>
      <c r="D1311" s="201"/>
      <c r="E1311" s="201"/>
      <c r="G1311" s="193"/>
      <c r="AD1311" s="202"/>
      <c r="AE1311" s="203"/>
      <c r="AF1311" s="203"/>
      <c r="AG1311" s="203"/>
      <c r="AH1311" s="203"/>
      <c r="AK1311" s="203"/>
      <c r="AL1311" s="203"/>
      <c r="AM1311" s="204"/>
    </row>
    <row r="1312" spans="2:39">
      <c r="B1312" s="200"/>
      <c r="C1312" s="201"/>
      <c r="D1312" s="201"/>
      <c r="E1312" s="201"/>
      <c r="G1312" s="193"/>
      <c r="AD1312" s="202"/>
      <c r="AE1312" s="203"/>
      <c r="AF1312" s="203"/>
      <c r="AG1312" s="203"/>
      <c r="AH1312" s="203"/>
      <c r="AK1312" s="203"/>
      <c r="AL1312" s="203"/>
      <c r="AM1312" s="204"/>
    </row>
    <row r="1313" spans="2:39">
      <c r="B1313" s="200"/>
      <c r="C1313" s="201"/>
      <c r="D1313" s="201"/>
      <c r="E1313" s="201"/>
      <c r="G1313" s="193"/>
      <c r="AD1313" s="202"/>
      <c r="AE1313" s="203"/>
      <c r="AF1313" s="203"/>
      <c r="AG1313" s="203"/>
      <c r="AH1313" s="203"/>
      <c r="AK1313" s="203"/>
      <c r="AL1313" s="203"/>
      <c r="AM1313" s="204"/>
    </row>
    <row r="1314" spans="2:39">
      <c r="B1314" s="200"/>
      <c r="C1314" s="201"/>
      <c r="D1314" s="201"/>
      <c r="E1314" s="201"/>
      <c r="G1314" s="193"/>
      <c r="AD1314" s="202"/>
      <c r="AE1314" s="203"/>
      <c r="AF1314" s="203"/>
      <c r="AG1314" s="203"/>
      <c r="AH1314" s="203"/>
      <c r="AK1314" s="203"/>
      <c r="AL1314" s="203"/>
      <c r="AM1314" s="204"/>
    </row>
    <row r="1315" spans="2:39">
      <c r="B1315" s="200"/>
      <c r="C1315" s="201"/>
      <c r="D1315" s="201"/>
      <c r="E1315" s="201"/>
      <c r="G1315" s="193"/>
      <c r="AD1315" s="202"/>
      <c r="AE1315" s="203"/>
      <c r="AF1315" s="203"/>
      <c r="AG1315" s="203"/>
      <c r="AH1315" s="203"/>
      <c r="AK1315" s="203"/>
      <c r="AL1315" s="203"/>
      <c r="AM1315" s="204"/>
    </row>
    <row r="1316" spans="2:39">
      <c r="B1316" s="200"/>
      <c r="C1316" s="201"/>
      <c r="D1316" s="201"/>
      <c r="E1316" s="201"/>
      <c r="G1316" s="193"/>
      <c r="AD1316" s="202"/>
      <c r="AE1316" s="203"/>
      <c r="AF1316" s="203"/>
      <c r="AG1316" s="203"/>
      <c r="AH1316" s="203"/>
      <c r="AK1316" s="203"/>
      <c r="AL1316" s="203"/>
      <c r="AM1316" s="204"/>
    </row>
    <row r="1317" spans="2:39">
      <c r="B1317" s="200"/>
      <c r="C1317" s="201"/>
      <c r="D1317" s="201"/>
      <c r="E1317" s="201"/>
      <c r="G1317" s="193"/>
      <c r="AD1317" s="202"/>
      <c r="AE1317" s="203"/>
      <c r="AF1317" s="203"/>
      <c r="AG1317" s="203"/>
      <c r="AH1317" s="203"/>
      <c r="AK1317" s="203"/>
      <c r="AL1317" s="203"/>
      <c r="AM1317" s="204"/>
    </row>
    <row r="1318" spans="2:39">
      <c r="B1318" s="200"/>
      <c r="C1318" s="201"/>
      <c r="D1318" s="201"/>
      <c r="E1318" s="201"/>
      <c r="G1318" s="193"/>
      <c r="AD1318" s="202"/>
      <c r="AE1318" s="203"/>
      <c r="AF1318" s="203"/>
      <c r="AG1318" s="203"/>
      <c r="AH1318" s="203"/>
      <c r="AK1318" s="203"/>
      <c r="AL1318" s="203"/>
      <c r="AM1318" s="204"/>
    </row>
    <row r="1319" spans="2:39">
      <c r="B1319" s="200"/>
      <c r="C1319" s="201"/>
      <c r="D1319" s="201"/>
      <c r="E1319" s="201"/>
      <c r="G1319" s="193"/>
      <c r="AD1319" s="202"/>
      <c r="AE1319" s="203"/>
      <c r="AF1319" s="203"/>
      <c r="AG1319" s="203"/>
      <c r="AH1319" s="203"/>
      <c r="AK1319" s="203"/>
      <c r="AL1319" s="203"/>
      <c r="AM1319" s="204"/>
    </row>
    <row r="1320" spans="2:39">
      <c r="B1320" s="200"/>
      <c r="C1320" s="201"/>
      <c r="D1320" s="201"/>
      <c r="E1320" s="201"/>
      <c r="G1320" s="193"/>
      <c r="AD1320" s="202"/>
      <c r="AE1320" s="203"/>
      <c r="AF1320" s="203"/>
      <c r="AG1320" s="203"/>
      <c r="AH1320" s="203"/>
      <c r="AK1320" s="203"/>
      <c r="AL1320" s="203"/>
      <c r="AM1320" s="204"/>
    </row>
    <row r="1321" spans="2:39">
      <c r="B1321" s="200"/>
      <c r="C1321" s="201"/>
      <c r="D1321" s="201"/>
      <c r="E1321" s="201"/>
      <c r="G1321" s="193"/>
      <c r="AD1321" s="202"/>
      <c r="AE1321" s="203"/>
      <c r="AF1321" s="203"/>
      <c r="AG1321" s="203"/>
      <c r="AH1321" s="203"/>
      <c r="AK1321" s="203"/>
      <c r="AL1321" s="203"/>
      <c r="AM1321" s="204"/>
    </row>
    <row r="1322" spans="2:39">
      <c r="B1322" s="200"/>
      <c r="C1322" s="201"/>
      <c r="D1322" s="201"/>
      <c r="E1322" s="201"/>
      <c r="G1322" s="193"/>
      <c r="AD1322" s="202"/>
      <c r="AE1322" s="203"/>
      <c r="AF1322" s="203"/>
      <c r="AG1322" s="203"/>
      <c r="AH1322" s="203"/>
      <c r="AK1322" s="203"/>
      <c r="AL1322" s="203"/>
      <c r="AM1322" s="204"/>
    </row>
    <row r="1323" spans="2:39">
      <c r="B1323" s="200"/>
      <c r="C1323" s="201"/>
      <c r="D1323" s="201"/>
      <c r="E1323" s="201"/>
      <c r="G1323" s="193"/>
      <c r="AD1323" s="202"/>
      <c r="AE1323" s="203"/>
      <c r="AF1323" s="203"/>
      <c r="AG1323" s="203"/>
      <c r="AH1323" s="203"/>
      <c r="AK1323" s="203"/>
      <c r="AL1323" s="203"/>
      <c r="AM1323" s="204"/>
    </row>
    <row r="1324" spans="2:39">
      <c r="B1324" s="200"/>
      <c r="C1324" s="201"/>
      <c r="D1324" s="201"/>
      <c r="E1324" s="201"/>
      <c r="G1324" s="193"/>
      <c r="AD1324" s="202"/>
      <c r="AE1324" s="203"/>
      <c r="AF1324" s="203"/>
      <c r="AG1324" s="203"/>
      <c r="AH1324" s="203"/>
      <c r="AK1324" s="203"/>
      <c r="AL1324" s="203"/>
      <c r="AM1324" s="204"/>
    </row>
    <row r="1325" spans="2:39">
      <c r="B1325" s="200"/>
      <c r="C1325" s="201"/>
      <c r="D1325" s="201"/>
      <c r="E1325" s="201"/>
      <c r="G1325" s="193"/>
      <c r="AD1325" s="202"/>
      <c r="AE1325" s="203"/>
      <c r="AF1325" s="203"/>
      <c r="AG1325" s="203"/>
      <c r="AH1325" s="203"/>
      <c r="AK1325" s="203"/>
      <c r="AL1325" s="203"/>
      <c r="AM1325" s="204"/>
    </row>
    <row r="1326" spans="2:39">
      <c r="B1326" s="200"/>
      <c r="C1326" s="201"/>
      <c r="D1326" s="201"/>
      <c r="E1326" s="201"/>
      <c r="G1326" s="193"/>
      <c r="AD1326" s="202"/>
      <c r="AE1326" s="203"/>
      <c r="AF1326" s="203"/>
      <c r="AG1326" s="203"/>
      <c r="AH1326" s="203"/>
      <c r="AK1326" s="203"/>
      <c r="AL1326" s="203"/>
      <c r="AM1326" s="204"/>
    </row>
    <row r="1327" spans="2:39">
      <c r="B1327" s="200"/>
      <c r="C1327" s="201"/>
      <c r="D1327" s="201"/>
      <c r="E1327" s="201"/>
      <c r="G1327" s="193"/>
      <c r="AD1327" s="202"/>
      <c r="AE1327" s="203"/>
      <c r="AF1327" s="203"/>
      <c r="AG1327" s="203"/>
      <c r="AH1327" s="203"/>
      <c r="AK1327" s="203"/>
      <c r="AL1327" s="203"/>
      <c r="AM1327" s="204"/>
    </row>
    <row r="1328" spans="2:39">
      <c r="B1328" s="200"/>
      <c r="C1328" s="201"/>
      <c r="D1328" s="201"/>
      <c r="E1328" s="201"/>
      <c r="G1328" s="193"/>
      <c r="AD1328" s="202"/>
      <c r="AE1328" s="203"/>
      <c r="AF1328" s="203"/>
      <c r="AG1328" s="203"/>
      <c r="AH1328" s="203"/>
      <c r="AK1328" s="203"/>
      <c r="AL1328" s="203"/>
      <c r="AM1328" s="204"/>
    </row>
    <row r="1329" spans="2:39">
      <c r="B1329" s="200"/>
      <c r="C1329" s="201"/>
      <c r="D1329" s="201"/>
      <c r="E1329" s="201"/>
      <c r="G1329" s="193"/>
      <c r="AD1329" s="202"/>
      <c r="AE1329" s="203"/>
      <c r="AF1329" s="203"/>
      <c r="AG1329" s="203"/>
      <c r="AH1329" s="203"/>
      <c r="AK1329" s="203"/>
      <c r="AL1329" s="203"/>
      <c r="AM1329" s="204"/>
    </row>
    <row r="1330" spans="2:39">
      <c r="B1330" s="200"/>
      <c r="C1330" s="201"/>
      <c r="D1330" s="201"/>
      <c r="E1330" s="201"/>
      <c r="G1330" s="193"/>
      <c r="AD1330" s="202"/>
      <c r="AE1330" s="203"/>
      <c r="AF1330" s="203"/>
      <c r="AG1330" s="203"/>
      <c r="AH1330" s="203"/>
      <c r="AK1330" s="203"/>
      <c r="AL1330" s="203"/>
      <c r="AM1330" s="204"/>
    </row>
    <row r="1331" spans="2:39">
      <c r="B1331" s="200"/>
      <c r="C1331" s="201"/>
      <c r="D1331" s="201"/>
      <c r="E1331" s="201"/>
      <c r="G1331" s="193"/>
      <c r="AD1331" s="202"/>
      <c r="AE1331" s="203"/>
      <c r="AF1331" s="203"/>
      <c r="AG1331" s="203"/>
      <c r="AH1331" s="203"/>
      <c r="AK1331" s="203"/>
      <c r="AL1331" s="203"/>
      <c r="AM1331" s="204"/>
    </row>
    <row r="1332" spans="2:39">
      <c r="B1332" s="200"/>
      <c r="C1332" s="201"/>
      <c r="D1332" s="201"/>
      <c r="E1332" s="201"/>
      <c r="G1332" s="193"/>
      <c r="AD1332" s="202"/>
      <c r="AE1332" s="203"/>
      <c r="AF1332" s="203"/>
      <c r="AG1332" s="203"/>
      <c r="AH1332" s="203"/>
      <c r="AK1332" s="203"/>
      <c r="AL1332" s="203"/>
      <c r="AM1332" s="204"/>
    </row>
    <row r="1333" spans="2:39">
      <c r="B1333" s="200"/>
      <c r="C1333" s="201"/>
      <c r="D1333" s="201"/>
      <c r="E1333" s="201"/>
      <c r="G1333" s="193"/>
      <c r="AD1333" s="202"/>
      <c r="AE1333" s="203"/>
      <c r="AF1333" s="203"/>
      <c r="AG1333" s="203"/>
      <c r="AH1333" s="203"/>
      <c r="AK1333" s="203"/>
      <c r="AL1333" s="203"/>
      <c r="AM1333" s="204"/>
    </row>
    <row r="1334" spans="2:39">
      <c r="B1334" s="200"/>
      <c r="C1334" s="201"/>
      <c r="D1334" s="201"/>
      <c r="E1334" s="201"/>
      <c r="G1334" s="193"/>
      <c r="AD1334" s="202"/>
      <c r="AE1334" s="203"/>
      <c r="AF1334" s="203"/>
      <c r="AG1334" s="203"/>
      <c r="AH1334" s="203"/>
      <c r="AK1334" s="203"/>
      <c r="AL1334" s="203"/>
      <c r="AM1334" s="204"/>
    </row>
    <row r="1335" spans="2:39">
      <c r="B1335" s="200"/>
      <c r="C1335" s="201"/>
      <c r="D1335" s="201"/>
      <c r="E1335" s="201"/>
      <c r="G1335" s="193"/>
      <c r="AD1335" s="202"/>
      <c r="AE1335" s="203"/>
      <c r="AF1335" s="203"/>
      <c r="AG1335" s="203"/>
      <c r="AH1335" s="203"/>
      <c r="AK1335" s="203"/>
      <c r="AL1335" s="203"/>
      <c r="AM1335" s="204"/>
    </row>
    <row r="1336" spans="2:39">
      <c r="B1336" s="200"/>
      <c r="C1336" s="201"/>
      <c r="D1336" s="201"/>
      <c r="E1336" s="201"/>
      <c r="G1336" s="193"/>
      <c r="AD1336" s="202"/>
      <c r="AE1336" s="203"/>
      <c r="AF1336" s="203"/>
      <c r="AG1336" s="203"/>
      <c r="AH1336" s="203"/>
      <c r="AK1336" s="203"/>
      <c r="AL1336" s="203"/>
      <c r="AM1336" s="204"/>
    </row>
    <row r="1337" spans="2:39">
      <c r="B1337" s="200"/>
      <c r="C1337" s="201"/>
      <c r="D1337" s="201"/>
      <c r="E1337" s="201"/>
      <c r="G1337" s="193"/>
      <c r="AD1337" s="202"/>
      <c r="AE1337" s="203"/>
      <c r="AF1337" s="203"/>
      <c r="AG1337" s="203"/>
      <c r="AH1337" s="203"/>
      <c r="AK1337" s="203"/>
      <c r="AL1337" s="203"/>
      <c r="AM1337" s="204"/>
    </row>
    <row r="1338" spans="2:39">
      <c r="B1338" s="200"/>
      <c r="C1338" s="201"/>
      <c r="D1338" s="201"/>
      <c r="E1338" s="201"/>
      <c r="G1338" s="193"/>
      <c r="AD1338" s="202"/>
      <c r="AE1338" s="203"/>
      <c r="AF1338" s="203"/>
      <c r="AG1338" s="203"/>
      <c r="AH1338" s="203"/>
      <c r="AK1338" s="203"/>
      <c r="AL1338" s="203"/>
      <c r="AM1338" s="204"/>
    </row>
    <row r="1339" spans="2:39">
      <c r="B1339" s="200"/>
      <c r="C1339" s="201"/>
      <c r="D1339" s="201"/>
      <c r="E1339" s="201"/>
      <c r="G1339" s="193"/>
      <c r="AD1339" s="202"/>
      <c r="AE1339" s="203"/>
      <c r="AF1339" s="203"/>
      <c r="AG1339" s="203"/>
      <c r="AH1339" s="203"/>
      <c r="AK1339" s="203"/>
      <c r="AL1339" s="203"/>
      <c r="AM1339" s="204"/>
    </row>
    <row r="1340" spans="2:39">
      <c r="B1340" s="200"/>
      <c r="C1340" s="201"/>
      <c r="D1340" s="201"/>
      <c r="E1340" s="201"/>
      <c r="G1340" s="193"/>
      <c r="AD1340" s="202"/>
      <c r="AE1340" s="203"/>
      <c r="AF1340" s="203"/>
      <c r="AG1340" s="203"/>
      <c r="AH1340" s="203"/>
      <c r="AK1340" s="203"/>
      <c r="AL1340" s="203"/>
      <c r="AM1340" s="204"/>
    </row>
    <row r="1341" spans="2:39">
      <c r="B1341" s="200"/>
      <c r="C1341" s="201"/>
      <c r="D1341" s="201"/>
      <c r="E1341" s="201"/>
      <c r="G1341" s="193"/>
      <c r="AD1341" s="202"/>
      <c r="AE1341" s="203"/>
      <c r="AF1341" s="203"/>
      <c r="AG1341" s="203"/>
      <c r="AH1341" s="203"/>
      <c r="AK1341" s="203"/>
      <c r="AL1341" s="203"/>
      <c r="AM1341" s="204"/>
    </row>
    <row r="1342" spans="2:39">
      <c r="B1342" s="200"/>
      <c r="C1342" s="201"/>
      <c r="D1342" s="201"/>
      <c r="E1342" s="201"/>
      <c r="G1342" s="193"/>
      <c r="AD1342" s="202"/>
      <c r="AE1342" s="203"/>
      <c r="AF1342" s="203"/>
      <c r="AG1342" s="203"/>
      <c r="AH1342" s="203"/>
      <c r="AK1342" s="203"/>
      <c r="AL1342" s="203"/>
      <c r="AM1342" s="204"/>
    </row>
    <row r="1343" spans="2:39">
      <c r="B1343" s="200"/>
      <c r="C1343" s="201"/>
      <c r="D1343" s="201"/>
      <c r="E1343" s="201"/>
      <c r="G1343" s="193"/>
      <c r="AD1343" s="202"/>
      <c r="AE1343" s="203"/>
      <c r="AF1343" s="203"/>
      <c r="AG1343" s="203"/>
      <c r="AH1343" s="203"/>
      <c r="AK1343" s="203"/>
      <c r="AL1343" s="203"/>
      <c r="AM1343" s="204"/>
    </row>
    <row r="1344" spans="2:39">
      <c r="B1344" s="200"/>
      <c r="C1344" s="201"/>
      <c r="D1344" s="201"/>
      <c r="E1344" s="201"/>
      <c r="G1344" s="193"/>
      <c r="AD1344" s="202"/>
      <c r="AE1344" s="203"/>
      <c r="AF1344" s="203"/>
      <c r="AG1344" s="203"/>
      <c r="AH1344" s="203"/>
      <c r="AK1344" s="203"/>
      <c r="AL1344" s="203"/>
      <c r="AM1344" s="204"/>
    </row>
    <row r="1345" spans="2:39">
      <c r="B1345" s="200"/>
      <c r="C1345" s="201"/>
      <c r="D1345" s="201"/>
      <c r="E1345" s="201"/>
      <c r="G1345" s="193"/>
      <c r="AD1345" s="202"/>
      <c r="AE1345" s="203"/>
      <c r="AF1345" s="203"/>
      <c r="AG1345" s="203"/>
      <c r="AH1345" s="203"/>
      <c r="AK1345" s="203"/>
      <c r="AL1345" s="203"/>
      <c r="AM1345" s="204"/>
    </row>
    <row r="1346" spans="2:39">
      <c r="B1346" s="200"/>
      <c r="C1346" s="201"/>
      <c r="D1346" s="201"/>
      <c r="E1346" s="201"/>
      <c r="G1346" s="193"/>
      <c r="AD1346" s="202"/>
      <c r="AE1346" s="203"/>
      <c r="AF1346" s="203"/>
      <c r="AG1346" s="203"/>
      <c r="AH1346" s="203"/>
      <c r="AK1346" s="203"/>
      <c r="AL1346" s="203"/>
      <c r="AM1346" s="204"/>
    </row>
    <row r="1347" spans="2:39">
      <c r="B1347" s="200"/>
      <c r="C1347" s="201"/>
      <c r="D1347" s="201"/>
      <c r="E1347" s="201"/>
      <c r="G1347" s="193"/>
      <c r="AD1347" s="202"/>
      <c r="AE1347" s="203"/>
      <c r="AF1347" s="203"/>
      <c r="AG1347" s="203"/>
      <c r="AH1347" s="203"/>
      <c r="AK1347" s="203"/>
      <c r="AL1347" s="203"/>
      <c r="AM1347" s="204"/>
    </row>
    <row r="1348" spans="2:39">
      <c r="B1348" s="200"/>
      <c r="C1348" s="201"/>
      <c r="D1348" s="201"/>
      <c r="E1348" s="201"/>
      <c r="G1348" s="193"/>
      <c r="AD1348" s="202"/>
      <c r="AE1348" s="203"/>
      <c r="AF1348" s="203"/>
      <c r="AG1348" s="203"/>
      <c r="AH1348" s="203"/>
      <c r="AK1348" s="203"/>
      <c r="AL1348" s="203"/>
      <c r="AM1348" s="204"/>
    </row>
    <row r="1349" spans="2:39">
      <c r="B1349" s="200"/>
      <c r="C1349" s="201"/>
      <c r="D1349" s="201"/>
      <c r="E1349" s="201"/>
      <c r="G1349" s="193"/>
      <c r="AD1349" s="202"/>
      <c r="AE1349" s="203"/>
      <c r="AF1349" s="203"/>
      <c r="AG1349" s="203"/>
      <c r="AH1349" s="203"/>
      <c r="AK1349" s="203"/>
      <c r="AL1349" s="203"/>
      <c r="AM1349" s="204"/>
    </row>
    <row r="1350" spans="2:39">
      <c r="B1350" s="200"/>
      <c r="C1350" s="201"/>
      <c r="D1350" s="201"/>
      <c r="E1350" s="201"/>
      <c r="G1350" s="193"/>
      <c r="AD1350" s="202"/>
      <c r="AE1350" s="203"/>
      <c r="AF1350" s="203"/>
      <c r="AG1350" s="203"/>
      <c r="AH1350" s="203"/>
      <c r="AK1350" s="203"/>
      <c r="AL1350" s="203"/>
      <c r="AM1350" s="204"/>
    </row>
    <row r="1351" spans="2:39">
      <c r="B1351" s="200"/>
      <c r="C1351" s="201"/>
      <c r="D1351" s="201"/>
      <c r="E1351" s="201"/>
      <c r="G1351" s="193"/>
      <c r="AD1351" s="202"/>
      <c r="AE1351" s="203"/>
      <c r="AF1351" s="203"/>
      <c r="AG1351" s="203"/>
      <c r="AH1351" s="203"/>
      <c r="AK1351" s="203"/>
      <c r="AL1351" s="203"/>
      <c r="AM1351" s="204"/>
    </row>
    <row r="1352" spans="2:39">
      <c r="B1352" s="200"/>
      <c r="C1352" s="201"/>
      <c r="D1352" s="201"/>
      <c r="E1352" s="201"/>
      <c r="G1352" s="193"/>
      <c r="AD1352" s="202"/>
      <c r="AE1352" s="203"/>
      <c r="AF1352" s="203"/>
      <c r="AG1352" s="203"/>
      <c r="AH1352" s="203"/>
      <c r="AK1352" s="203"/>
      <c r="AL1352" s="203"/>
      <c r="AM1352" s="204"/>
    </row>
    <row r="1353" spans="2:39">
      <c r="B1353" s="200"/>
      <c r="C1353" s="201"/>
      <c r="D1353" s="201"/>
      <c r="E1353" s="201"/>
      <c r="G1353" s="193"/>
      <c r="AD1353" s="202"/>
      <c r="AE1353" s="203"/>
      <c r="AF1353" s="203"/>
      <c r="AG1353" s="203"/>
      <c r="AH1353" s="203"/>
      <c r="AK1353" s="203"/>
      <c r="AL1353" s="203"/>
      <c r="AM1353" s="204"/>
    </row>
    <row r="1354" spans="2:39">
      <c r="B1354" s="200"/>
      <c r="C1354" s="201"/>
      <c r="D1354" s="201"/>
      <c r="E1354" s="201"/>
      <c r="G1354" s="193"/>
      <c r="AD1354" s="202"/>
      <c r="AE1354" s="203"/>
      <c r="AF1354" s="203"/>
      <c r="AG1354" s="203"/>
      <c r="AH1354" s="203"/>
      <c r="AK1354" s="203"/>
      <c r="AL1354" s="203"/>
      <c r="AM1354" s="204"/>
    </row>
    <row r="1355" spans="2:39">
      <c r="B1355" s="200"/>
      <c r="C1355" s="201"/>
      <c r="D1355" s="201"/>
      <c r="E1355" s="201"/>
      <c r="G1355" s="193"/>
      <c r="AD1355" s="202"/>
      <c r="AE1355" s="203"/>
      <c r="AF1355" s="203"/>
      <c r="AG1355" s="203"/>
      <c r="AH1355" s="203"/>
      <c r="AK1355" s="203"/>
      <c r="AL1355" s="203"/>
      <c r="AM1355" s="204"/>
    </row>
    <row r="1356" spans="2:39">
      <c r="B1356" s="200"/>
      <c r="C1356" s="201"/>
      <c r="D1356" s="201"/>
      <c r="E1356" s="201"/>
      <c r="G1356" s="193"/>
      <c r="AD1356" s="202"/>
      <c r="AE1356" s="203"/>
      <c r="AF1356" s="203"/>
      <c r="AG1356" s="203"/>
      <c r="AH1356" s="203"/>
      <c r="AK1356" s="203"/>
      <c r="AL1356" s="203"/>
      <c r="AM1356" s="204"/>
    </row>
    <row r="1357" spans="2:39">
      <c r="B1357" s="200"/>
      <c r="C1357" s="201"/>
      <c r="D1357" s="201"/>
      <c r="E1357" s="201"/>
      <c r="G1357" s="193"/>
      <c r="AD1357" s="202"/>
      <c r="AE1357" s="203"/>
      <c r="AF1357" s="203"/>
      <c r="AG1357" s="203"/>
      <c r="AH1357" s="203"/>
      <c r="AK1357" s="203"/>
      <c r="AL1357" s="203"/>
      <c r="AM1357" s="204"/>
    </row>
    <row r="1358" spans="2:39">
      <c r="B1358" s="200"/>
      <c r="C1358" s="201"/>
      <c r="D1358" s="201"/>
      <c r="E1358" s="201"/>
      <c r="G1358" s="193"/>
      <c r="AD1358" s="202"/>
      <c r="AE1358" s="203"/>
      <c r="AF1358" s="203"/>
      <c r="AG1358" s="203"/>
      <c r="AH1358" s="203"/>
      <c r="AK1358" s="203"/>
      <c r="AL1358" s="203"/>
      <c r="AM1358" s="204"/>
    </row>
    <row r="1359" spans="2:39">
      <c r="B1359" s="200"/>
      <c r="C1359" s="201"/>
      <c r="D1359" s="201"/>
      <c r="E1359" s="201"/>
      <c r="G1359" s="193"/>
      <c r="AD1359" s="202"/>
      <c r="AE1359" s="203"/>
      <c r="AF1359" s="203"/>
      <c r="AG1359" s="203"/>
      <c r="AH1359" s="203"/>
      <c r="AK1359" s="203"/>
      <c r="AL1359" s="203"/>
      <c r="AM1359" s="204"/>
    </row>
    <row r="1360" spans="2:39">
      <c r="B1360" s="200"/>
      <c r="C1360" s="201"/>
      <c r="D1360" s="201"/>
      <c r="E1360" s="201"/>
      <c r="G1360" s="193"/>
      <c r="AD1360" s="202"/>
      <c r="AE1360" s="203"/>
      <c r="AF1360" s="203"/>
      <c r="AG1360" s="203"/>
      <c r="AH1360" s="203"/>
      <c r="AK1360" s="203"/>
      <c r="AL1360" s="203"/>
      <c r="AM1360" s="204"/>
    </row>
    <row r="1361" spans="2:39">
      <c r="B1361" s="200"/>
      <c r="C1361" s="201"/>
      <c r="D1361" s="201"/>
      <c r="E1361" s="201"/>
      <c r="G1361" s="193"/>
      <c r="AD1361" s="202"/>
      <c r="AE1361" s="203"/>
      <c r="AF1361" s="203"/>
      <c r="AG1361" s="203"/>
      <c r="AH1361" s="203"/>
      <c r="AK1361" s="203"/>
      <c r="AL1361" s="203"/>
      <c r="AM1361" s="204"/>
    </row>
    <row r="1362" spans="2:39">
      <c r="B1362" s="200"/>
      <c r="C1362" s="201"/>
      <c r="D1362" s="201"/>
      <c r="E1362" s="201"/>
      <c r="G1362" s="193"/>
      <c r="AD1362" s="202"/>
      <c r="AE1362" s="203"/>
      <c r="AF1362" s="203"/>
      <c r="AG1362" s="203"/>
      <c r="AH1362" s="203"/>
      <c r="AK1362" s="203"/>
      <c r="AL1362" s="203"/>
      <c r="AM1362" s="204"/>
    </row>
    <row r="1363" spans="2:39">
      <c r="B1363" s="200"/>
      <c r="C1363" s="201"/>
      <c r="D1363" s="201"/>
      <c r="E1363" s="201"/>
      <c r="G1363" s="193"/>
      <c r="AD1363" s="202"/>
      <c r="AE1363" s="203"/>
      <c r="AF1363" s="203"/>
      <c r="AG1363" s="203"/>
      <c r="AH1363" s="203"/>
      <c r="AK1363" s="203"/>
      <c r="AL1363" s="203"/>
      <c r="AM1363" s="204"/>
    </row>
    <row r="1364" spans="2:39">
      <c r="B1364" s="200"/>
      <c r="C1364" s="201"/>
      <c r="D1364" s="201"/>
      <c r="E1364" s="201"/>
      <c r="G1364" s="193"/>
      <c r="AD1364" s="202"/>
      <c r="AE1364" s="203"/>
      <c r="AF1364" s="203"/>
      <c r="AG1364" s="203"/>
      <c r="AH1364" s="203"/>
      <c r="AK1364" s="203"/>
      <c r="AL1364" s="203"/>
      <c r="AM1364" s="204"/>
    </row>
    <row r="1365" spans="2:39">
      <c r="B1365" s="200"/>
      <c r="C1365" s="201"/>
      <c r="D1365" s="201"/>
      <c r="E1365" s="201"/>
      <c r="G1365" s="193"/>
      <c r="AD1365" s="202"/>
      <c r="AE1365" s="203"/>
      <c r="AF1365" s="203"/>
      <c r="AG1365" s="203"/>
      <c r="AH1365" s="203"/>
      <c r="AK1365" s="203"/>
      <c r="AL1365" s="203"/>
      <c r="AM1365" s="204"/>
    </row>
    <row r="1366" spans="2:39">
      <c r="B1366" s="200"/>
      <c r="C1366" s="201"/>
      <c r="D1366" s="201"/>
      <c r="E1366" s="201"/>
      <c r="G1366" s="193"/>
      <c r="AD1366" s="202"/>
      <c r="AE1366" s="203"/>
      <c r="AF1366" s="203"/>
      <c r="AG1366" s="203"/>
      <c r="AH1366" s="203"/>
      <c r="AK1366" s="203"/>
      <c r="AL1366" s="203"/>
      <c r="AM1366" s="204"/>
    </row>
    <row r="1367" spans="2:39">
      <c r="B1367" s="200"/>
      <c r="C1367" s="201"/>
      <c r="D1367" s="201"/>
      <c r="E1367" s="201"/>
      <c r="G1367" s="193"/>
      <c r="AD1367" s="202"/>
      <c r="AE1367" s="203"/>
      <c r="AF1367" s="203"/>
      <c r="AG1367" s="203"/>
      <c r="AH1367" s="203"/>
      <c r="AK1367" s="203"/>
      <c r="AL1367" s="203"/>
      <c r="AM1367" s="204"/>
    </row>
    <row r="1368" spans="2:39">
      <c r="B1368" s="200"/>
      <c r="C1368" s="201"/>
      <c r="D1368" s="201"/>
      <c r="E1368" s="201"/>
      <c r="G1368" s="193"/>
      <c r="AD1368" s="202"/>
      <c r="AE1368" s="203"/>
      <c r="AF1368" s="203"/>
      <c r="AG1368" s="203"/>
      <c r="AH1368" s="203"/>
      <c r="AK1368" s="203"/>
      <c r="AL1368" s="203"/>
      <c r="AM1368" s="204"/>
    </row>
    <row r="1369" spans="2:39">
      <c r="B1369" s="200"/>
      <c r="C1369" s="201"/>
      <c r="D1369" s="201"/>
      <c r="E1369" s="201"/>
      <c r="G1369" s="193"/>
      <c r="AD1369" s="202"/>
      <c r="AE1369" s="203"/>
      <c r="AF1369" s="203"/>
      <c r="AG1369" s="203"/>
      <c r="AH1369" s="203"/>
      <c r="AK1369" s="203"/>
      <c r="AL1369" s="203"/>
      <c r="AM1369" s="204"/>
    </row>
    <row r="1370" spans="2:39">
      <c r="B1370" s="200"/>
      <c r="C1370" s="201"/>
      <c r="D1370" s="201"/>
      <c r="E1370" s="201"/>
      <c r="G1370" s="193"/>
      <c r="AD1370" s="202"/>
      <c r="AE1370" s="203"/>
      <c r="AF1370" s="203"/>
      <c r="AG1370" s="203"/>
      <c r="AH1370" s="203"/>
      <c r="AK1370" s="203"/>
      <c r="AL1370" s="203"/>
      <c r="AM1370" s="204"/>
    </row>
    <row r="1371" spans="2:39">
      <c r="B1371" s="200"/>
      <c r="C1371" s="201"/>
      <c r="D1371" s="201"/>
      <c r="E1371" s="201"/>
      <c r="G1371" s="193"/>
      <c r="AD1371" s="202"/>
      <c r="AE1371" s="203"/>
      <c r="AF1371" s="203"/>
      <c r="AG1371" s="203"/>
      <c r="AH1371" s="203"/>
      <c r="AK1371" s="203"/>
      <c r="AL1371" s="203"/>
      <c r="AM1371" s="204"/>
    </row>
    <row r="1372" spans="2:39">
      <c r="B1372" s="200"/>
      <c r="C1372" s="201"/>
      <c r="D1372" s="201"/>
      <c r="E1372" s="201"/>
      <c r="G1372" s="193"/>
      <c r="AD1372" s="202"/>
      <c r="AE1372" s="203"/>
      <c r="AF1372" s="203"/>
      <c r="AG1372" s="203"/>
      <c r="AH1372" s="203"/>
      <c r="AK1372" s="203"/>
      <c r="AL1372" s="203"/>
      <c r="AM1372" s="204"/>
    </row>
    <row r="1373" spans="2:39">
      <c r="B1373" s="200"/>
      <c r="C1373" s="201"/>
      <c r="D1373" s="201"/>
      <c r="E1373" s="201"/>
      <c r="G1373" s="193"/>
      <c r="AD1373" s="202"/>
      <c r="AE1373" s="203"/>
      <c r="AF1373" s="203"/>
      <c r="AG1373" s="203"/>
      <c r="AH1373" s="203"/>
      <c r="AK1373" s="203"/>
      <c r="AL1373" s="203"/>
      <c r="AM1373" s="204"/>
    </row>
    <row r="1374" spans="2:39">
      <c r="B1374" s="200"/>
      <c r="C1374" s="201"/>
      <c r="D1374" s="201"/>
      <c r="E1374" s="201"/>
      <c r="G1374" s="193"/>
      <c r="AD1374" s="202"/>
      <c r="AE1374" s="203"/>
      <c r="AF1374" s="203"/>
      <c r="AG1374" s="203"/>
      <c r="AH1374" s="203"/>
      <c r="AK1374" s="203"/>
      <c r="AL1374" s="203"/>
      <c r="AM1374" s="204"/>
    </row>
    <row r="1375" spans="2:39">
      <c r="B1375" s="200"/>
      <c r="C1375" s="201"/>
      <c r="D1375" s="201"/>
      <c r="E1375" s="201"/>
      <c r="G1375" s="193"/>
      <c r="AD1375" s="202"/>
      <c r="AE1375" s="203"/>
      <c r="AF1375" s="203"/>
      <c r="AG1375" s="203"/>
      <c r="AH1375" s="203"/>
      <c r="AK1375" s="203"/>
      <c r="AL1375" s="203"/>
      <c r="AM1375" s="204"/>
    </row>
    <row r="1376" spans="2:39">
      <c r="B1376" s="200"/>
      <c r="C1376" s="201"/>
      <c r="D1376" s="201"/>
      <c r="E1376" s="201"/>
      <c r="G1376" s="193"/>
      <c r="AD1376" s="202"/>
      <c r="AE1376" s="203"/>
      <c r="AF1376" s="203"/>
      <c r="AG1376" s="203"/>
      <c r="AH1376" s="203"/>
      <c r="AK1376" s="203"/>
      <c r="AL1376" s="203"/>
      <c r="AM1376" s="204"/>
    </row>
    <row r="1377" spans="2:39">
      <c r="B1377" s="200"/>
      <c r="C1377" s="201"/>
      <c r="D1377" s="201"/>
      <c r="E1377" s="201"/>
      <c r="G1377" s="193"/>
      <c r="AD1377" s="202"/>
      <c r="AE1377" s="203"/>
      <c r="AF1377" s="203"/>
      <c r="AG1377" s="203"/>
      <c r="AH1377" s="203"/>
      <c r="AK1377" s="203"/>
      <c r="AL1377" s="203"/>
      <c r="AM1377" s="204"/>
    </row>
    <row r="1378" spans="2:39">
      <c r="B1378" s="200"/>
      <c r="C1378" s="201"/>
      <c r="D1378" s="201"/>
      <c r="E1378" s="201"/>
      <c r="G1378" s="193"/>
      <c r="AD1378" s="202"/>
      <c r="AE1378" s="203"/>
      <c r="AF1378" s="203"/>
      <c r="AG1378" s="203"/>
      <c r="AH1378" s="203"/>
      <c r="AK1378" s="203"/>
      <c r="AL1378" s="203"/>
      <c r="AM1378" s="204"/>
    </row>
    <row r="1379" spans="2:39">
      <c r="B1379" s="200"/>
      <c r="C1379" s="201"/>
      <c r="D1379" s="201"/>
      <c r="E1379" s="201"/>
      <c r="G1379" s="193"/>
      <c r="AD1379" s="202"/>
      <c r="AE1379" s="203"/>
      <c r="AF1379" s="203"/>
      <c r="AG1379" s="203"/>
      <c r="AH1379" s="203"/>
      <c r="AK1379" s="203"/>
      <c r="AL1379" s="203"/>
      <c r="AM1379" s="204"/>
    </row>
    <row r="1380" spans="2:39">
      <c r="B1380" s="200"/>
      <c r="C1380" s="201"/>
      <c r="D1380" s="201"/>
      <c r="E1380" s="201"/>
      <c r="G1380" s="193"/>
      <c r="AD1380" s="202"/>
      <c r="AE1380" s="203"/>
      <c r="AF1380" s="203"/>
      <c r="AG1380" s="203"/>
      <c r="AH1380" s="203"/>
      <c r="AK1380" s="203"/>
      <c r="AL1380" s="203"/>
      <c r="AM1380" s="204"/>
    </row>
    <row r="1381" spans="2:39">
      <c r="B1381" s="200"/>
      <c r="C1381" s="201"/>
      <c r="D1381" s="201"/>
      <c r="E1381" s="201"/>
      <c r="G1381" s="193"/>
      <c r="AD1381" s="202"/>
      <c r="AE1381" s="203"/>
      <c r="AF1381" s="203"/>
      <c r="AG1381" s="203"/>
      <c r="AH1381" s="203"/>
      <c r="AK1381" s="203"/>
      <c r="AL1381" s="203"/>
      <c r="AM1381" s="204"/>
    </row>
    <row r="1382" spans="2:39">
      <c r="B1382" s="200"/>
      <c r="C1382" s="201"/>
      <c r="D1382" s="201"/>
      <c r="E1382" s="201"/>
      <c r="G1382" s="193"/>
      <c r="AD1382" s="202"/>
      <c r="AE1382" s="203"/>
      <c r="AF1382" s="203"/>
      <c r="AG1382" s="203"/>
      <c r="AH1382" s="203"/>
      <c r="AK1382" s="203"/>
      <c r="AL1382" s="203"/>
      <c r="AM1382" s="204"/>
    </row>
    <row r="1383" spans="2:39">
      <c r="B1383" s="200"/>
      <c r="C1383" s="201"/>
      <c r="D1383" s="201"/>
      <c r="E1383" s="201"/>
      <c r="G1383" s="193"/>
      <c r="AD1383" s="202"/>
      <c r="AE1383" s="203"/>
      <c r="AF1383" s="203"/>
      <c r="AG1383" s="203"/>
      <c r="AH1383" s="203"/>
      <c r="AK1383" s="203"/>
      <c r="AL1383" s="203"/>
      <c r="AM1383" s="204"/>
    </row>
    <row r="1384" spans="2:39">
      <c r="B1384" s="200"/>
      <c r="C1384" s="201"/>
      <c r="D1384" s="201"/>
      <c r="E1384" s="201"/>
      <c r="G1384" s="193"/>
      <c r="AD1384" s="202"/>
      <c r="AE1384" s="203"/>
      <c r="AF1384" s="203"/>
      <c r="AG1384" s="203"/>
      <c r="AH1384" s="203"/>
      <c r="AK1384" s="203"/>
      <c r="AL1384" s="203"/>
      <c r="AM1384" s="204"/>
    </row>
    <row r="1385" spans="2:39">
      <c r="B1385" s="200"/>
      <c r="C1385" s="201"/>
      <c r="D1385" s="201"/>
      <c r="E1385" s="201"/>
      <c r="G1385" s="193"/>
      <c r="AD1385" s="202"/>
      <c r="AE1385" s="203"/>
      <c r="AF1385" s="203"/>
      <c r="AG1385" s="203"/>
      <c r="AH1385" s="203"/>
      <c r="AK1385" s="203"/>
      <c r="AL1385" s="203"/>
      <c r="AM1385" s="204"/>
    </row>
    <row r="1386" spans="2:39">
      <c r="B1386" s="200"/>
      <c r="C1386" s="201"/>
      <c r="D1386" s="201"/>
      <c r="E1386" s="201"/>
      <c r="G1386" s="193"/>
      <c r="AD1386" s="202"/>
      <c r="AE1386" s="203"/>
      <c r="AF1386" s="203"/>
      <c r="AG1386" s="203"/>
      <c r="AH1386" s="203"/>
      <c r="AK1386" s="203"/>
      <c r="AL1386" s="203"/>
      <c r="AM1386" s="204"/>
    </row>
    <row r="1387" spans="2:39">
      <c r="B1387" s="200"/>
      <c r="C1387" s="201"/>
      <c r="D1387" s="201"/>
      <c r="E1387" s="201"/>
      <c r="G1387" s="193"/>
      <c r="AD1387" s="202"/>
      <c r="AE1387" s="203"/>
      <c r="AF1387" s="203"/>
      <c r="AG1387" s="203"/>
      <c r="AH1387" s="203"/>
      <c r="AK1387" s="203"/>
      <c r="AL1387" s="203"/>
      <c r="AM1387" s="204"/>
    </row>
    <row r="1388" spans="2:39">
      <c r="B1388" s="200"/>
      <c r="C1388" s="201"/>
      <c r="D1388" s="201"/>
      <c r="E1388" s="201"/>
      <c r="G1388" s="193"/>
      <c r="AD1388" s="202"/>
      <c r="AE1388" s="203"/>
      <c r="AF1388" s="203"/>
      <c r="AG1388" s="203"/>
      <c r="AH1388" s="203"/>
      <c r="AK1388" s="203"/>
      <c r="AL1388" s="203"/>
      <c r="AM1388" s="204"/>
    </row>
    <row r="1389" spans="2:39">
      <c r="B1389" s="200"/>
      <c r="C1389" s="201"/>
      <c r="D1389" s="201"/>
      <c r="E1389" s="201"/>
      <c r="G1389" s="193"/>
      <c r="AD1389" s="202"/>
      <c r="AE1389" s="203"/>
      <c r="AF1389" s="203"/>
      <c r="AG1389" s="203"/>
      <c r="AH1389" s="203"/>
      <c r="AK1389" s="203"/>
      <c r="AL1389" s="203"/>
      <c r="AM1389" s="204"/>
    </row>
    <row r="1390" spans="2:39">
      <c r="B1390" s="200"/>
      <c r="C1390" s="201"/>
      <c r="D1390" s="201"/>
      <c r="E1390" s="201"/>
      <c r="G1390" s="193"/>
      <c r="AD1390" s="202"/>
      <c r="AE1390" s="203"/>
      <c r="AF1390" s="203"/>
      <c r="AG1390" s="203"/>
      <c r="AH1390" s="203"/>
      <c r="AK1390" s="203"/>
      <c r="AL1390" s="203"/>
      <c r="AM1390" s="204"/>
    </row>
    <row r="1391" spans="2:39">
      <c r="B1391" s="200"/>
      <c r="C1391" s="201"/>
      <c r="D1391" s="201"/>
      <c r="E1391" s="201"/>
      <c r="G1391" s="193"/>
      <c r="AD1391" s="202"/>
      <c r="AE1391" s="203"/>
      <c r="AF1391" s="203"/>
      <c r="AG1391" s="203"/>
      <c r="AH1391" s="203"/>
      <c r="AK1391" s="203"/>
      <c r="AL1391" s="203"/>
      <c r="AM1391" s="204"/>
    </row>
    <row r="1392" spans="2:39">
      <c r="B1392" s="200"/>
      <c r="C1392" s="201"/>
      <c r="D1392" s="201"/>
      <c r="E1392" s="201"/>
      <c r="G1392" s="193"/>
      <c r="AD1392" s="202"/>
      <c r="AE1392" s="203"/>
      <c r="AF1392" s="203"/>
      <c r="AG1392" s="203"/>
      <c r="AH1392" s="203"/>
      <c r="AK1392" s="203"/>
      <c r="AL1392" s="203"/>
      <c r="AM1392" s="204"/>
    </row>
    <row r="1393" spans="2:39">
      <c r="B1393" s="200"/>
      <c r="C1393" s="201"/>
      <c r="D1393" s="201"/>
      <c r="E1393" s="201"/>
      <c r="G1393" s="193"/>
      <c r="AD1393" s="202"/>
      <c r="AE1393" s="203"/>
      <c r="AF1393" s="203"/>
      <c r="AG1393" s="203"/>
      <c r="AH1393" s="203"/>
      <c r="AK1393" s="203"/>
      <c r="AL1393" s="203"/>
      <c r="AM1393" s="204"/>
    </row>
    <row r="1394" spans="2:39">
      <c r="B1394" s="200"/>
      <c r="C1394" s="201"/>
      <c r="D1394" s="201"/>
      <c r="E1394" s="201"/>
      <c r="G1394" s="193"/>
      <c r="AD1394" s="202"/>
      <c r="AE1394" s="203"/>
      <c r="AF1394" s="203"/>
      <c r="AG1394" s="203"/>
      <c r="AH1394" s="203"/>
      <c r="AK1394" s="203"/>
      <c r="AL1394" s="203"/>
      <c r="AM1394" s="204"/>
    </row>
    <row r="1395" spans="2:39">
      <c r="B1395" s="200"/>
      <c r="C1395" s="201"/>
      <c r="D1395" s="201"/>
      <c r="E1395" s="201"/>
      <c r="G1395" s="193"/>
      <c r="AD1395" s="202"/>
      <c r="AE1395" s="203"/>
      <c r="AF1395" s="203"/>
      <c r="AG1395" s="203"/>
      <c r="AH1395" s="203"/>
      <c r="AK1395" s="203"/>
      <c r="AL1395" s="203"/>
      <c r="AM1395" s="204"/>
    </row>
    <row r="1396" spans="2:39">
      <c r="B1396" s="200"/>
      <c r="C1396" s="201"/>
      <c r="D1396" s="201"/>
      <c r="E1396" s="201"/>
      <c r="G1396" s="193"/>
      <c r="AD1396" s="202"/>
      <c r="AE1396" s="203"/>
      <c r="AF1396" s="203"/>
      <c r="AG1396" s="203"/>
      <c r="AH1396" s="203"/>
      <c r="AK1396" s="203"/>
      <c r="AL1396" s="203"/>
      <c r="AM1396" s="204"/>
    </row>
    <row r="1397" spans="2:39">
      <c r="B1397" s="200"/>
      <c r="C1397" s="201"/>
      <c r="D1397" s="201"/>
      <c r="E1397" s="201"/>
      <c r="G1397" s="193"/>
      <c r="AD1397" s="202"/>
      <c r="AE1397" s="203"/>
      <c r="AF1397" s="203"/>
      <c r="AG1397" s="203"/>
      <c r="AH1397" s="203"/>
      <c r="AK1397" s="203"/>
      <c r="AL1397" s="203"/>
      <c r="AM1397" s="204"/>
    </row>
    <row r="1398" spans="2:39">
      <c r="B1398" s="200"/>
      <c r="C1398" s="201"/>
      <c r="D1398" s="201"/>
      <c r="E1398" s="201"/>
      <c r="G1398" s="193"/>
      <c r="AD1398" s="202"/>
      <c r="AE1398" s="203"/>
      <c r="AF1398" s="203"/>
      <c r="AG1398" s="203"/>
      <c r="AH1398" s="203"/>
      <c r="AK1398" s="203"/>
      <c r="AL1398" s="203"/>
      <c r="AM1398" s="204"/>
    </row>
    <row r="1399" spans="2:39">
      <c r="B1399" s="200"/>
      <c r="C1399" s="201"/>
      <c r="D1399" s="201"/>
      <c r="E1399" s="201"/>
      <c r="G1399" s="193"/>
      <c r="AD1399" s="202"/>
      <c r="AE1399" s="203"/>
      <c r="AF1399" s="203"/>
      <c r="AG1399" s="203"/>
      <c r="AH1399" s="203"/>
      <c r="AK1399" s="203"/>
      <c r="AL1399" s="203"/>
      <c r="AM1399" s="204"/>
    </row>
    <row r="1400" spans="2:39">
      <c r="B1400" s="200"/>
      <c r="C1400" s="201"/>
      <c r="D1400" s="201"/>
      <c r="E1400" s="201"/>
      <c r="G1400" s="193"/>
      <c r="AD1400" s="202"/>
      <c r="AE1400" s="203"/>
      <c r="AF1400" s="203"/>
      <c r="AG1400" s="203"/>
      <c r="AH1400" s="203"/>
      <c r="AK1400" s="203"/>
      <c r="AL1400" s="203"/>
      <c r="AM1400" s="204"/>
    </row>
    <row r="1401" spans="2:39">
      <c r="B1401" s="200"/>
      <c r="C1401" s="201"/>
      <c r="D1401" s="201"/>
      <c r="E1401" s="201"/>
      <c r="G1401" s="193"/>
      <c r="AD1401" s="202"/>
      <c r="AE1401" s="203"/>
      <c r="AF1401" s="203"/>
      <c r="AG1401" s="203"/>
      <c r="AH1401" s="203"/>
      <c r="AK1401" s="203"/>
      <c r="AL1401" s="203"/>
      <c r="AM1401" s="204"/>
    </row>
    <row r="1402" spans="2:39">
      <c r="B1402" s="200"/>
      <c r="C1402" s="201"/>
      <c r="D1402" s="201"/>
      <c r="E1402" s="201"/>
      <c r="G1402" s="193"/>
      <c r="AD1402" s="202"/>
      <c r="AE1402" s="203"/>
      <c r="AF1402" s="203"/>
      <c r="AG1402" s="203"/>
      <c r="AH1402" s="203"/>
      <c r="AK1402" s="203"/>
      <c r="AL1402" s="203"/>
      <c r="AM1402" s="204"/>
    </row>
    <row r="1403" spans="2:39">
      <c r="B1403" s="200"/>
      <c r="C1403" s="201"/>
      <c r="D1403" s="201"/>
      <c r="E1403" s="201"/>
      <c r="G1403" s="193"/>
      <c r="AD1403" s="202"/>
      <c r="AE1403" s="203"/>
      <c r="AF1403" s="203"/>
      <c r="AG1403" s="203"/>
      <c r="AH1403" s="203"/>
      <c r="AK1403" s="203"/>
      <c r="AL1403" s="203"/>
      <c r="AM1403" s="204"/>
    </row>
    <row r="1404" spans="2:39">
      <c r="B1404" s="200"/>
      <c r="C1404" s="201"/>
      <c r="D1404" s="201"/>
      <c r="E1404" s="201"/>
      <c r="G1404" s="193"/>
      <c r="AD1404" s="202"/>
      <c r="AE1404" s="203"/>
      <c r="AF1404" s="203"/>
      <c r="AG1404" s="203"/>
      <c r="AH1404" s="203"/>
      <c r="AK1404" s="203"/>
      <c r="AL1404" s="203"/>
      <c r="AM1404" s="204"/>
    </row>
    <row r="1405" spans="2:39">
      <c r="B1405" s="200"/>
      <c r="C1405" s="201"/>
      <c r="D1405" s="201"/>
      <c r="E1405" s="201"/>
      <c r="G1405" s="193"/>
      <c r="AD1405" s="202"/>
      <c r="AE1405" s="203"/>
      <c r="AF1405" s="203"/>
      <c r="AG1405" s="203"/>
      <c r="AH1405" s="203"/>
      <c r="AK1405" s="203"/>
      <c r="AL1405" s="203"/>
      <c r="AM1405" s="204"/>
    </row>
    <row r="1406" spans="2:39">
      <c r="B1406" s="200"/>
      <c r="C1406" s="201"/>
      <c r="D1406" s="201"/>
      <c r="E1406" s="201"/>
      <c r="G1406" s="193"/>
      <c r="AD1406" s="202"/>
      <c r="AE1406" s="203"/>
      <c r="AF1406" s="203"/>
      <c r="AG1406" s="203"/>
      <c r="AH1406" s="203"/>
      <c r="AK1406" s="203"/>
      <c r="AL1406" s="203"/>
      <c r="AM1406" s="204"/>
    </row>
    <row r="1407" spans="2:39">
      <c r="B1407" s="200"/>
      <c r="C1407" s="201"/>
      <c r="D1407" s="201"/>
      <c r="E1407" s="201"/>
      <c r="G1407" s="193"/>
      <c r="AD1407" s="202"/>
      <c r="AE1407" s="203"/>
      <c r="AF1407" s="203"/>
      <c r="AG1407" s="203"/>
      <c r="AH1407" s="203"/>
      <c r="AK1407" s="203"/>
      <c r="AL1407" s="203"/>
      <c r="AM1407" s="204"/>
    </row>
    <row r="1408" spans="2:39">
      <c r="B1408" s="200"/>
      <c r="C1408" s="201"/>
      <c r="D1408" s="201"/>
      <c r="E1408" s="201"/>
      <c r="G1408" s="193"/>
      <c r="AD1408" s="202"/>
      <c r="AE1408" s="203"/>
      <c r="AF1408" s="203"/>
      <c r="AG1408" s="203"/>
      <c r="AH1408" s="203"/>
      <c r="AK1408" s="203"/>
      <c r="AL1408" s="203"/>
      <c r="AM1408" s="204"/>
    </row>
    <row r="1409" spans="2:39">
      <c r="B1409" s="200"/>
      <c r="C1409" s="201"/>
      <c r="D1409" s="201"/>
      <c r="E1409" s="201"/>
      <c r="G1409" s="193"/>
      <c r="AD1409" s="202"/>
      <c r="AE1409" s="203"/>
      <c r="AF1409" s="203"/>
      <c r="AG1409" s="203"/>
      <c r="AH1409" s="203"/>
      <c r="AK1409" s="203"/>
      <c r="AL1409" s="203"/>
      <c r="AM1409" s="204"/>
    </row>
    <row r="1410" spans="2:39">
      <c r="B1410" s="200"/>
      <c r="C1410" s="201"/>
      <c r="D1410" s="201"/>
      <c r="E1410" s="201"/>
      <c r="G1410" s="193"/>
      <c r="AD1410" s="202"/>
      <c r="AE1410" s="203"/>
      <c r="AF1410" s="203"/>
      <c r="AG1410" s="203"/>
      <c r="AH1410" s="203"/>
      <c r="AK1410" s="203"/>
      <c r="AL1410" s="203"/>
      <c r="AM1410" s="204"/>
    </row>
    <row r="1411" spans="2:39">
      <c r="B1411" s="200"/>
      <c r="C1411" s="201"/>
      <c r="D1411" s="201"/>
      <c r="E1411" s="201"/>
      <c r="G1411" s="193"/>
      <c r="AD1411" s="202"/>
      <c r="AE1411" s="203"/>
      <c r="AF1411" s="203"/>
      <c r="AG1411" s="203"/>
      <c r="AH1411" s="203"/>
      <c r="AK1411" s="203"/>
      <c r="AL1411" s="203"/>
      <c r="AM1411" s="204"/>
    </row>
    <row r="1412" spans="2:39">
      <c r="B1412" s="200"/>
      <c r="C1412" s="201"/>
      <c r="D1412" s="201"/>
      <c r="E1412" s="201"/>
      <c r="G1412" s="193"/>
      <c r="AD1412" s="202"/>
      <c r="AE1412" s="203"/>
      <c r="AF1412" s="203"/>
      <c r="AG1412" s="203"/>
      <c r="AH1412" s="203"/>
      <c r="AK1412" s="203"/>
      <c r="AL1412" s="203"/>
      <c r="AM1412" s="204"/>
    </row>
    <row r="1413" spans="2:39">
      <c r="B1413" s="200"/>
      <c r="C1413" s="201"/>
      <c r="D1413" s="201"/>
      <c r="E1413" s="201"/>
      <c r="G1413" s="193"/>
      <c r="AD1413" s="202"/>
      <c r="AE1413" s="203"/>
      <c r="AF1413" s="203"/>
      <c r="AG1413" s="203"/>
      <c r="AH1413" s="203"/>
      <c r="AK1413" s="203"/>
      <c r="AL1413" s="203"/>
      <c r="AM1413" s="204"/>
    </row>
    <row r="1414" spans="2:39">
      <c r="B1414" s="200"/>
      <c r="C1414" s="201"/>
      <c r="D1414" s="201"/>
      <c r="E1414" s="201"/>
      <c r="G1414" s="193"/>
      <c r="AD1414" s="202"/>
      <c r="AE1414" s="203"/>
      <c r="AF1414" s="203"/>
      <c r="AG1414" s="203"/>
      <c r="AH1414" s="203"/>
      <c r="AK1414" s="203"/>
      <c r="AL1414" s="203"/>
      <c r="AM1414" s="204"/>
    </row>
    <row r="1415" spans="2:39">
      <c r="B1415" s="200"/>
      <c r="C1415" s="201"/>
      <c r="D1415" s="201"/>
      <c r="E1415" s="201"/>
      <c r="G1415" s="193"/>
      <c r="AD1415" s="202"/>
      <c r="AE1415" s="203"/>
      <c r="AF1415" s="203"/>
      <c r="AG1415" s="203"/>
      <c r="AH1415" s="203"/>
      <c r="AK1415" s="203"/>
      <c r="AL1415" s="203"/>
      <c r="AM1415" s="204"/>
    </row>
    <row r="1416" spans="2:39">
      <c r="B1416" s="200"/>
      <c r="C1416" s="201"/>
      <c r="D1416" s="201"/>
      <c r="E1416" s="201"/>
      <c r="G1416" s="193"/>
      <c r="AD1416" s="202"/>
      <c r="AE1416" s="203"/>
      <c r="AF1416" s="203"/>
      <c r="AG1416" s="203"/>
      <c r="AH1416" s="203"/>
      <c r="AK1416" s="203"/>
      <c r="AL1416" s="203"/>
      <c r="AM1416" s="204"/>
    </row>
    <row r="1417" spans="2:39">
      <c r="B1417" s="200"/>
      <c r="C1417" s="201"/>
      <c r="D1417" s="201"/>
      <c r="E1417" s="201"/>
      <c r="G1417" s="193"/>
      <c r="AD1417" s="202"/>
      <c r="AE1417" s="203"/>
      <c r="AF1417" s="203"/>
      <c r="AG1417" s="203"/>
      <c r="AH1417" s="203"/>
      <c r="AK1417" s="203"/>
      <c r="AL1417" s="203"/>
      <c r="AM1417" s="204"/>
    </row>
    <row r="1418" spans="2:39">
      <c r="B1418" s="200"/>
      <c r="C1418" s="201"/>
      <c r="D1418" s="201"/>
      <c r="E1418" s="201"/>
      <c r="G1418" s="193"/>
      <c r="AD1418" s="202"/>
      <c r="AE1418" s="203"/>
      <c r="AF1418" s="203"/>
      <c r="AG1418" s="203"/>
      <c r="AH1418" s="203"/>
      <c r="AK1418" s="203"/>
      <c r="AL1418" s="203"/>
      <c r="AM1418" s="204"/>
    </row>
    <row r="1419" spans="2:39">
      <c r="B1419" s="200"/>
      <c r="C1419" s="201"/>
      <c r="D1419" s="201"/>
      <c r="E1419" s="201"/>
      <c r="G1419" s="193"/>
      <c r="AD1419" s="202"/>
      <c r="AE1419" s="203"/>
      <c r="AF1419" s="203"/>
      <c r="AG1419" s="203"/>
      <c r="AH1419" s="203"/>
      <c r="AK1419" s="203"/>
      <c r="AL1419" s="203"/>
      <c r="AM1419" s="204"/>
    </row>
    <row r="1420" spans="2:39">
      <c r="B1420" s="200"/>
      <c r="C1420" s="201"/>
      <c r="D1420" s="201"/>
      <c r="E1420" s="201"/>
      <c r="G1420" s="193"/>
      <c r="AD1420" s="202"/>
      <c r="AE1420" s="203"/>
      <c r="AF1420" s="203"/>
      <c r="AG1420" s="203"/>
      <c r="AH1420" s="203"/>
      <c r="AK1420" s="203"/>
      <c r="AL1420" s="203"/>
      <c r="AM1420" s="204"/>
    </row>
    <row r="1421" spans="2:39">
      <c r="B1421" s="200"/>
      <c r="C1421" s="201"/>
      <c r="D1421" s="201"/>
      <c r="E1421" s="201"/>
      <c r="G1421" s="193"/>
      <c r="AD1421" s="202"/>
      <c r="AE1421" s="203"/>
      <c r="AF1421" s="203"/>
      <c r="AG1421" s="203"/>
      <c r="AH1421" s="203"/>
      <c r="AK1421" s="203"/>
      <c r="AL1421" s="203"/>
      <c r="AM1421" s="204"/>
    </row>
    <row r="1422" spans="2:39">
      <c r="B1422" s="200"/>
      <c r="C1422" s="201"/>
      <c r="D1422" s="201"/>
      <c r="E1422" s="201"/>
      <c r="G1422" s="193"/>
      <c r="AD1422" s="202"/>
      <c r="AE1422" s="203"/>
      <c r="AF1422" s="203"/>
      <c r="AG1422" s="203"/>
      <c r="AH1422" s="203"/>
      <c r="AK1422" s="203"/>
      <c r="AL1422" s="203"/>
      <c r="AM1422" s="204"/>
    </row>
    <row r="1423" spans="2:39">
      <c r="B1423" s="200"/>
      <c r="C1423" s="201"/>
      <c r="D1423" s="201"/>
      <c r="E1423" s="201"/>
      <c r="G1423" s="193"/>
      <c r="AD1423" s="202"/>
      <c r="AE1423" s="203"/>
      <c r="AF1423" s="203"/>
      <c r="AG1423" s="203"/>
      <c r="AH1423" s="203"/>
      <c r="AK1423" s="203"/>
      <c r="AL1423" s="203"/>
      <c r="AM1423" s="204"/>
    </row>
    <row r="1424" spans="2:39">
      <c r="B1424" s="200"/>
      <c r="C1424" s="201"/>
      <c r="D1424" s="201"/>
      <c r="E1424" s="201"/>
      <c r="G1424" s="193"/>
      <c r="AD1424" s="202"/>
      <c r="AE1424" s="203"/>
      <c r="AF1424" s="203"/>
      <c r="AG1424" s="203"/>
      <c r="AH1424" s="203"/>
      <c r="AK1424" s="203"/>
      <c r="AL1424" s="203"/>
      <c r="AM1424" s="204"/>
    </row>
    <row r="1425" spans="2:39">
      <c r="B1425" s="200"/>
      <c r="C1425" s="201"/>
      <c r="D1425" s="201"/>
      <c r="E1425" s="201"/>
      <c r="G1425" s="193"/>
      <c r="AD1425" s="202"/>
      <c r="AE1425" s="203"/>
      <c r="AF1425" s="203"/>
      <c r="AG1425" s="203"/>
      <c r="AH1425" s="203"/>
      <c r="AK1425" s="203"/>
      <c r="AL1425" s="203"/>
      <c r="AM1425" s="204"/>
    </row>
    <row r="1426" spans="2:39">
      <c r="B1426" s="200"/>
      <c r="C1426" s="201"/>
      <c r="D1426" s="201"/>
      <c r="E1426" s="201"/>
      <c r="G1426" s="193"/>
      <c r="AD1426" s="202"/>
      <c r="AE1426" s="203"/>
      <c r="AF1426" s="203"/>
      <c r="AG1426" s="203"/>
      <c r="AH1426" s="203"/>
      <c r="AK1426" s="203"/>
      <c r="AL1426" s="203"/>
      <c r="AM1426" s="204"/>
    </row>
    <row r="1427" spans="2:39">
      <c r="B1427" s="200"/>
      <c r="C1427" s="201"/>
      <c r="D1427" s="201"/>
      <c r="E1427" s="201"/>
      <c r="G1427" s="193"/>
      <c r="AD1427" s="202"/>
      <c r="AE1427" s="203"/>
      <c r="AF1427" s="203"/>
      <c r="AG1427" s="203"/>
      <c r="AH1427" s="203"/>
      <c r="AK1427" s="203"/>
      <c r="AL1427" s="203"/>
      <c r="AM1427" s="204"/>
    </row>
    <row r="1428" spans="2:39">
      <c r="B1428" s="200"/>
      <c r="C1428" s="201"/>
      <c r="D1428" s="201"/>
      <c r="E1428" s="201"/>
      <c r="G1428" s="193"/>
      <c r="AD1428" s="202"/>
      <c r="AE1428" s="203"/>
      <c r="AF1428" s="203"/>
      <c r="AG1428" s="203"/>
      <c r="AH1428" s="203"/>
      <c r="AK1428" s="203"/>
      <c r="AL1428" s="203"/>
      <c r="AM1428" s="204"/>
    </row>
    <row r="1429" spans="2:39">
      <c r="B1429" s="200"/>
      <c r="C1429" s="201"/>
      <c r="D1429" s="201"/>
      <c r="E1429" s="201"/>
      <c r="G1429" s="193"/>
      <c r="AD1429" s="202"/>
      <c r="AE1429" s="203"/>
      <c r="AF1429" s="203"/>
      <c r="AG1429" s="203"/>
      <c r="AH1429" s="203"/>
      <c r="AK1429" s="203"/>
      <c r="AL1429" s="203"/>
      <c r="AM1429" s="204"/>
    </row>
    <row r="1430" spans="2:39">
      <c r="B1430" s="200"/>
      <c r="C1430" s="201"/>
      <c r="D1430" s="201"/>
      <c r="E1430" s="201"/>
      <c r="G1430" s="193"/>
      <c r="AD1430" s="202"/>
      <c r="AE1430" s="203"/>
      <c r="AF1430" s="203"/>
      <c r="AG1430" s="203"/>
      <c r="AH1430" s="203"/>
      <c r="AK1430" s="203"/>
      <c r="AL1430" s="203"/>
      <c r="AM1430" s="204"/>
    </row>
    <row r="1431" spans="2:39">
      <c r="B1431" s="200"/>
      <c r="C1431" s="201"/>
      <c r="D1431" s="201"/>
      <c r="E1431" s="201"/>
      <c r="G1431" s="193"/>
      <c r="AD1431" s="202"/>
      <c r="AE1431" s="203"/>
      <c r="AF1431" s="203"/>
      <c r="AG1431" s="203"/>
      <c r="AH1431" s="203"/>
      <c r="AK1431" s="203"/>
      <c r="AL1431" s="203"/>
      <c r="AM1431" s="204"/>
    </row>
    <row r="1432" spans="2:39">
      <c r="B1432" s="200"/>
      <c r="C1432" s="201"/>
      <c r="D1432" s="201"/>
      <c r="E1432" s="201"/>
      <c r="G1432" s="193"/>
      <c r="AD1432" s="202"/>
      <c r="AE1432" s="203"/>
      <c r="AF1432" s="203"/>
      <c r="AG1432" s="203"/>
      <c r="AH1432" s="203"/>
      <c r="AK1432" s="203"/>
      <c r="AL1432" s="203"/>
      <c r="AM1432" s="204"/>
    </row>
    <row r="1433" spans="2:39">
      <c r="B1433" s="200"/>
      <c r="C1433" s="201"/>
      <c r="D1433" s="201"/>
      <c r="E1433" s="201"/>
      <c r="G1433" s="193"/>
      <c r="AD1433" s="202"/>
      <c r="AE1433" s="203"/>
      <c r="AF1433" s="203"/>
      <c r="AG1433" s="203"/>
      <c r="AH1433" s="203"/>
      <c r="AK1433" s="203"/>
      <c r="AL1433" s="203"/>
      <c r="AM1433" s="204"/>
    </row>
    <row r="1434" spans="2:39">
      <c r="B1434" s="200"/>
      <c r="C1434" s="201"/>
      <c r="D1434" s="201"/>
      <c r="E1434" s="201"/>
      <c r="G1434" s="193"/>
      <c r="AD1434" s="202"/>
      <c r="AE1434" s="203"/>
      <c r="AF1434" s="203"/>
      <c r="AG1434" s="203"/>
      <c r="AH1434" s="203"/>
      <c r="AK1434" s="203"/>
      <c r="AL1434" s="203"/>
      <c r="AM1434" s="204"/>
    </row>
    <row r="1435" spans="2:39">
      <c r="B1435" s="200"/>
      <c r="C1435" s="201"/>
      <c r="D1435" s="201"/>
      <c r="E1435" s="201"/>
      <c r="G1435" s="193"/>
      <c r="AD1435" s="202"/>
      <c r="AE1435" s="203"/>
      <c r="AF1435" s="203"/>
      <c r="AG1435" s="203"/>
      <c r="AH1435" s="203"/>
      <c r="AK1435" s="203"/>
      <c r="AL1435" s="203"/>
      <c r="AM1435" s="204"/>
    </row>
    <row r="1436" spans="2:39">
      <c r="B1436" s="200"/>
      <c r="C1436" s="201"/>
      <c r="D1436" s="201"/>
      <c r="E1436" s="201"/>
      <c r="G1436" s="193"/>
      <c r="AD1436" s="202"/>
      <c r="AE1436" s="203"/>
      <c r="AF1436" s="203"/>
      <c r="AG1436" s="203"/>
      <c r="AH1436" s="203"/>
      <c r="AK1436" s="203"/>
      <c r="AL1436" s="203"/>
      <c r="AM1436" s="204"/>
    </row>
    <row r="1437" spans="2:39">
      <c r="B1437" s="200"/>
      <c r="C1437" s="201"/>
      <c r="D1437" s="201"/>
      <c r="E1437" s="201"/>
      <c r="G1437" s="193"/>
      <c r="AD1437" s="202"/>
      <c r="AE1437" s="203"/>
      <c r="AF1437" s="203"/>
      <c r="AG1437" s="203"/>
      <c r="AH1437" s="203"/>
      <c r="AK1437" s="203"/>
      <c r="AL1437" s="203"/>
      <c r="AM1437" s="204"/>
    </row>
    <row r="1438" spans="2:39">
      <c r="B1438" s="200"/>
      <c r="C1438" s="201"/>
      <c r="D1438" s="201"/>
      <c r="E1438" s="201"/>
      <c r="G1438" s="193"/>
      <c r="AD1438" s="202"/>
      <c r="AE1438" s="203"/>
      <c r="AF1438" s="203"/>
      <c r="AG1438" s="203"/>
      <c r="AH1438" s="203"/>
      <c r="AK1438" s="203"/>
      <c r="AL1438" s="203"/>
      <c r="AM1438" s="204"/>
    </row>
    <row r="1439" spans="2:39">
      <c r="B1439" s="200"/>
      <c r="C1439" s="201"/>
      <c r="D1439" s="201"/>
      <c r="E1439" s="201"/>
      <c r="G1439" s="193"/>
      <c r="AD1439" s="202"/>
      <c r="AE1439" s="203"/>
      <c r="AF1439" s="203"/>
      <c r="AG1439" s="203"/>
      <c r="AH1439" s="203"/>
      <c r="AK1439" s="203"/>
      <c r="AL1439" s="203"/>
      <c r="AM1439" s="204"/>
    </row>
    <row r="1440" spans="2:39">
      <c r="B1440" s="200"/>
      <c r="C1440" s="201"/>
      <c r="D1440" s="201"/>
      <c r="E1440" s="201"/>
      <c r="G1440" s="193"/>
      <c r="AD1440" s="202"/>
      <c r="AE1440" s="203"/>
      <c r="AF1440" s="203"/>
      <c r="AG1440" s="203"/>
      <c r="AH1440" s="203"/>
      <c r="AK1440" s="203"/>
      <c r="AL1440" s="203"/>
      <c r="AM1440" s="204"/>
    </row>
    <row r="1441" spans="2:39">
      <c r="B1441" s="200"/>
      <c r="C1441" s="201"/>
      <c r="D1441" s="201"/>
      <c r="E1441" s="201"/>
      <c r="G1441" s="193"/>
      <c r="AD1441" s="202"/>
      <c r="AE1441" s="203"/>
      <c r="AF1441" s="203"/>
      <c r="AG1441" s="203"/>
      <c r="AH1441" s="203"/>
      <c r="AK1441" s="203"/>
      <c r="AL1441" s="203"/>
      <c r="AM1441" s="204"/>
    </row>
    <row r="1442" spans="2:39">
      <c r="B1442" s="200"/>
      <c r="C1442" s="201"/>
      <c r="D1442" s="201"/>
      <c r="E1442" s="201"/>
      <c r="G1442" s="193"/>
      <c r="AD1442" s="202"/>
      <c r="AE1442" s="203"/>
      <c r="AF1442" s="203"/>
      <c r="AG1442" s="203"/>
      <c r="AH1442" s="203"/>
      <c r="AK1442" s="203"/>
      <c r="AL1442" s="203"/>
      <c r="AM1442" s="204"/>
    </row>
    <row r="1443" spans="2:39">
      <c r="B1443" s="200"/>
      <c r="C1443" s="201"/>
      <c r="D1443" s="201"/>
      <c r="E1443" s="201"/>
      <c r="G1443" s="193"/>
      <c r="AD1443" s="202"/>
      <c r="AE1443" s="203"/>
      <c r="AF1443" s="203"/>
      <c r="AG1443" s="203"/>
      <c r="AH1443" s="203"/>
      <c r="AK1443" s="203"/>
      <c r="AL1443" s="203"/>
      <c r="AM1443" s="204"/>
    </row>
    <row r="1444" spans="2:39">
      <c r="B1444" s="200"/>
      <c r="C1444" s="201"/>
      <c r="D1444" s="201"/>
      <c r="E1444" s="201"/>
      <c r="G1444" s="193"/>
      <c r="AD1444" s="202"/>
      <c r="AE1444" s="203"/>
      <c r="AF1444" s="203"/>
      <c r="AG1444" s="203"/>
      <c r="AH1444" s="203"/>
      <c r="AK1444" s="203"/>
      <c r="AL1444" s="203"/>
      <c r="AM1444" s="204"/>
    </row>
    <row r="1445" spans="2:39">
      <c r="B1445" s="200"/>
      <c r="C1445" s="201"/>
      <c r="D1445" s="201"/>
      <c r="E1445" s="201"/>
      <c r="G1445" s="193"/>
      <c r="AD1445" s="202"/>
      <c r="AE1445" s="203"/>
      <c r="AF1445" s="203"/>
      <c r="AG1445" s="203"/>
      <c r="AH1445" s="203"/>
      <c r="AK1445" s="203"/>
      <c r="AL1445" s="203"/>
      <c r="AM1445" s="204"/>
    </row>
    <row r="1446" spans="2:39">
      <c r="B1446" s="200"/>
      <c r="C1446" s="201"/>
      <c r="D1446" s="201"/>
      <c r="E1446" s="201"/>
      <c r="G1446" s="193"/>
      <c r="AD1446" s="202"/>
      <c r="AE1446" s="203"/>
      <c r="AF1446" s="203"/>
      <c r="AG1446" s="203"/>
      <c r="AH1446" s="203"/>
      <c r="AK1446" s="203"/>
      <c r="AL1446" s="203"/>
      <c r="AM1446" s="204"/>
    </row>
    <row r="1447" spans="2:39">
      <c r="B1447" s="200"/>
      <c r="C1447" s="201"/>
      <c r="D1447" s="201"/>
      <c r="E1447" s="201"/>
      <c r="G1447" s="193"/>
      <c r="AD1447" s="202"/>
      <c r="AE1447" s="203"/>
      <c r="AF1447" s="203"/>
      <c r="AG1447" s="203"/>
      <c r="AH1447" s="203"/>
      <c r="AK1447" s="203"/>
      <c r="AL1447" s="203"/>
      <c r="AM1447" s="204"/>
    </row>
    <row r="1448" spans="2:39">
      <c r="B1448" s="200"/>
      <c r="C1448" s="201"/>
      <c r="D1448" s="201"/>
      <c r="E1448" s="201"/>
      <c r="G1448" s="193"/>
      <c r="AD1448" s="202"/>
      <c r="AE1448" s="203"/>
      <c r="AF1448" s="203"/>
      <c r="AG1448" s="203"/>
      <c r="AH1448" s="203"/>
      <c r="AK1448" s="203"/>
      <c r="AL1448" s="203"/>
      <c r="AM1448" s="204"/>
    </row>
    <row r="1449" spans="2:39">
      <c r="B1449" s="200"/>
      <c r="C1449" s="201"/>
      <c r="D1449" s="201"/>
      <c r="E1449" s="201"/>
      <c r="G1449" s="193"/>
      <c r="AD1449" s="202"/>
      <c r="AE1449" s="203"/>
      <c r="AF1449" s="203"/>
      <c r="AG1449" s="203"/>
      <c r="AH1449" s="203"/>
      <c r="AK1449" s="203"/>
      <c r="AL1449" s="203"/>
      <c r="AM1449" s="204"/>
    </row>
    <row r="1450" spans="2:39">
      <c r="B1450" s="200"/>
      <c r="C1450" s="201"/>
      <c r="D1450" s="201"/>
      <c r="E1450" s="201"/>
      <c r="G1450" s="193"/>
      <c r="AD1450" s="202"/>
      <c r="AE1450" s="203"/>
      <c r="AF1450" s="203"/>
      <c r="AG1450" s="203"/>
      <c r="AH1450" s="203"/>
      <c r="AK1450" s="203"/>
      <c r="AL1450" s="203"/>
      <c r="AM1450" s="204"/>
    </row>
    <row r="1451" spans="2:39">
      <c r="B1451" s="200"/>
      <c r="C1451" s="201"/>
      <c r="D1451" s="201"/>
      <c r="E1451" s="201"/>
      <c r="G1451" s="193"/>
      <c r="AD1451" s="202"/>
      <c r="AE1451" s="203"/>
      <c r="AF1451" s="203"/>
      <c r="AG1451" s="203"/>
      <c r="AH1451" s="203"/>
      <c r="AK1451" s="203"/>
      <c r="AL1451" s="203"/>
      <c r="AM1451" s="204"/>
    </row>
    <row r="1452" spans="2:39">
      <c r="B1452" s="200"/>
      <c r="C1452" s="201"/>
      <c r="D1452" s="201"/>
      <c r="E1452" s="201"/>
      <c r="G1452" s="193"/>
      <c r="AD1452" s="202"/>
      <c r="AE1452" s="203"/>
      <c r="AF1452" s="203"/>
      <c r="AG1452" s="203"/>
      <c r="AH1452" s="203"/>
      <c r="AK1452" s="203"/>
      <c r="AL1452" s="203"/>
      <c r="AM1452" s="204"/>
    </row>
    <row r="1453" spans="2:39">
      <c r="B1453" s="200"/>
      <c r="C1453" s="201"/>
      <c r="D1453" s="201"/>
      <c r="E1453" s="201"/>
      <c r="G1453" s="193"/>
      <c r="AD1453" s="202"/>
      <c r="AE1453" s="203"/>
      <c r="AF1453" s="203"/>
      <c r="AG1453" s="203"/>
      <c r="AH1453" s="203"/>
      <c r="AK1453" s="203"/>
      <c r="AL1453" s="203"/>
      <c r="AM1453" s="204"/>
    </row>
    <row r="1454" spans="2:39">
      <c r="B1454" s="200"/>
      <c r="C1454" s="201"/>
      <c r="D1454" s="201"/>
      <c r="E1454" s="201"/>
      <c r="G1454" s="193"/>
      <c r="AD1454" s="202"/>
      <c r="AE1454" s="203"/>
      <c r="AF1454" s="203"/>
      <c r="AG1454" s="203"/>
      <c r="AH1454" s="203"/>
      <c r="AK1454" s="203"/>
      <c r="AL1454" s="203"/>
      <c r="AM1454" s="204"/>
    </row>
    <row r="1455" spans="2:39">
      <c r="B1455" s="200"/>
      <c r="C1455" s="201"/>
      <c r="D1455" s="201"/>
      <c r="E1455" s="201"/>
      <c r="G1455" s="193"/>
      <c r="AD1455" s="202"/>
      <c r="AE1455" s="203"/>
      <c r="AF1455" s="203"/>
      <c r="AG1455" s="203"/>
      <c r="AH1455" s="203"/>
      <c r="AK1455" s="203"/>
      <c r="AL1455" s="203"/>
      <c r="AM1455" s="204"/>
    </row>
    <row r="1456" spans="2:39">
      <c r="B1456" s="200"/>
      <c r="C1456" s="201"/>
      <c r="D1456" s="201"/>
      <c r="E1456" s="201"/>
      <c r="G1456" s="193"/>
      <c r="AD1456" s="202"/>
      <c r="AE1456" s="203"/>
      <c r="AF1456" s="203"/>
      <c r="AG1456" s="203"/>
      <c r="AH1456" s="203"/>
      <c r="AK1456" s="203"/>
      <c r="AL1456" s="203"/>
      <c r="AM1456" s="204"/>
    </row>
    <row r="1457" spans="2:39">
      <c r="B1457" s="200"/>
      <c r="C1457" s="201"/>
      <c r="D1457" s="201"/>
      <c r="E1457" s="201"/>
      <c r="G1457" s="193"/>
      <c r="AD1457" s="202"/>
      <c r="AE1457" s="203"/>
      <c r="AF1457" s="203"/>
      <c r="AG1457" s="203"/>
      <c r="AH1457" s="203"/>
      <c r="AK1457" s="203"/>
      <c r="AL1457" s="203"/>
      <c r="AM1457" s="204"/>
    </row>
    <row r="1458" spans="2:39">
      <c r="B1458" s="200"/>
      <c r="C1458" s="201"/>
      <c r="D1458" s="201"/>
      <c r="E1458" s="201"/>
      <c r="G1458" s="193"/>
      <c r="AD1458" s="202"/>
      <c r="AE1458" s="203"/>
      <c r="AF1458" s="203"/>
      <c r="AG1458" s="203"/>
      <c r="AH1458" s="203"/>
      <c r="AK1458" s="203"/>
      <c r="AL1458" s="203"/>
      <c r="AM1458" s="204"/>
    </row>
    <row r="1459" spans="2:39">
      <c r="B1459" s="200"/>
      <c r="C1459" s="201"/>
      <c r="D1459" s="201"/>
      <c r="E1459" s="201"/>
      <c r="G1459" s="193"/>
      <c r="AD1459" s="202"/>
      <c r="AE1459" s="203"/>
      <c r="AF1459" s="203"/>
      <c r="AG1459" s="203"/>
      <c r="AH1459" s="203"/>
      <c r="AK1459" s="203"/>
      <c r="AL1459" s="203"/>
      <c r="AM1459" s="204"/>
    </row>
    <row r="1460" spans="2:39">
      <c r="B1460" s="200"/>
      <c r="C1460" s="201"/>
      <c r="D1460" s="201"/>
      <c r="E1460" s="201"/>
      <c r="G1460" s="193"/>
      <c r="AD1460" s="202"/>
      <c r="AE1460" s="203"/>
      <c r="AF1460" s="203"/>
      <c r="AG1460" s="203"/>
      <c r="AH1460" s="203"/>
      <c r="AK1460" s="203"/>
      <c r="AL1460" s="203"/>
      <c r="AM1460" s="204"/>
    </row>
    <row r="1461" spans="2:39">
      <c r="B1461" s="200"/>
      <c r="C1461" s="201"/>
      <c r="D1461" s="201"/>
      <c r="E1461" s="201"/>
      <c r="G1461" s="193"/>
      <c r="AD1461" s="202"/>
      <c r="AE1461" s="203"/>
      <c r="AF1461" s="203"/>
      <c r="AG1461" s="203"/>
      <c r="AH1461" s="203"/>
      <c r="AK1461" s="203"/>
      <c r="AL1461" s="203"/>
      <c r="AM1461" s="204"/>
    </row>
    <row r="1462" spans="2:39">
      <c r="B1462" s="200"/>
      <c r="C1462" s="201"/>
      <c r="D1462" s="201"/>
      <c r="E1462" s="201"/>
      <c r="G1462" s="193"/>
      <c r="AD1462" s="202"/>
      <c r="AE1462" s="203"/>
      <c r="AF1462" s="203"/>
      <c r="AG1462" s="203"/>
      <c r="AH1462" s="203"/>
      <c r="AK1462" s="203"/>
      <c r="AL1462" s="203"/>
      <c r="AM1462" s="204"/>
    </row>
    <row r="1463" spans="2:39">
      <c r="B1463" s="200"/>
      <c r="C1463" s="201"/>
      <c r="D1463" s="201"/>
      <c r="E1463" s="201"/>
      <c r="G1463" s="193"/>
      <c r="AD1463" s="202"/>
      <c r="AE1463" s="203"/>
      <c r="AF1463" s="203"/>
      <c r="AG1463" s="203"/>
      <c r="AH1463" s="203"/>
      <c r="AK1463" s="203"/>
      <c r="AL1463" s="203"/>
      <c r="AM1463" s="204"/>
    </row>
    <row r="1464" spans="2:39">
      <c r="B1464" s="200"/>
      <c r="C1464" s="201"/>
      <c r="D1464" s="201"/>
      <c r="E1464" s="201"/>
      <c r="G1464" s="193"/>
      <c r="AD1464" s="202"/>
      <c r="AE1464" s="203"/>
      <c r="AF1464" s="203"/>
      <c r="AG1464" s="203"/>
      <c r="AH1464" s="203"/>
      <c r="AK1464" s="203"/>
      <c r="AL1464" s="203"/>
      <c r="AM1464" s="204"/>
    </row>
    <row r="1465" spans="2:39">
      <c r="B1465" s="200"/>
      <c r="C1465" s="201"/>
      <c r="D1465" s="201"/>
      <c r="E1465" s="201"/>
      <c r="G1465" s="193"/>
      <c r="AD1465" s="202"/>
      <c r="AE1465" s="203"/>
      <c r="AF1465" s="203"/>
      <c r="AG1465" s="203"/>
      <c r="AH1465" s="203"/>
      <c r="AK1465" s="203"/>
      <c r="AL1465" s="203"/>
      <c r="AM1465" s="204"/>
    </row>
    <row r="1466" spans="2:39">
      <c r="B1466" s="200"/>
      <c r="C1466" s="201"/>
      <c r="D1466" s="201"/>
      <c r="E1466" s="201"/>
      <c r="G1466" s="193"/>
      <c r="AD1466" s="202"/>
      <c r="AE1466" s="203"/>
      <c r="AF1466" s="203"/>
      <c r="AG1466" s="203"/>
      <c r="AH1466" s="203"/>
      <c r="AK1466" s="203"/>
      <c r="AL1466" s="203"/>
      <c r="AM1466" s="204"/>
    </row>
    <row r="1467" spans="2:39">
      <c r="B1467" s="200"/>
      <c r="C1467" s="201"/>
      <c r="D1467" s="201"/>
      <c r="E1467" s="201"/>
      <c r="G1467" s="193"/>
      <c r="AD1467" s="202"/>
      <c r="AE1467" s="203"/>
      <c r="AF1467" s="203"/>
      <c r="AG1467" s="203"/>
      <c r="AH1467" s="203"/>
      <c r="AK1467" s="203"/>
      <c r="AL1467" s="203"/>
      <c r="AM1467" s="204"/>
    </row>
    <row r="1468" spans="2:39">
      <c r="B1468" s="200"/>
      <c r="C1468" s="201"/>
      <c r="D1468" s="201"/>
      <c r="E1468" s="201"/>
      <c r="G1468" s="193"/>
      <c r="AD1468" s="202"/>
      <c r="AE1468" s="203"/>
      <c r="AF1468" s="203"/>
      <c r="AG1468" s="203"/>
      <c r="AH1468" s="203"/>
      <c r="AK1468" s="203"/>
      <c r="AL1468" s="203"/>
      <c r="AM1468" s="204"/>
    </row>
    <row r="1469" spans="2:39">
      <c r="B1469" s="200"/>
      <c r="C1469" s="201"/>
      <c r="D1469" s="201"/>
      <c r="E1469" s="201"/>
      <c r="G1469" s="193"/>
      <c r="AD1469" s="202"/>
      <c r="AE1469" s="203"/>
      <c r="AF1469" s="203"/>
      <c r="AG1469" s="203"/>
      <c r="AH1469" s="203"/>
      <c r="AK1469" s="203"/>
      <c r="AL1469" s="203"/>
      <c r="AM1469" s="204"/>
    </row>
    <row r="1470" spans="2:39">
      <c r="B1470" s="200"/>
      <c r="C1470" s="201"/>
      <c r="D1470" s="201"/>
      <c r="E1470" s="201"/>
      <c r="G1470" s="193"/>
      <c r="AD1470" s="202"/>
      <c r="AE1470" s="203"/>
      <c r="AF1470" s="203"/>
      <c r="AG1470" s="203"/>
      <c r="AH1470" s="203"/>
      <c r="AK1470" s="203"/>
      <c r="AL1470" s="203"/>
      <c r="AM1470" s="204"/>
    </row>
    <row r="1471" spans="2:39">
      <c r="B1471" s="200"/>
      <c r="C1471" s="201"/>
      <c r="D1471" s="201"/>
      <c r="E1471" s="201"/>
      <c r="G1471" s="193"/>
      <c r="AD1471" s="202"/>
      <c r="AE1471" s="203"/>
      <c r="AF1471" s="203"/>
      <c r="AG1471" s="203"/>
      <c r="AH1471" s="203"/>
      <c r="AK1471" s="203"/>
      <c r="AL1471" s="203"/>
      <c r="AM1471" s="204"/>
    </row>
    <row r="1472" spans="2:39">
      <c r="B1472" s="200"/>
      <c r="C1472" s="201"/>
      <c r="D1472" s="201"/>
      <c r="E1472" s="201"/>
      <c r="G1472" s="193"/>
      <c r="AD1472" s="202"/>
      <c r="AE1472" s="203"/>
      <c r="AF1472" s="203"/>
      <c r="AG1472" s="203"/>
      <c r="AH1472" s="203"/>
      <c r="AK1472" s="203"/>
      <c r="AL1472" s="203"/>
      <c r="AM1472" s="204"/>
    </row>
    <row r="1473" spans="2:39">
      <c r="B1473" s="200"/>
      <c r="C1473" s="201"/>
      <c r="D1473" s="201"/>
      <c r="E1473" s="201"/>
      <c r="G1473" s="193"/>
      <c r="AD1473" s="202"/>
      <c r="AE1473" s="203"/>
      <c r="AF1473" s="203"/>
      <c r="AG1473" s="203"/>
      <c r="AH1473" s="203"/>
      <c r="AK1473" s="203"/>
      <c r="AL1473" s="203"/>
      <c r="AM1473" s="204"/>
    </row>
    <row r="1474" spans="2:39">
      <c r="B1474" s="200"/>
      <c r="C1474" s="201"/>
      <c r="D1474" s="201"/>
      <c r="E1474" s="201"/>
      <c r="G1474" s="193"/>
      <c r="AD1474" s="202"/>
      <c r="AE1474" s="203"/>
      <c r="AF1474" s="203"/>
      <c r="AG1474" s="203"/>
      <c r="AH1474" s="203"/>
      <c r="AK1474" s="203"/>
      <c r="AL1474" s="203"/>
      <c r="AM1474" s="204"/>
    </row>
    <row r="1475" spans="2:39">
      <c r="B1475" s="200"/>
      <c r="C1475" s="201"/>
      <c r="D1475" s="201"/>
      <c r="E1475" s="201"/>
      <c r="G1475" s="193"/>
      <c r="AD1475" s="202"/>
      <c r="AE1475" s="203"/>
      <c r="AF1475" s="203"/>
      <c r="AG1475" s="203"/>
      <c r="AH1475" s="203"/>
      <c r="AK1475" s="203"/>
      <c r="AL1475" s="203"/>
      <c r="AM1475" s="204"/>
    </row>
    <row r="1476" spans="2:39">
      <c r="B1476" s="200"/>
      <c r="C1476" s="201"/>
      <c r="D1476" s="201"/>
      <c r="E1476" s="201"/>
      <c r="G1476" s="193"/>
      <c r="AD1476" s="202"/>
      <c r="AE1476" s="203"/>
      <c r="AF1476" s="203"/>
      <c r="AG1476" s="203"/>
      <c r="AH1476" s="203"/>
      <c r="AK1476" s="203"/>
      <c r="AL1476" s="203"/>
      <c r="AM1476" s="204"/>
    </row>
    <row r="1477" spans="2:39">
      <c r="B1477" s="200"/>
      <c r="C1477" s="201"/>
      <c r="D1477" s="201"/>
      <c r="E1477" s="201"/>
      <c r="G1477" s="193"/>
      <c r="AD1477" s="202"/>
      <c r="AE1477" s="203"/>
      <c r="AF1477" s="203"/>
      <c r="AG1477" s="203"/>
      <c r="AH1477" s="203"/>
      <c r="AK1477" s="203"/>
      <c r="AL1477" s="203"/>
      <c r="AM1477" s="204"/>
    </row>
    <row r="1478" spans="2:39">
      <c r="B1478" s="200"/>
      <c r="C1478" s="201"/>
      <c r="D1478" s="201"/>
      <c r="E1478" s="201"/>
      <c r="G1478" s="193"/>
      <c r="AD1478" s="202"/>
      <c r="AE1478" s="203"/>
      <c r="AF1478" s="203"/>
      <c r="AG1478" s="203"/>
      <c r="AH1478" s="203"/>
      <c r="AK1478" s="203"/>
      <c r="AL1478" s="203"/>
      <c r="AM1478" s="204"/>
    </row>
    <row r="1479" spans="2:39">
      <c r="B1479" s="200"/>
      <c r="C1479" s="201"/>
      <c r="D1479" s="201"/>
      <c r="E1479" s="201"/>
      <c r="G1479" s="193"/>
      <c r="AD1479" s="202"/>
      <c r="AE1479" s="203"/>
      <c r="AF1479" s="203"/>
      <c r="AG1479" s="203"/>
      <c r="AH1479" s="203"/>
      <c r="AK1479" s="203"/>
      <c r="AL1479" s="203"/>
      <c r="AM1479" s="204"/>
    </row>
    <row r="1480" spans="2:39">
      <c r="B1480" s="200"/>
      <c r="C1480" s="201"/>
      <c r="D1480" s="201"/>
      <c r="E1480" s="201"/>
      <c r="G1480" s="193"/>
      <c r="AD1480" s="202"/>
      <c r="AE1480" s="203"/>
      <c r="AF1480" s="203"/>
      <c r="AG1480" s="203"/>
      <c r="AH1480" s="203"/>
      <c r="AK1480" s="203"/>
      <c r="AL1480" s="203"/>
      <c r="AM1480" s="204"/>
    </row>
    <row r="1481" spans="2:39">
      <c r="B1481" s="200"/>
      <c r="C1481" s="201"/>
      <c r="D1481" s="201"/>
      <c r="E1481" s="201"/>
      <c r="G1481" s="193"/>
      <c r="AD1481" s="202"/>
      <c r="AE1481" s="203"/>
      <c r="AF1481" s="203"/>
      <c r="AG1481" s="203"/>
      <c r="AH1481" s="203"/>
      <c r="AK1481" s="203"/>
      <c r="AL1481" s="203"/>
      <c r="AM1481" s="204"/>
    </row>
    <row r="1482" spans="2:39">
      <c r="B1482" s="200"/>
      <c r="C1482" s="201"/>
      <c r="D1482" s="201"/>
      <c r="E1482" s="201"/>
      <c r="G1482" s="193"/>
      <c r="AD1482" s="202"/>
      <c r="AE1482" s="203"/>
      <c r="AF1482" s="203"/>
      <c r="AG1482" s="203"/>
      <c r="AH1482" s="203"/>
      <c r="AK1482" s="203"/>
      <c r="AL1482" s="203"/>
      <c r="AM1482" s="204"/>
    </row>
    <row r="1483" spans="2:39">
      <c r="B1483" s="200"/>
      <c r="C1483" s="201"/>
      <c r="D1483" s="201"/>
      <c r="E1483" s="201"/>
      <c r="G1483" s="193"/>
      <c r="AD1483" s="202"/>
      <c r="AE1483" s="203"/>
      <c r="AF1483" s="203"/>
      <c r="AG1483" s="203"/>
      <c r="AH1483" s="203"/>
      <c r="AK1483" s="203"/>
      <c r="AL1483" s="203"/>
      <c r="AM1483" s="204"/>
    </row>
    <row r="1484" spans="2:39">
      <c r="B1484" s="200"/>
      <c r="C1484" s="201"/>
      <c r="D1484" s="201"/>
      <c r="E1484" s="201"/>
      <c r="G1484" s="193"/>
      <c r="AD1484" s="202"/>
      <c r="AE1484" s="203"/>
      <c r="AF1484" s="203"/>
      <c r="AG1484" s="203"/>
      <c r="AH1484" s="203"/>
      <c r="AK1484" s="203"/>
      <c r="AL1484" s="203"/>
      <c r="AM1484" s="204"/>
    </row>
    <row r="1485" spans="2:39">
      <c r="B1485" s="200"/>
      <c r="C1485" s="201"/>
      <c r="D1485" s="201"/>
      <c r="E1485" s="201"/>
      <c r="G1485" s="193"/>
      <c r="AD1485" s="202"/>
      <c r="AE1485" s="203"/>
      <c r="AF1485" s="203"/>
      <c r="AG1485" s="203"/>
      <c r="AH1485" s="203"/>
      <c r="AK1485" s="203"/>
      <c r="AL1485" s="203"/>
      <c r="AM1485" s="204"/>
    </row>
    <row r="1486" spans="2:39">
      <c r="B1486" s="200"/>
      <c r="C1486" s="201"/>
      <c r="D1486" s="201"/>
      <c r="E1486" s="201"/>
      <c r="G1486" s="193"/>
      <c r="AD1486" s="202"/>
      <c r="AE1486" s="203"/>
      <c r="AF1486" s="203"/>
      <c r="AG1486" s="203"/>
      <c r="AH1486" s="203"/>
      <c r="AK1486" s="203"/>
      <c r="AL1486" s="203"/>
      <c r="AM1486" s="204"/>
    </row>
    <row r="1487" spans="2:39">
      <c r="B1487" s="200"/>
      <c r="C1487" s="201"/>
      <c r="D1487" s="201"/>
      <c r="E1487" s="201"/>
      <c r="G1487" s="193"/>
      <c r="AD1487" s="202"/>
      <c r="AE1487" s="203"/>
      <c r="AF1487" s="203"/>
      <c r="AG1487" s="203"/>
      <c r="AH1487" s="203"/>
      <c r="AK1487" s="203"/>
      <c r="AL1487" s="203"/>
      <c r="AM1487" s="204"/>
    </row>
    <row r="1488" spans="2:39">
      <c r="B1488" s="200"/>
      <c r="C1488" s="201"/>
      <c r="D1488" s="201"/>
      <c r="E1488" s="201"/>
      <c r="G1488" s="193"/>
      <c r="AD1488" s="202"/>
      <c r="AE1488" s="203"/>
      <c r="AF1488" s="203"/>
      <c r="AG1488" s="203"/>
      <c r="AH1488" s="203"/>
      <c r="AK1488" s="203"/>
      <c r="AL1488" s="203"/>
      <c r="AM1488" s="204"/>
    </row>
    <row r="1489" spans="2:39">
      <c r="B1489" s="200"/>
      <c r="C1489" s="201"/>
      <c r="D1489" s="201"/>
      <c r="E1489" s="201"/>
      <c r="G1489" s="193"/>
      <c r="AD1489" s="202"/>
      <c r="AE1489" s="203"/>
      <c r="AF1489" s="203"/>
      <c r="AG1489" s="203"/>
      <c r="AH1489" s="203"/>
      <c r="AK1489" s="203"/>
      <c r="AL1489" s="203"/>
      <c r="AM1489" s="204"/>
    </row>
    <row r="1490" spans="2:39">
      <c r="B1490" s="200"/>
      <c r="C1490" s="201"/>
      <c r="D1490" s="201"/>
      <c r="E1490" s="201"/>
      <c r="G1490" s="193"/>
      <c r="AD1490" s="202"/>
      <c r="AE1490" s="203"/>
      <c r="AF1490" s="203"/>
      <c r="AG1490" s="203"/>
      <c r="AH1490" s="203"/>
      <c r="AK1490" s="203"/>
      <c r="AL1490" s="203"/>
      <c r="AM1490" s="204"/>
    </row>
    <row r="1491" spans="2:39">
      <c r="B1491" s="200"/>
      <c r="C1491" s="201"/>
      <c r="D1491" s="201"/>
      <c r="E1491" s="201"/>
      <c r="G1491" s="193"/>
      <c r="AD1491" s="202"/>
      <c r="AE1491" s="203"/>
      <c r="AF1491" s="203"/>
      <c r="AG1491" s="203"/>
      <c r="AH1491" s="203"/>
      <c r="AK1491" s="203"/>
      <c r="AL1491" s="203"/>
      <c r="AM1491" s="204"/>
    </row>
    <row r="1492" spans="2:39">
      <c r="B1492" s="200"/>
      <c r="C1492" s="201"/>
      <c r="D1492" s="201"/>
      <c r="E1492" s="201"/>
      <c r="G1492" s="193"/>
      <c r="AD1492" s="202"/>
      <c r="AE1492" s="203"/>
      <c r="AF1492" s="203"/>
      <c r="AG1492" s="203"/>
      <c r="AH1492" s="203"/>
      <c r="AK1492" s="203"/>
      <c r="AL1492" s="203"/>
      <c r="AM1492" s="204"/>
    </row>
    <row r="1493" spans="2:39">
      <c r="B1493" s="200"/>
      <c r="C1493" s="201"/>
      <c r="D1493" s="201"/>
      <c r="E1493" s="201"/>
      <c r="G1493" s="193"/>
      <c r="AD1493" s="202"/>
      <c r="AE1493" s="203"/>
      <c r="AF1493" s="203"/>
      <c r="AG1493" s="203"/>
      <c r="AH1493" s="203"/>
      <c r="AK1493" s="203"/>
      <c r="AL1493" s="203"/>
      <c r="AM1493" s="204"/>
    </row>
    <row r="1494" spans="2:39">
      <c r="B1494" s="200"/>
      <c r="C1494" s="201"/>
      <c r="D1494" s="201"/>
      <c r="E1494" s="201"/>
      <c r="G1494" s="193"/>
      <c r="AD1494" s="202"/>
      <c r="AE1494" s="203"/>
      <c r="AF1494" s="203"/>
      <c r="AG1494" s="203"/>
      <c r="AH1494" s="203"/>
      <c r="AK1494" s="203"/>
      <c r="AL1494" s="203"/>
      <c r="AM1494" s="204"/>
    </row>
    <row r="1495" spans="2:39">
      <c r="B1495" s="200"/>
      <c r="C1495" s="201"/>
      <c r="D1495" s="201"/>
      <c r="E1495" s="201"/>
      <c r="G1495" s="193"/>
      <c r="AD1495" s="202"/>
      <c r="AE1495" s="203"/>
      <c r="AF1495" s="203"/>
      <c r="AG1495" s="203"/>
      <c r="AH1495" s="203"/>
      <c r="AK1495" s="203"/>
      <c r="AL1495" s="203"/>
      <c r="AM1495" s="204"/>
    </row>
    <row r="1496" spans="2:39">
      <c r="B1496" s="200"/>
      <c r="C1496" s="201"/>
      <c r="D1496" s="201"/>
      <c r="E1496" s="201"/>
      <c r="G1496" s="193"/>
      <c r="AD1496" s="202"/>
      <c r="AE1496" s="203"/>
      <c r="AF1496" s="203"/>
      <c r="AG1496" s="203"/>
      <c r="AH1496" s="203"/>
      <c r="AK1496" s="203"/>
      <c r="AL1496" s="203"/>
      <c r="AM1496" s="204"/>
    </row>
    <row r="1497" spans="2:39">
      <c r="B1497" s="200"/>
      <c r="C1497" s="201"/>
      <c r="D1497" s="201"/>
      <c r="E1497" s="201"/>
      <c r="G1497" s="193"/>
      <c r="AD1497" s="202"/>
      <c r="AE1497" s="203"/>
      <c r="AF1497" s="203"/>
      <c r="AG1497" s="203"/>
      <c r="AH1497" s="203"/>
      <c r="AK1497" s="203"/>
      <c r="AL1497" s="203"/>
      <c r="AM1497" s="204"/>
    </row>
    <row r="1498" spans="2:39">
      <c r="B1498" s="200"/>
      <c r="C1498" s="201"/>
      <c r="D1498" s="201"/>
      <c r="E1498" s="201"/>
      <c r="G1498" s="193"/>
      <c r="AD1498" s="202"/>
      <c r="AE1498" s="203"/>
      <c r="AF1498" s="203"/>
      <c r="AG1498" s="203"/>
      <c r="AH1498" s="203"/>
      <c r="AK1498" s="203"/>
      <c r="AL1498" s="203"/>
      <c r="AM1498" s="204"/>
    </row>
    <row r="1499" spans="2:39">
      <c r="B1499" s="200"/>
      <c r="C1499" s="201"/>
      <c r="D1499" s="201"/>
      <c r="E1499" s="201"/>
      <c r="G1499" s="193"/>
      <c r="AD1499" s="202"/>
      <c r="AE1499" s="203"/>
      <c r="AF1499" s="203"/>
      <c r="AG1499" s="203"/>
      <c r="AH1499" s="203"/>
      <c r="AK1499" s="203"/>
      <c r="AL1499" s="203"/>
      <c r="AM1499" s="204"/>
    </row>
    <row r="1500" spans="2:39">
      <c r="B1500" s="200"/>
      <c r="C1500" s="201"/>
      <c r="D1500" s="201"/>
      <c r="E1500" s="201"/>
      <c r="G1500" s="193"/>
      <c r="AD1500" s="202"/>
      <c r="AE1500" s="203"/>
      <c r="AF1500" s="203"/>
      <c r="AG1500" s="203"/>
      <c r="AH1500" s="203"/>
      <c r="AK1500" s="203"/>
      <c r="AL1500" s="203"/>
      <c r="AM1500" s="204"/>
    </row>
    <row r="1501" spans="2:39">
      <c r="B1501" s="200"/>
      <c r="C1501" s="201"/>
      <c r="D1501" s="201"/>
      <c r="E1501" s="201"/>
      <c r="G1501" s="193"/>
      <c r="AD1501" s="202"/>
      <c r="AE1501" s="203"/>
      <c r="AF1501" s="203"/>
      <c r="AG1501" s="203"/>
      <c r="AH1501" s="203"/>
      <c r="AK1501" s="203"/>
      <c r="AL1501" s="203"/>
      <c r="AM1501" s="204"/>
    </row>
    <row r="1502" spans="2:39">
      <c r="B1502" s="200"/>
      <c r="C1502" s="201"/>
      <c r="D1502" s="201"/>
      <c r="E1502" s="201"/>
      <c r="G1502" s="193"/>
      <c r="AD1502" s="202"/>
      <c r="AE1502" s="203"/>
      <c r="AF1502" s="203"/>
      <c r="AG1502" s="203"/>
      <c r="AH1502" s="203"/>
      <c r="AK1502" s="203"/>
      <c r="AL1502" s="203"/>
      <c r="AM1502" s="204"/>
    </row>
    <row r="1503" spans="2:39">
      <c r="B1503" s="200"/>
      <c r="C1503" s="201"/>
      <c r="D1503" s="201"/>
      <c r="E1503" s="201"/>
      <c r="G1503" s="193"/>
      <c r="AD1503" s="202"/>
      <c r="AE1503" s="203"/>
      <c r="AF1503" s="203"/>
      <c r="AG1503" s="203"/>
      <c r="AH1503" s="203"/>
      <c r="AK1503" s="203"/>
      <c r="AL1503" s="203"/>
      <c r="AM1503" s="204"/>
    </row>
    <row r="1504" spans="2:39">
      <c r="B1504" s="200"/>
      <c r="C1504" s="201"/>
      <c r="D1504" s="201"/>
      <c r="E1504" s="201"/>
      <c r="G1504" s="193"/>
      <c r="AD1504" s="202"/>
      <c r="AE1504" s="203"/>
      <c r="AF1504" s="203"/>
      <c r="AG1504" s="203"/>
      <c r="AH1504" s="203"/>
      <c r="AK1504" s="203"/>
      <c r="AL1504" s="203"/>
      <c r="AM1504" s="204"/>
    </row>
    <row r="1505" spans="2:39">
      <c r="B1505" s="200"/>
      <c r="C1505" s="201"/>
      <c r="D1505" s="201"/>
      <c r="E1505" s="201"/>
      <c r="G1505" s="193"/>
      <c r="AD1505" s="202"/>
      <c r="AE1505" s="203"/>
      <c r="AF1505" s="203"/>
      <c r="AG1505" s="203"/>
      <c r="AH1505" s="203"/>
      <c r="AK1505" s="203"/>
      <c r="AL1505" s="203"/>
      <c r="AM1505" s="204"/>
    </row>
    <row r="1506" spans="2:39">
      <c r="B1506" s="200"/>
      <c r="C1506" s="201"/>
      <c r="D1506" s="201"/>
      <c r="E1506" s="201"/>
      <c r="G1506" s="193"/>
      <c r="AD1506" s="202"/>
      <c r="AE1506" s="203"/>
      <c r="AF1506" s="203"/>
      <c r="AG1506" s="203"/>
      <c r="AH1506" s="203"/>
      <c r="AK1506" s="203"/>
      <c r="AL1506" s="203"/>
      <c r="AM1506" s="204"/>
    </row>
    <row r="1507" spans="2:39">
      <c r="B1507" s="200"/>
      <c r="C1507" s="201"/>
      <c r="D1507" s="201"/>
      <c r="E1507" s="201"/>
      <c r="G1507" s="193"/>
      <c r="AD1507" s="202"/>
      <c r="AE1507" s="203"/>
      <c r="AF1507" s="203"/>
      <c r="AG1507" s="203"/>
      <c r="AH1507" s="203"/>
      <c r="AK1507" s="203"/>
      <c r="AL1507" s="203"/>
      <c r="AM1507" s="204"/>
    </row>
    <row r="1508" spans="2:39">
      <c r="B1508" s="200"/>
      <c r="C1508" s="201"/>
      <c r="D1508" s="201"/>
      <c r="E1508" s="201"/>
      <c r="G1508" s="193"/>
      <c r="AD1508" s="202"/>
      <c r="AE1508" s="203"/>
      <c r="AF1508" s="203"/>
      <c r="AG1508" s="203"/>
      <c r="AH1508" s="203"/>
      <c r="AK1508" s="203"/>
      <c r="AL1508" s="203"/>
      <c r="AM1508" s="204"/>
    </row>
    <row r="1509" spans="2:39">
      <c r="B1509" s="200"/>
      <c r="C1509" s="201"/>
      <c r="D1509" s="201"/>
      <c r="E1509" s="201"/>
      <c r="G1509" s="193"/>
      <c r="AD1509" s="202"/>
      <c r="AE1509" s="203"/>
      <c r="AF1509" s="203"/>
      <c r="AG1509" s="203"/>
      <c r="AH1509" s="203"/>
      <c r="AK1509" s="203"/>
      <c r="AL1509" s="203"/>
      <c r="AM1509" s="204"/>
    </row>
    <row r="1510" spans="2:39">
      <c r="B1510" s="200"/>
      <c r="C1510" s="201"/>
      <c r="D1510" s="201"/>
      <c r="E1510" s="201"/>
      <c r="G1510" s="193"/>
      <c r="AD1510" s="202"/>
      <c r="AE1510" s="203"/>
      <c r="AF1510" s="203"/>
      <c r="AG1510" s="203"/>
      <c r="AH1510" s="203"/>
      <c r="AK1510" s="203"/>
      <c r="AL1510" s="203"/>
      <c r="AM1510" s="204"/>
    </row>
    <row r="1511" spans="2:39">
      <c r="B1511" s="200"/>
      <c r="C1511" s="201"/>
      <c r="D1511" s="201"/>
      <c r="E1511" s="201"/>
      <c r="G1511" s="193"/>
      <c r="AD1511" s="202"/>
      <c r="AE1511" s="203"/>
      <c r="AF1511" s="203"/>
      <c r="AG1511" s="203"/>
      <c r="AH1511" s="203"/>
      <c r="AK1511" s="203"/>
      <c r="AL1511" s="203"/>
      <c r="AM1511" s="204"/>
    </row>
    <row r="1512" spans="2:39">
      <c r="B1512" s="200"/>
      <c r="C1512" s="201"/>
      <c r="D1512" s="201"/>
      <c r="E1512" s="201"/>
      <c r="G1512" s="193"/>
      <c r="AD1512" s="202"/>
      <c r="AE1512" s="203"/>
      <c r="AF1512" s="203"/>
      <c r="AG1512" s="203"/>
      <c r="AH1512" s="203"/>
      <c r="AK1512" s="203"/>
      <c r="AL1512" s="203"/>
      <c r="AM1512" s="204"/>
    </row>
    <row r="1513" spans="2:39">
      <c r="B1513" s="200"/>
      <c r="C1513" s="201"/>
      <c r="D1513" s="201"/>
      <c r="E1513" s="201"/>
      <c r="G1513" s="193"/>
      <c r="AD1513" s="202"/>
      <c r="AE1513" s="203"/>
      <c r="AF1513" s="203"/>
      <c r="AG1513" s="203"/>
      <c r="AH1513" s="203"/>
      <c r="AK1513" s="203"/>
      <c r="AL1513" s="203"/>
      <c r="AM1513" s="204"/>
    </row>
    <row r="1514" spans="2:39">
      <c r="B1514" s="200"/>
      <c r="C1514" s="201"/>
      <c r="D1514" s="201"/>
      <c r="E1514" s="201"/>
      <c r="G1514" s="193"/>
      <c r="AD1514" s="202"/>
      <c r="AE1514" s="203"/>
      <c r="AF1514" s="203"/>
      <c r="AG1514" s="203"/>
      <c r="AH1514" s="203"/>
      <c r="AK1514" s="203"/>
      <c r="AL1514" s="203"/>
      <c r="AM1514" s="204"/>
    </row>
    <row r="1515" spans="2:39">
      <c r="B1515" s="200"/>
      <c r="C1515" s="201"/>
      <c r="D1515" s="201"/>
      <c r="E1515" s="201"/>
      <c r="G1515" s="193"/>
      <c r="AD1515" s="202"/>
      <c r="AE1515" s="203"/>
      <c r="AF1515" s="203"/>
      <c r="AG1515" s="203"/>
      <c r="AH1515" s="203"/>
      <c r="AK1515" s="203"/>
      <c r="AL1515" s="203"/>
      <c r="AM1515" s="204"/>
    </row>
    <row r="1516" spans="2:39">
      <c r="B1516" s="200"/>
      <c r="C1516" s="201"/>
      <c r="D1516" s="201"/>
      <c r="E1516" s="201"/>
      <c r="G1516" s="193"/>
      <c r="AD1516" s="202"/>
      <c r="AE1516" s="203"/>
      <c r="AF1516" s="203"/>
      <c r="AG1516" s="203"/>
      <c r="AH1516" s="203"/>
      <c r="AK1516" s="203"/>
      <c r="AL1516" s="203"/>
      <c r="AM1516" s="204"/>
    </row>
    <row r="1517" spans="2:39">
      <c r="B1517" s="200"/>
      <c r="C1517" s="201"/>
      <c r="D1517" s="201"/>
      <c r="E1517" s="201"/>
      <c r="G1517" s="193"/>
      <c r="AD1517" s="202"/>
      <c r="AE1517" s="203"/>
      <c r="AF1517" s="203"/>
      <c r="AG1517" s="203"/>
      <c r="AH1517" s="203"/>
      <c r="AK1517" s="203"/>
      <c r="AL1517" s="203"/>
      <c r="AM1517" s="204"/>
    </row>
    <row r="1518" spans="2:39">
      <c r="B1518" s="200"/>
      <c r="C1518" s="201"/>
      <c r="D1518" s="201"/>
      <c r="E1518" s="201"/>
      <c r="G1518" s="193"/>
      <c r="AD1518" s="202"/>
      <c r="AE1518" s="203"/>
      <c r="AF1518" s="203"/>
      <c r="AG1518" s="203"/>
      <c r="AH1518" s="203"/>
      <c r="AK1518" s="203"/>
      <c r="AL1518" s="203"/>
      <c r="AM1518" s="204"/>
    </row>
    <row r="1519" spans="2:39">
      <c r="B1519" s="200"/>
      <c r="C1519" s="201"/>
      <c r="D1519" s="201"/>
      <c r="E1519" s="201"/>
      <c r="G1519" s="193"/>
      <c r="AD1519" s="202"/>
      <c r="AE1519" s="203"/>
      <c r="AF1519" s="203"/>
      <c r="AG1519" s="203"/>
      <c r="AH1519" s="203"/>
      <c r="AK1519" s="203"/>
      <c r="AL1519" s="203"/>
      <c r="AM1519" s="204"/>
    </row>
    <row r="1520" spans="2:39">
      <c r="B1520" s="200"/>
      <c r="C1520" s="201"/>
      <c r="D1520" s="201"/>
      <c r="E1520" s="201"/>
      <c r="G1520" s="193"/>
      <c r="AD1520" s="202"/>
      <c r="AE1520" s="203"/>
      <c r="AF1520" s="203"/>
      <c r="AG1520" s="203"/>
      <c r="AH1520" s="203"/>
      <c r="AK1520" s="203"/>
      <c r="AL1520" s="203"/>
      <c r="AM1520" s="204"/>
    </row>
    <row r="1521" spans="2:39">
      <c r="B1521" s="200"/>
      <c r="C1521" s="201"/>
      <c r="D1521" s="201"/>
      <c r="E1521" s="201"/>
      <c r="G1521" s="193"/>
      <c r="AD1521" s="202"/>
      <c r="AE1521" s="203"/>
      <c r="AF1521" s="203"/>
      <c r="AG1521" s="203"/>
      <c r="AH1521" s="203"/>
      <c r="AK1521" s="203"/>
      <c r="AL1521" s="203"/>
      <c r="AM1521" s="204"/>
    </row>
    <row r="1522" spans="2:39">
      <c r="B1522" s="200"/>
      <c r="C1522" s="201"/>
      <c r="D1522" s="201"/>
      <c r="E1522" s="201"/>
      <c r="G1522" s="193"/>
      <c r="AD1522" s="202"/>
      <c r="AE1522" s="203"/>
      <c r="AF1522" s="203"/>
      <c r="AG1522" s="203"/>
      <c r="AH1522" s="203"/>
      <c r="AK1522" s="203"/>
      <c r="AL1522" s="203"/>
      <c r="AM1522" s="204"/>
    </row>
    <row r="1523" spans="2:39">
      <c r="B1523" s="200"/>
      <c r="C1523" s="201"/>
      <c r="D1523" s="201"/>
      <c r="E1523" s="201"/>
      <c r="G1523" s="193"/>
      <c r="AD1523" s="202"/>
      <c r="AE1523" s="203"/>
      <c r="AF1523" s="203"/>
      <c r="AG1523" s="203"/>
      <c r="AH1523" s="203"/>
      <c r="AK1523" s="203"/>
      <c r="AL1523" s="203"/>
      <c r="AM1523" s="204"/>
    </row>
    <row r="1524" spans="2:39">
      <c r="B1524" s="200"/>
      <c r="C1524" s="201"/>
      <c r="D1524" s="201"/>
      <c r="E1524" s="201"/>
      <c r="G1524" s="193"/>
      <c r="AD1524" s="202"/>
      <c r="AE1524" s="203"/>
      <c r="AF1524" s="203"/>
      <c r="AG1524" s="203"/>
      <c r="AH1524" s="203"/>
      <c r="AK1524" s="203"/>
      <c r="AL1524" s="203"/>
      <c r="AM1524" s="204"/>
    </row>
    <row r="1525" spans="2:39">
      <c r="B1525" s="200"/>
      <c r="C1525" s="201"/>
      <c r="D1525" s="201"/>
      <c r="E1525" s="201"/>
      <c r="G1525" s="193"/>
      <c r="AD1525" s="202"/>
      <c r="AE1525" s="203"/>
      <c r="AF1525" s="203"/>
      <c r="AG1525" s="203"/>
      <c r="AH1525" s="203"/>
      <c r="AK1525" s="203"/>
      <c r="AL1525" s="203"/>
      <c r="AM1525" s="204"/>
    </row>
    <row r="1526" spans="2:39">
      <c r="B1526" s="200"/>
      <c r="C1526" s="201"/>
      <c r="D1526" s="201"/>
      <c r="E1526" s="201"/>
      <c r="G1526" s="193"/>
      <c r="AD1526" s="202"/>
      <c r="AE1526" s="203"/>
      <c r="AF1526" s="203"/>
      <c r="AG1526" s="203"/>
      <c r="AH1526" s="203"/>
      <c r="AK1526" s="203"/>
      <c r="AL1526" s="203"/>
      <c r="AM1526" s="204"/>
    </row>
    <row r="1527" spans="2:39">
      <c r="B1527" s="200"/>
      <c r="C1527" s="201"/>
      <c r="D1527" s="201"/>
      <c r="E1527" s="201"/>
      <c r="G1527" s="193"/>
      <c r="AD1527" s="202"/>
      <c r="AE1527" s="203"/>
      <c r="AF1527" s="203"/>
      <c r="AG1527" s="203"/>
      <c r="AH1527" s="203"/>
      <c r="AK1527" s="203"/>
      <c r="AL1527" s="203"/>
      <c r="AM1527" s="204"/>
    </row>
    <row r="1528" spans="2:39">
      <c r="B1528" s="200"/>
      <c r="C1528" s="201"/>
      <c r="D1528" s="201"/>
      <c r="E1528" s="201"/>
      <c r="G1528" s="193"/>
      <c r="AD1528" s="202"/>
      <c r="AE1528" s="203"/>
      <c r="AF1528" s="203"/>
      <c r="AG1528" s="203"/>
      <c r="AH1528" s="203"/>
      <c r="AK1528" s="203"/>
      <c r="AL1528" s="203"/>
      <c r="AM1528" s="204"/>
    </row>
    <row r="1529" spans="2:39">
      <c r="B1529" s="200"/>
      <c r="C1529" s="201"/>
      <c r="D1529" s="201"/>
      <c r="E1529" s="201"/>
      <c r="G1529" s="193"/>
      <c r="AD1529" s="202"/>
      <c r="AE1529" s="203"/>
      <c r="AF1529" s="203"/>
      <c r="AG1529" s="203"/>
      <c r="AH1529" s="203"/>
      <c r="AK1529" s="203"/>
      <c r="AL1529" s="203"/>
      <c r="AM1529" s="204"/>
    </row>
    <row r="1530" spans="2:39">
      <c r="B1530" s="200"/>
      <c r="C1530" s="201"/>
      <c r="D1530" s="201"/>
      <c r="E1530" s="201"/>
      <c r="G1530" s="193"/>
      <c r="AD1530" s="202"/>
      <c r="AE1530" s="203"/>
      <c r="AF1530" s="203"/>
      <c r="AG1530" s="203"/>
      <c r="AH1530" s="203"/>
      <c r="AK1530" s="203"/>
      <c r="AL1530" s="203"/>
      <c r="AM1530" s="204"/>
    </row>
    <row r="1531" spans="2:39">
      <c r="B1531" s="200"/>
      <c r="C1531" s="201"/>
      <c r="D1531" s="201"/>
      <c r="E1531" s="201"/>
      <c r="G1531" s="193"/>
      <c r="AD1531" s="202"/>
      <c r="AE1531" s="203"/>
      <c r="AF1531" s="203"/>
      <c r="AG1531" s="203"/>
      <c r="AH1531" s="203"/>
      <c r="AK1531" s="203"/>
      <c r="AL1531" s="203"/>
      <c r="AM1531" s="204"/>
    </row>
    <row r="1532" spans="2:39">
      <c r="B1532" s="200"/>
      <c r="C1532" s="201"/>
      <c r="D1532" s="201"/>
      <c r="E1532" s="201"/>
      <c r="G1532" s="193"/>
      <c r="AD1532" s="202"/>
      <c r="AE1532" s="203"/>
      <c r="AF1532" s="203"/>
      <c r="AG1532" s="203"/>
      <c r="AH1532" s="203"/>
      <c r="AK1532" s="203"/>
      <c r="AL1532" s="203"/>
      <c r="AM1532" s="204"/>
    </row>
    <row r="1533" spans="2:39">
      <c r="B1533" s="200"/>
      <c r="C1533" s="201"/>
      <c r="D1533" s="201"/>
      <c r="E1533" s="201"/>
      <c r="G1533" s="193"/>
      <c r="AD1533" s="202"/>
      <c r="AE1533" s="203"/>
      <c r="AF1533" s="203"/>
      <c r="AG1533" s="203"/>
      <c r="AH1533" s="203"/>
      <c r="AK1533" s="203"/>
      <c r="AL1533" s="203"/>
      <c r="AM1533" s="204"/>
    </row>
    <row r="1534" spans="2:39">
      <c r="B1534" s="200"/>
      <c r="C1534" s="201"/>
      <c r="D1534" s="201"/>
      <c r="E1534" s="201"/>
      <c r="G1534" s="193"/>
      <c r="AD1534" s="202"/>
      <c r="AE1534" s="203"/>
      <c r="AF1534" s="203"/>
      <c r="AG1534" s="203"/>
      <c r="AH1534" s="203"/>
      <c r="AK1534" s="203"/>
      <c r="AL1534" s="203"/>
      <c r="AM1534" s="204"/>
    </row>
    <row r="1535" spans="2:39">
      <c r="B1535" s="200"/>
      <c r="C1535" s="201"/>
      <c r="D1535" s="201"/>
      <c r="E1535" s="201"/>
      <c r="G1535" s="193"/>
      <c r="AD1535" s="202"/>
      <c r="AE1535" s="203"/>
      <c r="AF1535" s="203"/>
      <c r="AG1535" s="203"/>
      <c r="AH1535" s="203"/>
      <c r="AK1535" s="203"/>
      <c r="AL1535" s="203"/>
      <c r="AM1535" s="204"/>
    </row>
    <row r="1536" spans="2:39">
      <c r="B1536" s="200"/>
      <c r="C1536" s="201"/>
      <c r="D1536" s="201"/>
      <c r="E1536" s="201"/>
      <c r="G1536" s="193"/>
      <c r="AD1536" s="202"/>
      <c r="AE1536" s="203"/>
      <c r="AF1536" s="203"/>
      <c r="AG1536" s="203"/>
      <c r="AH1536" s="203"/>
      <c r="AK1536" s="203"/>
      <c r="AL1536" s="203"/>
      <c r="AM1536" s="204"/>
    </row>
    <row r="1537" spans="2:39">
      <c r="B1537" s="200"/>
      <c r="C1537" s="201"/>
      <c r="D1537" s="201"/>
      <c r="E1537" s="201"/>
      <c r="G1537" s="193"/>
      <c r="AD1537" s="202"/>
      <c r="AE1537" s="203"/>
      <c r="AF1537" s="203"/>
      <c r="AG1537" s="203"/>
      <c r="AH1537" s="203"/>
      <c r="AK1537" s="203"/>
      <c r="AL1537" s="203"/>
      <c r="AM1537" s="204"/>
    </row>
    <row r="1538" spans="2:39">
      <c r="B1538" s="200"/>
      <c r="C1538" s="201"/>
      <c r="D1538" s="201"/>
      <c r="E1538" s="201"/>
      <c r="G1538" s="193"/>
      <c r="AD1538" s="202"/>
      <c r="AE1538" s="203"/>
      <c r="AF1538" s="203"/>
      <c r="AG1538" s="203"/>
      <c r="AH1538" s="203"/>
      <c r="AK1538" s="203"/>
      <c r="AL1538" s="203"/>
      <c r="AM1538" s="204"/>
    </row>
    <row r="1539" spans="2:39">
      <c r="B1539" s="200"/>
      <c r="C1539" s="201"/>
      <c r="D1539" s="201"/>
      <c r="E1539" s="201"/>
      <c r="G1539" s="193"/>
      <c r="AD1539" s="202"/>
      <c r="AE1539" s="203"/>
      <c r="AF1539" s="203"/>
      <c r="AG1539" s="203"/>
      <c r="AH1539" s="203"/>
      <c r="AK1539" s="203"/>
      <c r="AL1539" s="203"/>
      <c r="AM1539" s="204"/>
    </row>
    <row r="1540" spans="2:39">
      <c r="B1540" s="200"/>
      <c r="C1540" s="201"/>
      <c r="D1540" s="201"/>
      <c r="E1540" s="201"/>
      <c r="G1540" s="193"/>
      <c r="AD1540" s="202"/>
      <c r="AE1540" s="203"/>
      <c r="AF1540" s="203"/>
      <c r="AG1540" s="203"/>
      <c r="AH1540" s="203"/>
      <c r="AK1540" s="203"/>
      <c r="AL1540" s="203"/>
      <c r="AM1540" s="204"/>
    </row>
    <row r="1541" spans="2:39">
      <c r="B1541" s="200"/>
      <c r="C1541" s="201"/>
      <c r="D1541" s="201"/>
      <c r="E1541" s="201"/>
      <c r="G1541" s="193"/>
      <c r="AD1541" s="202"/>
      <c r="AE1541" s="203"/>
      <c r="AF1541" s="203"/>
      <c r="AG1541" s="203"/>
      <c r="AH1541" s="203"/>
      <c r="AK1541" s="203"/>
      <c r="AL1541" s="203"/>
      <c r="AM1541" s="204"/>
    </row>
    <row r="1542" spans="2:39">
      <c r="B1542" s="200"/>
      <c r="C1542" s="201"/>
      <c r="D1542" s="201"/>
      <c r="E1542" s="201"/>
      <c r="G1542" s="193"/>
      <c r="AD1542" s="202"/>
      <c r="AE1542" s="203"/>
      <c r="AF1542" s="203"/>
      <c r="AG1542" s="203"/>
      <c r="AH1542" s="203"/>
      <c r="AK1542" s="203"/>
      <c r="AL1542" s="203"/>
      <c r="AM1542" s="204"/>
    </row>
    <row r="1543" spans="2:39">
      <c r="B1543" s="200"/>
      <c r="C1543" s="201"/>
      <c r="D1543" s="201"/>
      <c r="E1543" s="201"/>
      <c r="G1543" s="193"/>
      <c r="AD1543" s="202"/>
      <c r="AE1543" s="203"/>
      <c r="AF1543" s="203"/>
      <c r="AG1543" s="203"/>
      <c r="AH1543" s="203"/>
      <c r="AK1543" s="203"/>
      <c r="AL1543" s="203"/>
      <c r="AM1543" s="204"/>
    </row>
    <row r="1544" spans="2:39">
      <c r="B1544" s="200"/>
      <c r="C1544" s="201"/>
      <c r="D1544" s="201"/>
      <c r="E1544" s="201"/>
      <c r="G1544" s="193"/>
      <c r="AD1544" s="202"/>
      <c r="AE1544" s="203"/>
      <c r="AF1544" s="203"/>
      <c r="AG1544" s="203"/>
      <c r="AH1544" s="203"/>
      <c r="AK1544" s="203"/>
      <c r="AL1544" s="203"/>
      <c r="AM1544" s="204"/>
    </row>
    <row r="1545" spans="2:39">
      <c r="B1545" s="200"/>
      <c r="C1545" s="201"/>
      <c r="D1545" s="201"/>
      <c r="E1545" s="201"/>
      <c r="G1545" s="193"/>
      <c r="AD1545" s="202"/>
      <c r="AE1545" s="203"/>
      <c r="AF1545" s="203"/>
      <c r="AG1545" s="203"/>
      <c r="AH1545" s="203"/>
      <c r="AK1545" s="203"/>
      <c r="AL1545" s="203"/>
      <c r="AM1545" s="204"/>
    </row>
    <row r="1546" spans="2:39">
      <c r="B1546" s="200"/>
      <c r="C1546" s="201"/>
      <c r="D1546" s="201"/>
      <c r="E1546" s="201"/>
      <c r="G1546" s="193"/>
      <c r="AD1546" s="202"/>
      <c r="AE1546" s="203"/>
      <c r="AF1546" s="203"/>
      <c r="AG1546" s="203"/>
      <c r="AH1546" s="203"/>
      <c r="AK1546" s="203"/>
      <c r="AL1546" s="203"/>
      <c r="AM1546" s="204"/>
    </row>
    <row r="1547" spans="2:39">
      <c r="B1547" s="200"/>
      <c r="C1547" s="201"/>
      <c r="D1547" s="201"/>
      <c r="E1547" s="201"/>
      <c r="G1547" s="193"/>
      <c r="AD1547" s="202"/>
      <c r="AE1547" s="203"/>
      <c r="AF1547" s="203"/>
      <c r="AG1547" s="203"/>
      <c r="AH1547" s="203"/>
      <c r="AK1547" s="203"/>
      <c r="AL1547" s="203"/>
      <c r="AM1547" s="204"/>
    </row>
    <row r="1548" spans="2:39">
      <c r="B1548" s="200"/>
      <c r="C1548" s="201"/>
      <c r="D1548" s="201"/>
      <c r="E1548" s="201"/>
      <c r="G1548" s="193"/>
      <c r="AD1548" s="202"/>
      <c r="AE1548" s="203"/>
      <c r="AF1548" s="203"/>
      <c r="AG1548" s="203"/>
      <c r="AH1548" s="203"/>
      <c r="AK1548" s="203"/>
      <c r="AL1548" s="203"/>
      <c r="AM1548" s="204"/>
    </row>
    <row r="1549" spans="2:39">
      <c r="B1549" s="200"/>
      <c r="C1549" s="201"/>
      <c r="D1549" s="201"/>
      <c r="E1549" s="201"/>
      <c r="G1549" s="193"/>
      <c r="AD1549" s="202"/>
      <c r="AE1549" s="203"/>
      <c r="AF1549" s="203"/>
      <c r="AG1549" s="203"/>
      <c r="AH1549" s="203"/>
      <c r="AK1549" s="203"/>
      <c r="AL1549" s="203"/>
      <c r="AM1549" s="204"/>
    </row>
    <row r="1550" spans="2:39">
      <c r="B1550" s="200"/>
      <c r="C1550" s="201"/>
      <c r="D1550" s="201"/>
      <c r="E1550" s="201"/>
      <c r="G1550" s="193"/>
      <c r="AD1550" s="202"/>
      <c r="AE1550" s="203"/>
      <c r="AF1550" s="203"/>
      <c r="AG1550" s="203"/>
      <c r="AH1550" s="203"/>
      <c r="AK1550" s="203"/>
      <c r="AL1550" s="203"/>
      <c r="AM1550" s="204"/>
    </row>
    <row r="1551" spans="2:39">
      <c r="B1551" s="200"/>
      <c r="C1551" s="201"/>
      <c r="D1551" s="201"/>
      <c r="E1551" s="201"/>
      <c r="G1551" s="193"/>
      <c r="AD1551" s="202"/>
      <c r="AE1551" s="203"/>
      <c r="AF1551" s="203"/>
      <c r="AG1551" s="203"/>
      <c r="AH1551" s="203"/>
      <c r="AK1551" s="203"/>
      <c r="AL1551" s="203"/>
      <c r="AM1551" s="204"/>
    </row>
    <row r="1552" spans="2:39">
      <c r="B1552" s="200"/>
      <c r="C1552" s="201"/>
      <c r="D1552" s="201"/>
      <c r="E1552" s="201"/>
      <c r="G1552" s="193"/>
      <c r="AD1552" s="202"/>
      <c r="AE1552" s="203"/>
      <c r="AF1552" s="203"/>
      <c r="AG1552" s="203"/>
      <c r="AH1552" s="203"/>
      <c r="AK1552" s="203"/>
      <c r="AL1552" s="203"/>
      <c r="AM1552" s="204"/>
    </row>
    <row r="1553" spans="2:39">
      <c r="B1553" s="200"/>
      <c r="C1553" s="201"/>
      <c r="D1553" s="201"/>
      <c r="E1553" s="201"/>
      <c r="G1553" s="193"/>
      <c r="AD1553" s="202"/>
      <c r="AE1553" s="203"/>
      <c r="AF1553" s="203"/>
      <c r="AG1553" s="203"/>
      <c r="AH1553" s="203"/>
      <c r="AK1553" s="203"/>
      <c r="AL1553" s="203"/>
      <c r="AM1553" s="204"/>
    </row>
    <row r="1554" spans="2:39">
      <c r="B1554" s="200"/>
      <c r="C1554" s="201"/>
      <c r="D1554" s="201"/>
      <c r="E1554" s="201"/>
      <c r="G1554" s="193"/>
      <c r="AD1554" s="202"/>
      <c r="AE1554" s="203"/>
      <c r="AF1554" s="203"/>
      <c r="AG1554" s="203"/>
      <c r="AH1554" s="203"/>
      <c r="AK1554" s="203"/>
      <c r="AL1554" s="203"/>
      <c r="AM1554" s="204"/>
    </row>
    <row r="1555" spans="2:39">
      <c r="B1555" s="200"/>
      <c r="C1555" s="201"/>
      <c r="D1555" s="201"/>
      <c r="E1555" s="201"/>
      <c r="G1555" s="193"/>
      <c r="AD1555" s="202"/>
      <c r="AE1555" s="203"/>
      <c r="AF1555" s="203"/>
      <c r="AG1555" s="203"/>
      <c r="AH1555" s="203"/>
      <c r="AK1555" s="203"/>
      <c r="AL1555" s="203"/>
      <c r="AM1555" s="204"/>
    </row>
    <row r="1556" spans="2:39">
      <c r="B1556" s="200"/>
      <c r="C1556" s="201"/>
      <c r="D1556" s="201"/>
      <c r="E1556" s="201"/>
      <c r="G1556" s="193"/>
      <c r="AD1556" s="202"/>
      <c r="AE1556" s="203"/>
      <c r="AF1556" s="203"/>
      <c r="AG1556" s="203"/>
      <c r="AH1556" s="203"/>
      <c r="AK1556" s="203"/>
      <c r="AL1556" s="203"/>
      <c r="AM1556" s="204"/>
    </row>
    <row r="1557" spans="2:39">
      <c r="B1557" s="200"/>
      <c r="C1557" s="201"/>
      <c r="D1557" s="201"/>
      <c r="E1557" s="201"/>
      <c r="G1557" s="193"/>
      <c r="AD1557" s="202"/>
      <c r="AE1557" s="203"/>
      <c r="AF1557" s="203"/>
      <c r="AG1557" s="203"/>
      <c r="AH1557" s="203"/>
      <c r="AK1557" s="203"/>
      <c r="AL1557" s="203"/>
      <c r="AM1557" s="204"/>
    </row>
    <row r="1558" spans="2:39">
      <c r="B1558" s="200"/>
      <c r="C1558" s="201"/>
      <c r="D1558" s="201"/>
      <c r="E1558" s="201"/>
      <c r="G1558" s="193"/>
      <c r="AD1558" s="202"/>
      <c r="AE1558" s="203"/>
      <c r="AF1558" s="203"/>
      <c r="AG1558" s="203"/>
      <c r="AH1558" s="203"/>
      <c r="AK1558" s="203"/>
      <c r="AL1558" s="203"/>
      <c r="AM1558" s="204"/>
    </row>
    <row r="1559" spans="2:39">
      <c r="B1559" s="200"/>
      <c r="C1559" s="201"/>
      <c r="D1559" s="201"/>
      <c r="E1559" s="201"/>
      <c r="G1559" s="193"/>
      <c r="AD1559" s="202"/>
      <c r="AE1559" s="203"/>
      <c r="AF1559" s="203"/>
      <c r="AG1559" s="203"/>
      <c r="AH1559" s="203"/>
      <c r="AK1559" s="203"/>
      <c r="AL1559" s="203"/>
      <c r="AM1559" s="204"/>
    </row>
    <row r="1560" spans="2:39">
      <c r="B1560" s="200"/>
      <c r="C1560" s="201"/>
      <c r="D1560" s="201"/>
      <c r="E1560" s="201"/>
      <c r="G1560" s="193"/>
      <c r="AD1560" s="202"/>
      <c r="AE1560" s="203"/>
      <c r="AF1560" s="203"/>
      <c r="AG1560" s="203"/>
      <c r="AH1560" s="203"/>
      <c r="AK1560" s="203"/>
      <c r="AL1560" s="203"/>
      <c r="AM1560" s="204"/>
    </row>
    <row r="1561" spans="2:39">
      <c r="B1561" s="200"/>
      <c r="C1561" s="201"/>
      <c r="D1561" s="201"/>
      <c r="E1561" s="201"/>
      <c r="G1561" s="193"/>
      <c r="AD1561" s="202"/>
      <c r="AE1561" s="203"/>
      <c r="AF1561" s="203"/>
      <c r="AG1561" s="203"/>
      <c r="AH1561" s="203"/>
      <c r="AK1561" s="203"/>
      <c r="AL1561" s="203"/>
      <c r="AM1561" s="204"/>
    </row>
    <row r="1562" spans="2:39">
      <c r="B1562" s="200"/>
      <c r="C1562" s="201"/>
      <c r="D1562" s="201"/>
      <c r="E1562" s="201"/>
      <c r="G1562" s="193"/>
      <c r="AD1562" s="202"/>
      <c r="AE1562" s="203"/>
      <c r="AF1562" s="203"/>
      <c r="AG1562" s="203"/>
      <c r="AH1562" s="203"/>
      <c r="AK1562" s="203"/>
      <c r="AL1562" s="203"/>
      <c r="AM1562" s="204"/>
    </row>
    <row r="1563" spans="2:39">
      <c r="B1563" s="200"/>
      <c r="C1563" s="201"/>
      <c r="D1563" s="201"/>
      <c r="E1563" s="201"/>
      <c r="G1563" s="193"/>
      <c r="AD1563" s="202"/>
      <c r="AE1563" s="203"/>
      <c r="AF1563" s="203"/>
      <c r="AG1563" s="203"/>
      <c r="AH1563" s="203"/>
      <c r="AK1563" s="203"/>
      <c r="AL1563" s="203"/>
      <c r="AM1563" s="204"/>
    </row>
    <row r="1564" spans="2:39">
      <c r="B1564" s="200"/>
      <c r="C1564" s="201"/>
      <c r="D1564" s="201"/>
      <c r="E1564" s="201"/>
      <c r="G1564" s="193"/>
      <c r="AD1564" s="202"/>
      <c r="AE1564" s="203"/>
      <c r="AF1564" s="203"/>
      <c r="AG1564" s="203"/>
      <c r="AH1564" s="203"/>
      <c r="AK1564" s="203"/>
      <c r="AL1564" s="203"/>
      <c r="AM1564" s="204"/>
    </row>
    <row r="1565" spans="2:39">
      <c r="B1565" s="200"/>
      <c r="C1565" s="201"/>
      <c r="D1565" s="201"/>
      <c r="E1565" s="201"/>
      <c r="G1565" s="193"/>
      <c r="AD1565" s="202"/>
      <c r="AE1565" s="203"/>
      <c r="AF1565" s="203"/>
      <c r="AG1565" s="203"/>
      <c r="AH1565" s="203"/>
      <c r="AK1565" s="203"/>
      <c r="AL1565" s="203"/>
      <c r="AM1565" s="204"/>
    </row>
    <row r="1566" spans="2:39">
      <c r="B1566" s="200"/>
      <c r="C1566" s="201"/>
      <c r="D1566" s="201"/>
      <c r="E1566" s="201"/>
      <c r="G1566" s="193"/>
      <c r="AD1566" s="202"/>
      <c r="AE1566" s="203"/>
      <c r="AF1566" s="203"/>
      <c r="AG1566" s="203"/>
      <c r="AH1566" s="203"/>
      <c r="AK1566" s="203"/>
      <c r="AL1566" s="203"/>
      <c r="AM1566" s="204"/>
    </row>
    <row r="1567" spans="2:39">
      <c r="B1567" s="200"/>
      <c r="C1567" s="201"/>
      <c r="D1567" s="201"/>
      <c r="E1567" s="201"/>
      <c r="G1567" s="193"/>
      <c r="AD1567" s="202"/>
      <c r="AE1567" s="203"/>
      <c r="AF1567" s="203"/>
      <c r="AG1567" s="203"/>
      <c r="AH1567" s="203"/>
      <c r="AK1567" s="203"/>
      <c r="AL1567" s="203"/>
      <c r="AM1567" s="204"/>
    </row>
    <row r="1568" spans="2:39">
      <c r="B1568" s="200"/>
      <c r="C1568" s="201"/>
      <c r="D1568" s="201"/>
      <c r="E1568" s="201"/>
      <c r="G1568" s="193"/>
      <c r="AD1568" s="202"/>
      <c r="AE1568" s="203"/>
      <c r="AF1568" s="203"/>
      <c r="AG1568" s="203"/>
      <c r="AH1568" s="203"/>
      <c r="AK1568" s="203"/>
      <c r="AL1568" s="203"/>
      <c r="AM1568" s="204"/>
    </row>
    <row r="1569" spans="2:39">
      <c r="B1569" s="200"/>
      <c r="C1569" s="201"/>
      <c r="D1569" s="201"/>
      <c r="E1569" s="201"/>
      <c r="G1569" s="193"/>
      <c r="AD1569" s="202"/>
      <c r="AE1569" s="203"/>
      <c r="AF1569" s="203"/>
      <c r="AG1569" s="203"/>
      <c r="AH1569" s="203"/>
      <c r="AK1569" s="203"/>
      <c r="AL1569" s="203"/>
      <c r="AM1569" s="204"/>
    </row>
    <row r="1570" spans="2:39">
      <c r="B1570" s="200"/>
      <c r="C1570" s="201"/>
      <c r="D1570" s="201"/>
      <c r="E1570" s="201"/>
      <c r="G1570" s="193"/>
      <c r="AD1570" s="202"/>
      <c r="AE1570" s="203"/>
      <c r="AF1570" s="203"/>
      <c r="AG1570" s="203"/>
      <c r="AH1570" s="203"/>
      <c r="AK1570" s="203"/>
      <c r="AL1570" s="203"/>
      <c r="AM1570" s="204"/>
    </row>
    <row r="1571" spans="2:39">
      <c r="B1571" s="200"/>
      <c r="C1571" s="201"/>
      <c r="D1571" s="201"/>
      <c r="E1571" s="201"/>
      <c r="G1571" s="193"/>
      <c r="AD1571" s="202"/>
      <c r="AE1571" s="203"/>
      <c r="AF1571" s="203"/>
      <c r="AG1571" s="203"/>
      <c r="AH1571" s="203"/>
      <c r="AK1571" s="203"/>
      <c r="AL1571" s="203"/>
      <c r="AM1571" s="204"/>
    </row>
    <row r="1572" spans="2:39">
      <c r="B1572" s="200"/>
      <c r="C1572" s="201"/>
      <c r="D1572" s="201"/>
      <c r="E1572" s="201"/>
      <c r="G1572" s="193"/>
      <c r="AD1572" s="202"/>
      <c r="AE1572" s="203"/>
      <c r="AF1572" s="203"/>
      <c r="AG1572" s="203"/>
      <c r="AH1572" s="203"/>
      <c r="AK1572" s="203"/>
      <c r="AL1572" s="203"/>
      <c r="AM1572" s="204"/>
    </row>
    <row r="1573" spans="2:39">
      <c r="B1573" s="200"/>
      <c r="C1573" s="201"/>
      <c r="D1573" s="201"/>
      <c r="E1573" s="201"/>
      <c r="G1573" s="193"/>
      <c r="AD1573" s="202"/>
      <c r="AE1573" s="203"/>
      <c r="AF1573" s="203"/>
      <c r="AG1573" s="203"/>
      <c r="AH1573" s="203"/>
      <c r="AK1573" s="203"/>
      <c r="AL1573" s="203"/>
      <c r="AM1573" s="204"/>
    </row>
    <row r="1574" spans="2:39">
      <c r="B1574" s="200"/>
      <c r="C1574" s="201"/>
      <c r="D1574" s="201"/>
      <c r="E1574" s="201"/>
      <c r="G1574" s="193"/>
      <c r="AD1574" s="202"/>
      <c r="AE1574" s="203"/>
      <c r="AF1574" s="203"/>
      <c r="AG1574" s="203"/>
      <c r="AH1574" s="203"/>
      <c r="AK1574" s="203"/>
      <c r="AL1574" s="203"/>
      <c r="AM1574" s="204"/>
    </row>
    <row r="1575" spans="2:39">
      <c r="B1575" s="200"/>
      <c r="C1575" s="201"/>
      <c r="D1575" s="201"/>
      <c r="E1575" s="201"/>
      <c r="G1575" s="193"/>
      <c r="AD1575" s="202"/>
      <c r="AE1575" s="203"/>
      <c r="AF1575" s="203"/>
      <c r="AG1575" s="203"/>
      <c r="AH1575" s="203"/>
      <c r="AK1575" s="203"/>
      <c r="AL1575" s="203"/>
      <c r="AM1575" s="204"/>
    </row>
    <row r="1576" spans="2:39">
      <c r="B1576" s="200"/>
      <c r="C1576" s="201"/>
      <c r="D1576" s="201"/>
      <c r="E1576" s="201"/>
      <c r="G1576" s="193"/>
      <c r="AD1576" s="202"/>
      <c r="AE1576" s="203"/>
      <c r="AF1576" s="203"/>
      <c r="AG1576" s="203"/>
      <c r="AH1576" s="203"/>
      <c r="AK1576" s="203"/>
      <c r="AL1576" s="203"/>
      <c r="AM1576" s="204"/>
    </row>
    <row r="1577" spans="2:39">
      <c r="B1577" s="200"/>
      <c r="C1577" s="201"/>
      <c r="D1577" s="201"/>
      <c r="E1577" s="201"/>
      <c r="G1577" s="193"/>
      <c r="AD1577" s="202"/>
      <c r="AE1577" s="203"/>
      <c r="AF1577" s="203"/>
      <c r="AG1577" s="203"/>
      <c r="AH1577" s="203"/>
      <c r="AK1577" s="203"/>
      <c r="AL1577" s="203"/>
      <c r="AM1577" s="204"/>
    </row>
    <row r="1578" spans="2:39">
      <c r="B1578" s="200"/>
      <c r="C1578" s="201"/>
      <c r="D1578" s="201"/>
      <c r="E1578" s="201"/>
      <c r="G1578" s="193"/>
      <c r="AD1578" s="202"/>
      <c r="AE1578" s="203"/>
      <c r="AF1578" s="203"/>
      <c r="AG1578" s="203"/>
      <c r="AH1578" s="203"/>
      <c r="AK1578" s="203"/>
      <c r="AL1578" s="203"/>
      <c r="AM1578" s="204"/>
    </row>
    <row r="1579" spans="2:39">
      <c r="B1579" s="200"/>
      <c r="C1579" s="201"/>
      <c r="D1579" s="201"/>
      <c r="E1579" s="201"/>
      <c r="G1579" s="193"/>
      <c r="AD1579" s="202"/>
      <c r="AE1579" s="203"/>
      <c r="AF1579" s="203"/>
      <c r="AG1579" s="203"/>
      <c r="AH1579" s="203"/>
      <c r="AK1579" s="203"/>
      <c r="AL1579" s="203"/>
      <c r="AM1579" s="204"/>
    </row>
    <row r="1580" spans="2:39">
      <c r="B1580" s="200"/>
      <c r="C1580" s="201"/>
      <c r="D1580" s="201"/>
      <c r="E1580" s="201"/>
      <c r="G1580" s="193"/>
      <c r="AD1580" s="202"/>
      <c r="AE1580" s="203"/>
      <c r="AF1580" s="203"/>
      <c r="AG1580" s="203"/>
      <c r="AH1580" s="203"/>
      <c r="AK1580" s="203"/>
      <c r="AL1580" s="203"/>
      <c r="AM1580" s="204"/>
    </row>
    <row r="1581" spans="2:39">
      <c r="B1581" s="200"/>
      <c r="C1581" s="201"/>
      <c r="D1581" s="201"/>
      <c r="E1581" s="201"/>
      <c r="G1581" s="193"/>
      <c r="AD1581" s="202"/>
      <c r="AE1581" s="203"/>
      <c r="AF1581" s="203"/>
      <c r="AG1581" s="203"/>
      <c r="AH1581" s="203"/>
      <c r="AK1581" s="203"/>
      <c r="AL1581" s="203"/>
      <c r="AM1581" s="204"/>
    </row>
    <row r="1582" spans="2:39">
      <c r="B1582" s="200"/>
      <c r="C1582" s="201"/>
      <c r="D1582" s="201"/>
      <c r="E1582" s="201"/>
      <c r="G1582" s="193"/>
      <c r="AD1582" s="202"/>
      <c r="AE1582" s="203"/>
      <c r="AF1582" s="203"/>
      <c r="AG1582" s="203"/>
      <c r="AH1582" s="203"/>
      <c r="AK1582" s="203"/>
      <c r="AL1582" s="203"/>
      <c r="AM1582" s="204"/>
    </row>
    <row r="1583" spans="2:39">
      <c r="B1583" s="200"/>
      <c r="C1583" s="201"/>
      <c r="D1583" s="201"/>
      <c r="E1583" s="201"/>
      <c r="G1583" s="193"/>
      <c r="AD1583" s="202"/>
      <c r="AE1583" s="203"/>
      <c r="AF1583" s="203"/>
      <c r="AG1583" s="203"/>
      <c r="AH1583" s="203"/>
      <c r="AK1583" s="203"/>
      <c r="AL1583" s="203"/>
      <c r="AM1583" s="204"/>
    </row>
    <row r="1584" spans="2:39">
      <c r="B1584" s="200"/>
      <c r="C1584" s="201"/>
      <c r="D1584" s="201"/>
      <c r="E1584" s="201"/>
      <c r="G1584" s="193"/>
      <c r="AD1584" s="202"/>
      <c r="AE1584" s="203"/>
      <c r="AF1584" s="203"/>
      <c r="AG1584" s="203"/>
      <c r="AH1584" s="203"/>
      <c r="AK1584" s="203"/>
      <c r="AL1584" s="203"/>
      <c r="AM1584" s="204"/>
    </row>
    <row r="1585" spans="2:39">
      <c r="B1585" s="200"/>
      <c r="C1585" s="201"/>
      <c r="D1585" s="201"/>
      <c r="E1585" s="201"/>
      <c r="G1585" s="193"/>
      <c r="AD1585" s="202"/>
      <c r="AE1585" s="203"/>
      <c r="AF1585" s="203"/>
      <c r="AG1585" s="203"/>
      <c r="AH1585" s="203"/>
      <c r="AK1585" s="203"/>
      <c r="AL1585" s="203"/>
      <c r="AM1585" s="204"/>
    </row>
    <row r="1586" spans="2:39">
      <c r="B1586" s="200"/>
      <c r="C1586" s="201"/>
      <c r="D1586" s="201"/>
      <c r="E1586" s="201"/>
      <c r="G1586" s="193"/>
      <c r="AD1586" s="202"/>
      <c r="AE1586" s="203"/>
      <c r="AF1586" s="203"/>
      <c r="AG1586" s="203"/>
      <c r="AH1586" s="203"/>
      <c r="AK1586" s="203"/>
      <c r="AL1586" s="203"/>
      <c r="AM1586" s="204"/>
    </row>
    <row r="1587" spans="2:39">
      <c r="B1587" s="200"/>
      <c r="C1587" s="201"/>
      <c r="D1587" s="201"/>
      <c r="E1587" s="201"/>
      <c r="G1587" s="193"/>
      <c r="AD1587" s="202"/>
      <c r="AE1587" s="203"/>
      <c r="AF1587" s="203"/>
      <c r="AG1587" s="203"/>
      <c r="AH1587" s="203"/>
      <c r="AK1587" s="203"/>
      <c r="AL1587" s="203"/>
      <c r="AM1587" s="204"/>
    </row>
    <row r="1588" spans="2:39">
      <c r="B1588" s="200"/>
      <c r="C1588" s="201"/>
      <c r="D1588" s="201"/>
      <c r="E1588" s="201"/>
      <c r="G1588" s="193"/>
      <c r="AD1588" s="202"/>
      <c r="AE1588" s="203"/>
      <c r="AF1588" s="203"/>
      <c r="AG1588" s="203"/>
      <c r="AH1588" s="203"/>
      <c r="AK1588" s="203"/>
      <c r="AL1588" s="203"/>
      <c r="AM1588" s="204"/>
    </row>
    <row r="1589" spans="2:39">
      <c r="B1589" s="200"/>
      <c r="C1589" s="201"/>
      <c r="D1589" s="201"/>
      <c r="E1589" s="201"/>
      <c r="G1589" s="193"/>
      <c r="AD1589" s="202"/>
      <c r="AE1589" s="203"/>
      <c r="AF1589" s="203"/>
      <c r="AG1589" s="203"/>
      <c r="AH1589" s="203"/>
      <c r="AK1589" s="203"/>
      <c r="AL1589" s="203"/>
      <c r="AM1589" s="204"/>
    </row>
    <row r="1590" spans="2:39">
      <c r="B1590" s="200"/>
      <c r="C1590" s="201"/>
      <c r="D1590" s="201"/>
      <c r="E1590" s="201"/>
      <c r="G1590" s="193"/>
      <c r="AD1590" s="202"/>
      <c r="AE1590" s="203"/>
      <c r="AF1590" s="203"/>
      <c r="AG1590" s="203"/>
      <c r="AH1590" s="203"/>
      <c r="AK1590" s="203"/>
      <c r="AL1590" s="203"/>
      <c r="AM1590" s="204"/>
    </row>
    <row r="1591" spans="2:39">
      <c r="B1591" s="200"/>
      <c r="C1591" s="201"/>
      <c r="D1591" s="201"/>
      <c r="E1591" s="201"/>
      <c r="G1591" s="193"/>
      <c r="AD1591" s="202"/>
      <c r="AE1591" s="203"/>
      <c r="AF1591" s="203"/>
      <c r="AG1591" s="203"/>
      <c r="AH1591" s="203"/>
      <c r="AK1591" s="203"/>
      <c r="AL1591" s="203"/>
      <c r="AM1591" s="204"/>
    </row>
    <row r="1592" spans="2:39">
      <c r="B1592" s="200"/>
      <c r="C1592" s="201"/>
      <c r="D1592" s="201"/>
      <c r="E1592" s="201"/>
      <c r="G1592" s="193"/>
      <c r="AD1592" s="202"/>
      <c r="AE1592" s="203"/>
      <c r="AF1592" s="203"/>
      <c r="AG1592" s="203"/>
      <c r="AH1592" s="203"/>
      <c r="AK1592" s="203"/>
      <c r="AL1592" s="203"/>
      <c r="AM1592" s="204"/>
    </row>
    <row r="1593" spans="2:39">
      <c r="B1593" s="200"/>
      <c r="C1593" s="201"/>
      <c r="D1593" s="201"/>
      <c r="E1593" s="201"/>
      <c r="G1593" s="193"/>
      <c r="AD1593" s="202"/>
      <c r="AE1593" s="203"/>
      <c r="AF1593" s="203"/>
      <c r="AG1593" s="203"/>
      <c r="AH1593" s="203"/>
      <c r="AK1593" s="203"/>
      <c r="AL1593" s="203"/>
      <c r="AM1593" s="204"/>
    </row>
    <row r="1594" spans="2:39">
      <c r="B1594" s="200"/>
      <c r="C1594" s="201"/>
      <c r="D1594" s="201"/>
      <c r="E1594" s="201"/>
      <c r="G1594" s="193"/>
      <c r="AD1594" s="202"/>
      <c r="AE1594" s="203"/>
      <c r="AF1594" s="203"/>
      <c r="AG1594" s="203"/>
      <c r="AH1594" s="203"/>
      <c r="AK1594" s="203"/>
      <c r="AL1594" s="203"/>
      <c r="AM1594" s="204"/>
    </row>
    <row r="1595" spans="2:39">
      <c r="B1595" s="200"/>
      <c r="C1595" s="201"/>
      <c r="D1595" s="201"/>
      <c r="E1595" s="201"/>
      <c r="G1595" s="193"/>
      <c r="AD1595" s="202"/>
      <c r="AE1595" s="203"/>
      <c r="AF1595" s="203"/>
      <c r="AG1595" s="203"/>
      <c r="AH1595" s="203"/>
      <c r="AK1595" s="203"/>
      <c r="AL1595" s="203"/>
      <c r="AM1595" s="204"/>
    </row>
    <row r="1596" spans="2:39">
      <c r="B1596" s="200"/>
      <c r="C1596" s="201"/>
      <c r="D1596" s="201"/>
      <c r="E1596" s="201"/>
      <c r="G1596" s="193"/>
      <c r="AD1596" s="202"/>
      <c r="AE1596" s="203"/>
      <c r="AF1596" s="203"/>
      <c r="AG1596" s="203"/>
      <c r="AH1596" s="203"/>
      <c r="AK1596" s="203"/>
      <c r="AL1596" s="203"/>
      <c r="AM1596" s="204"/>
    </row>
    <row r="1597" spans="2:39">
      <c r="B1597" s="200"/>
      <c r="C1597" s="201"/>
      <c r="D1597" s="201"/>
      <c r="E1597" s="201"/>
      <c r="G1597" s="193"/>
      <c r="AD1597" s="202"/>
      <c r="AE1597" s="203"/>
      <c r="AF1597" s="203"/>
      <c r="AG1597" s="203"/>
      <c r="AH1597" s="203"/>
      <c r="AK1597" s="203"/>
      <c r="AL1597" s="203"/>
      <c r="AM1597" s="204"/>
    </row>
    <row r="1598" spans="2:39">
      <c r="B1598" s="200"/>
      <c r="C1598" s="201"/>
      <c r="D1598" s="201"/>
      <c r="E1598" s="201"/>
      <c r="G1598" s="193"/>
      <c r="AD1598" s="202"/>
      <c r="AE1598" s="203"/>
      <c r="AF1598" s="203"/>
      <c r="AG1598" s="203"/>
      <c r="AH1598" s="203"/>
      <c r="AK1598" s="203"/>
      <c r="AL1598" s="203"/>
      <c r="AM1598" s="204"/>
    </row>
    <row r="1599" spans="2:39">
      <c r="B1599" s="200"/>
      <c r="C1599" s="201"/>
      <c r="D1599" s="201"/>
      <c r="E1599" s="201"/>
      <c r="G1599" s="193"/>
      <c r="AD1599" s="202"/>
      <c r="AE1599" s="203"/>
      <c r="AF1599" s="203"/>
      <c r="AG1599" s="203"/>
      <c r="AH1599" s="203"/>
      <c r="AK1599" s="203"/>
      <c r="AL1599" s="203"/>
      <c r="AM1599" s="204"/>
    </row>
    <row r="1600" spans="2:39">
      <c r="B1600" s="200"/>
      <c r="C1600" s="201"/>
      <c r="D1600" s="201"/>
      <c r="E1600" s="201"/>
      <c r="G1600" s="193"/>
      <c r="AD1600" s="202"/>
      <c r="AE1600" s="203"/>
      <c r="AF1600" s="203"/>
      <c r="AG1600" s="203"/>
      <c r="AH1600" s="203"/>
      <c r="AK1600" s="203"/>
      <c r="AL1600" s="203"/>
      <c r="AM1600" s="204"/>
    </row>
    <row r="1601" spans="2:39">
      <c r="B1601" s="200"/>
      <c r="C1601" s="201"/>
      <c r="D1601" s="201"/>
      <c r="E1601" s="201"/>
      <c r="G1601" s="193"/>
      <c r="AD1601" s="202"/>
      <c r="AE1601" s="203"/>
      <c r="AF1601" s="203"/>
      <c r="AG1601" s="203"/>
      <c r="AH1601" s="203"/>
      <c r="AK1601" s="203"/>
      <c r="AL1601" s="203"/>
      <c r="AM1601" s="204"/>
    </row>
    <row r="1602" spans="2:39">
      <c r="B1602" s="200"/>
      <c r="C1602" s="201"/>
      <c r="D1602" s="201"/>
      <c r="E1602" s="201"/>
      <c r="G1602" s="193"/>
      <c r="AD1602" s="202"/>
      <c r="AE1602" s="203"/>
      <c r="AF1602" s="203"/>
      <c r="AG1602" s="203"/>
      <c r="AH1602" s="203"/>
      <c r="AK1602" s="203"/>
      <c r="AL1602" s="203"/>
      <c r="AM1602" s="204"/>
    </row>
    <row r="1603" spans="2:39">
      <c r="B1603" s="200"/>
      <c r="C1603" s="201"/>
      <c r="D1603" s="201"/>
      <c r="E1603" s="201"/>
      <c r="G1603" s="193"/>
      <c r="AD1603" s="202"/>
      <c r="AE1603" s="203"/>
      <c r="AF1603" s="203"/>
      <c r="AG1603" s="203"/>
      <c r="AH1603" s="203"/>
      <c r="AK1603" s="203"/>
      <c r="AL1603" s="203"/>
      <c r="AM1603" s="204"/>
    </row>
    <row r="1604" spans="2:39">
      <c r="B1604" s="200"/>
      <c r="C1604" s="201"/>
      <c r="D1604" s="201"/>
      <c r="E1604" s="201"/>
      <c r="G1604" s="193"/>
      <c r="AD1604" s="202"/>
      <c r="AE1604" s="203"/>
      <c r="AF1604" s="203"/>
      <c r="AG1604" s="203"/>
      <c r="AH1604" s="203"/>
      <c r="AK1604" s="203"/>
      <c r="AL1604" s="203"/>
      <c r="AM1604" s="204"/>
    </row>
    <row r="1605" spans="2:39">
      <c r="B1605" s="200"/>
      <c r="C1605" s="201"/>
      <c r="D1605" s="201"/>
      <c r="E1605" s="201"/>
      <c r="G1605" s="193"/>
      <c r="AD1605" s="202"/>
      <c r="AE1605" s="203"/>
      <c r="AF1605" s="203"/>
      <c r="AG1605" s="203"/>
      <c r="AH1605" s="203"/>
      <c r="AK1605" s="203"/>
      <c r="AL1605" s="203"/>
      <c r="AM1605" s="204"/>
    </row>
    <row r="1606" spans="2:39">
      <c r="B1606" s="200"/>
      <c r="C1606" s="201"/>
      <c r="D1606" s="201"/>
      <c r="E1606" s="201"/>
      <c r="G1606" s="193"/>
      <c r="AD1606" s="202"/>
      <c r="AE1606" s="203"/>
      <c r="AF1606" s="203"/>
      <c r="AG1606" s="203"/>
      <c r="AH1606" s="203"/>
      <c r="AK1606" s="203"/>
      <c r="AL1606" s="203"/>
      <c r="AM1606" s="204"/>
    </row>
    <row r="1607" spans="2:39">
      <c r="B1607" s="200"/>
      <c r="C1607" s="201"/>
      <c r="D1607" s="201"/>
      <c r="E1607" s="201"/>
      <c r="G1607" s="193"/>
      <c r="AD1607" s="202"/>
      <c r="AE1607" s="203"/>
      <c r="AF1607" s="203"/>
      <c r="AG1607" s="203"/>
      <c r="AH1607" s="203"/>
      <c r="AK1607" s="203"/>
      <c r="AL1607" s="203"/>
      <c r="AM1607" s="204"/>
    </row>
    <row r="1608" spans="2:39">
      <c r="B1608" s="200"/>
      <c r="C1608" s="201"/>
      <c r="D1608" s="201"/>
      <c r="E1608" s="201"/>
      <c r="G1608" s="193"/>
      <c r="AD1608" s="202"/>
      <c r="AE1608" s="203"/>
      <c r="AF1608" s="203"/>
      <c r="AG1608" s="203"/>
      <c r="AH1608" s="203"/>
      <c r="AK1608" s="203"/>
      <c r="AL1608" s="203"/>
      <c r="AM1608" s="204"/>
    </row>
    <row r="1609" spans="2:39">
      <c r="B1609" s="200"/>
      <c r="C1609" s="201"/>
      <c r="D1609" s="201"/>
      <c r="E1609" s="201"/>
      <c r="G1609" s="193"/>
      <c r="AD1609" s="202"/>
      <c r="AE1609" s="203"/>
      <c r="AF1609" s="203"/>
      <c r="AG1609" s="203"/>
      <c r="AH1609" s="203"/>
      <c r="AK1609" s="203"/>
      <c r="AL1609" s="203"/>
      <c r="AM1609" s="204"/>
    </row>
    <row r="1610" spans="2:39">
      <c r="B1610" s="200"/>
      <c r="C1610" s="201"/>
      <c r="D1610" s="201"/>
      <c r="E1610" s="201"/>
      <c r="G1610" s="193"/>
      <c r="AD1610" s="202"/>
      <c r="AE1610" s="203"/>
      <c r="AF1610" s="203"/>
      <c r="AG1610" s="203"/>
      <c r="AH1610" s="203"/>
      <c r="AK1610" s="203"/>
      <c r="AL1610" s="203"/>
      <c r="AM1610" s="204"/>
    </row>
    <row r="1611" spans="2:39">
      <c r="B1611" s="200"/>
      <c r="C1611" s="201"/>
      <c r="D1611" s="201"/>
      <c r="E1611" s="201"/>
      <c r="G1611" s="193"/>
      <c r="AD1611" s="202"/>
      <c r="AE1611" s="203"/>
      <c r="AF1611" s="203"/>
      <c r="AG1611" s="203"/>
      <c r="AH1611" s="203"/>
      <c r="AK1611" s="203"/>
      <c r="AL1611" s="203"/>
      <c r="AM1611" s="204"/>
    </row>
    <row r="1612" spans="2:39">
      <c r="B1612" s="200"/>
      <c r="C1612" s="201"/>
      <c r="D1612" s="201"/>
      <c r="E1612" s="201"/>
      <c r="G1612" s="193"/>
      <c r="AD1612" s="202"/>
      <c r="AE1612" s="203"/>
      <c r="AF1612" s="203"/>
      <c r="AG1612" s="203"/>
      <c r="AH1612" s="203"/>
      <c r="AK1612" s="203"/>
      <c r="AL1612" s="203"/>
      <c r="AM1612" s="204"/>
    </row>
    <row r="1613" spans="2:39">
      <c r="B1613" s="200"/>
      <c r="C1613" s="201"/>
      <c r="D1613" s="201"/>
      <c r="E1613" s="201"/>
      <c r="G1613" s="193"/>
      <c r="AD1613" s="202"/>
      <c r="AE1613" s="203"/>
      <c r="AF1613" s="203"/>
      <c r="AG1613" s="203"/>
      <c r="AH1613" s="203"/>
      <c r="AK1613" s="203"/>
      <c r="AL1613" s="203"/>
      <c r="AM1613" s="204"/>
    </row>
    <row r="1614" spans="2:39">
      <c r="B1614" s="200"/>
      <c r="C1614" s="201"/>
      <c r="D1614" s="201"/>
      <c r="E1614" s="201"/>
      <c r="G1614" s="193"/>
      <c r="AD1614" s="202"/>
      <c r="AE1614" s="203"/>
      <c r="AF1614" s="203"/>
      <c r="AG1614" s="203"/>
      <c r="AH1614" s="203"/>
      <c r="AK1614" s="203"/>
      <c r="AL1614" s="203"/>
      <c r="AM1614" s="204"/>
    </row>
    <row r="1615" spans="2:39">
      <c r="B1615" s="200"/>
      <c r="C1615" s="201"/>
      <c r="D1615" s="201"/>
      <c r="E1615" s="201"/>
      <c r="G1615" s="193"/>
      <c r="AD1615" s="202"/>
      <c r="AE1615" s="203"/>
      <c r="AF1615" s="203"/>
      <c r="AG1615" s="203"/>
      <c r="AH1615" s="203"/>
      <c r="AK1615" s="203"/>
      <c r="AL1615" s="203"/>
      <c r="AM1615" s="204"/>
    </row>
    <row r="1616" spans="2:39">
      <c r="B1616" s="200"/>
      <c r="C1616" s="201"/>
      <c r="D1616" s="201"/>
      <c r="E1616" s="201"/>
      <c r="G1616" s="193"/>
      <c r="AD1616" s="202"/>
      <c r="AE1616" s="203"/>
      <c r="AF1616" s="203"/>
      <c r="AG1616" s="203"/>
      <c r="AH1616" s="203"/>
      <c r="AK1616" s="203"/>
      <c r="AL1616" s="203"/>
      <c r="AM1616" s="204"/>
    </row>
    <row r="1617" spans="2:39">
      <c r="B1617" s="200"/>
      <c r="C1617" s="201"/>
      <c r="D1617" s="201"/>
      <c r="E1617" s="201"/>
      <c r="G1617" s="193"/>
      <c r="AD1617" s="202"/>
      <c r="AE1617" s="203"/>
      <c r="AF1617" s="203"/>
      <c r="AG1617" s="203"/>
      <c r="AH1617" s="203"/>
      <c r="AK1617" s="203"/>
      <c r="AL1617" s="203"/>
      <c r="AM1617" s="204"/>
    </row>
    <row r="1618" spans="2:39">
      <c r="B1618" s="200"/>
      <c r="C1618" s="201"/>
      <c r="D1618" s="201"/>
      <c r="E1618" s="201"/>
      <c r="G1618" s="193"/>
      <c r="AD1618" s="202"/>
      <c r="AE1618" s="203"/>
      <c r="AF1618" s="203"/>
      <c r="AG1618" s="203"/>
      <c r="AH1618" s="203"/>
      <c r="AK1618" s="203"/>
      <c r="AL1618" s="203"/>
      <c r="AM1618" s="204"/>
    </row>
    <row r="1619" spans="2:39">
      <c r="B1619" s="200"/>
      <c r="C1619" s="201"/>
      <c r="D1619" s="201"/>
      <c r="E1619" s="201"/>
      <c r="G1619" s="193"/>
      <c r="AD1619" s="202"/>
      <c r="AE1619" s="203"/>
      <c r="AF1619" s="203"/>
      <c r="AG1619" s="203"/>
      <c r="AH1619" s="203"/>
      <c r="AK1619" s="203"/>
      <c r="AL1619" s="203"/>
      <c r="AM1619" s="204"/>
    </row>
    <row r="1620" spans="2:39">
      <c r="B1620" s="200"/>
      <c r="C1620" s="201"/>
      <c r="D1620" s="201"/>
      <c r="E1620" s="201"/>
      <c r="G1620" s="193"/>
      <c r="AD1620" s="202"/>
      <c r="AE1620" s="203"/>
      <c r="AF1620" s="203"/>
      <c r="AG1620" s="203"/>
      <c r="AH1620" s="203"/>
      <c r="AK1620" s="203"/>
      <c r="AL1620" s="203"/>
      <c r="AM1620" s="204"/>
    </row>
    <row r="1621" spans="2:39">
      <c r="B1621" s="200"/>
      <c r="C1621" s="201"/>
      <c r="D1621" s="201"/>
      <c r="E1621" s="201"/>
      <c r="G1621" s="193"/>
      <c r="AD1621" s="202"/>
      <c r="AE1621" s="203"/>
      <c r="AF1621" s="203"/>
      <c r="AG1621" s="203"/>
      <c r="AH1621" s="203"/>
      <c r="AK1621" s="203"/>
      <c r="AL1621" s="203"/>
      <c r="AM1621" s="204"/>
    </row>
    <row r="1622" spans="2:39">
      <c r="B1622" s="200"/>
      <c r="C1622" s="201"/>
      <c r="D1622" s="201"/>
      <c r="E1622" s="201"/>
      <c r="G1622" s="193"/>
      <c r="AD1622" s="202"/>
      <c r="AE1622" s="203"/>
      <c r="AF1622" s="203"/>
      <c r="AG1622" s="203"/>
      <c r="AH1622" s="203"/>
      <c r="AK1622" s="203"/>
      <c r="AL1622" s="203"/>
      <c r="AM1622" s="204"/>
    </row>
    <row r="1623" spans="2:39">
      <c r="B1623" s="200"/>
      <c r="C1623" s="201"/>
      <c r="D1623" s="201"/>
      <c r="E1623" s="201"/>
      <c r="G1623" s="193"/>
      <c r="AD1623" s="202"/>
      <c r="AE1623" s="203"/>
      <c r="AF1623" s="203"/>
      <c r="AG1623" s="203"/>
      <c r="AH1623" s="203"/>
      <c r="AK1623" s="203"/>
      <c r="AL1623" s="203"/>
      <c r="AM1623" s="204"/>
    </row>
    <row r="1624" spans="2:39">
      <c r="B1624" s="200"/>
      <c r="C1624" s="201"/>
      <c r="D1624" s="201"/>
      <c r="E1624" s="201"/>
      <c r="G1624" s="193"/>
      <c r="AD1624" s="202"/>
      <c r="AE1624" s="203"/>
      <c r="AF1624" s="203"/>
      <c r="AG1624" s="203"/>
      <c r="AH1624" s="203"/>
      <c r="AK1624" s="203"/>
      <c r="AL1624" s="203"/>
      <c r="AM1624" s="204"/>
    </row>
    <row r="1625" spans="2:39">
      <c r="B1625" s="200"/>
      <c r="C1625" s="201"/>
      <c r="D1625" s="201"/>
      <c r="E1625" s="201"/>
      <c r="G1625" s="193"/>
      <c r="AD1625" s="202"/>
      <c r="AE1625" s="203"/>
      <c r="AF1625" s="203"/>
      <c r="AG1625" s="203"/>
      <c r="AH1625" s="203"/>
      <c r="AK1625" s="203"/>
      <c r="AL1625" s="203"/>
      <c r="AM1625" s="204"/>
    </row>
    <row r="1626" spans="2:39">
      <c r="B1626" s="200"/>
      <c r="C1626" s="201"/>
      <c r="D1626" s="201"/>
      <c r="E1626" s="201"/>
      <c r="G1626" s="193"/>
      <c r="AD1626" s="202"/>
      <c r="AE1626" s="203"/>
      <c r="AF1626" s="203"/>
      <c r="AG1626" s="203"/>
      <c r="AH1626" s="203"/>
      <c r="AK1626" s="203"/>
      <c r="AL1626" s="203"/>
      <c r="AM1626" s="204"/>
    </row>
    <row r="1627" spans="2:39">
      <c r="B1627" s="200"/>
      <c r="C1627" s="201"/>
      <c r="D1627" s="201"/>
      <c r="E1627" s="201"/>
      <c r="G1627" s="193"/>
      <c r="AD1627" s="202"/>
      <c r="AE1627" s="203"/>
      <c r="AF1627" s="203"/>
      <c r="AG1627" s="203"/>
      <c r="AH1627" s="203"/>
      <c r="AK1627" s="203"/>
      <c r="AL1627" s="203"/>
      <c r="AM1627" s="204"/>
    </row>
    <row r="1628" spans="2:39">
      <c r="B1628" s="200"/>
      <c r="C1628" s="201"/>
      <c r="D1628" s="201"/>
      <c r="E1628" s="201"/>
      <c r="G1628" s="193"/>
      <c r="AD1628" s="202"/>
      <c r="AE1628" s="203"/>
      <c r="AF1628" s="203"/>
      <c r="AG1628" s="203"/>
      <c r="AH1628" s="203"/>
      <c r="AK1628" s="203"/>
      <c r="AL1628" s="203"/>
      <c r="AM1628" s="204"/>
    </row>
    <row r="1629" spans="2:39">
      <c r="B1629" s="200"/>
      <c r="C1629" s="201"/>
      <c r="D1629" s="201"/>
      <c r="E1629" s="201"/>
      <c r="G1629" s="193"/>
      <c r="AD1629" s="202"/>
      <c r="AE1629" s="203"/>
      <c r="AF1629" s="203"/>
      <c r="AG1629" s="203"/>
      <c r="AH1629" s="203"/>
      <c r="AK1629" s="203"/>
      <c r="AL1629" s="203"/>
      <c r="AM1629" s="204"/>
    </row>
    <row r="1630" spans="2:39">
      <c r="B1630" s="200"/>
      <c r="C1630" s="201"/>
      <c r="D1630" s="201"/>
      <c r="E1630" s="201"/>
      <c r="G1630" s="193"/>
      <c r="AD1630" s="202"/>
      <c r="AE1630" s="203"/>
      <c r="AF1630" s="203"/>
      <c r="AG1630" s="203"/>
      <c r="AH1630" s="203"/>
      <c r="AK1630" s="203"/>
      <c r="AL1630" s="203"/>
      <c r="AM1630" s="204"/>
    </row>
    <row r="1631" spans="2:39">
      <c r="B1631" s="200"/>
      <c r="C1631" s="201"/>
      <c r="D1631" s="201"/>
      <c r="E1631" s="201"/>
      <c r="G1631" s="193"/>
      <c r="AD1631" s="202"/>
      <c r="AE1631" s="203"/>
      <c r="AF1631" s="203"/>
      <c r="AG1631" s="203"/>
      <c r="AH1631" s="203"/>
      <c r="AK1631" s="203"/>
      <c r="AL1631" s="203"/>
      <c r="AM1631" s="204"/>
    </row>
    <row r="1632" spans="2:39">
      <c r="B1632" s="200"/>
      <c r="C1632" s="201"/>
      <c r="D1632" s="201"/>
      <c r="E1632" s="201"/>
      <c r="G1632" s="193"/>
      <c r="AD1632" s="202"/>
      <c r="AE1632" s="203"/>
      <c r="AF1632" s="203"/>
      <c r="AG1632" s="203"/>
      <c r="AH1632" s="203"/>
      <c r="AK1632" s="203"/>
      <c r="AL1632" s="203"/>
      <c r="AM1632" s="204"/>
    </row>
    <row r="1633" spans="2:39">
      <c r="B1633" s="200"/>
      <c r="C1633" s="201"/>
      <c r="D1633" s="201"/>
      <c r="E1633" s="201"/>
      <c r="G1633" s="193"/>
      <c r="AD1633" s="202"/>
      <c r="AE1633" s="203"/>
      <c r="AF1633" s="203"/>
      <c r="AG1633" s="203"/>
      <c r="AH1633" s="203"/>
      <c r="AK1633" s="203"/>
      <c r="AL1633" s="203"/>
      <c r="AM1633" s="204"/>
    </row>
    <row r="1634" spans="2:39">
      <c r="B1634" s="200"/>
      <c r="C1634" s="201"/>
      <c r="D1634" s="201"/>
      <c r="E1634" s="201"/>
      <c r="G1634" s="193"/>
      <c r="AD1634" s="202"/>
      <c r="AE1634" s="203"/>
      <c r="AF1634" s="203"/>
      <c r="AG1634" s="203"/>
      <c r="AH1634" s="203"/>
      <c r="AK1634" s="203"/>
      <c r="AL1634" s="203"/>
      <c r="AM1634" s="204"/>
    </row>
    <row r="1635" spans="2:39">
      <c r="B1635" s="200"/>
      <c r="C1635" s="201"/>
      <c r="D1635" s="201"/>
      <c r="E1635" s="201"/>
      <c r="G1635" s="193"/>
      <c r="AD1635" s="202"/>
      <c r="AE1635" s="203"/>
      <c r="AF1635" s="203"/>
      <c r="AG1635" s="203"/>
      <c r="AH1635" s="203"/>
      <c r="AK1635" s="203"/>
      <c r="AL1635" s="203"/>
      <c r="AM1635" s="204"/>
    </row>
    <row r="1636" spans="2:39">
      <c r="B1636" s="200"/>
      <c r="C1636" s="201"/>
      <c r="D1636" s="201"/>
      <c r="E1636" s="201"/>
      <c r="G1636" s="193"/>
      <c r="AD1636" s="202"/>
      <c r="AE1636" s="203"/>
      <c r="AF1636" s="203"/>
      <c r="AG1636" s="203"/>
      <c r="AH1636" s="203"/>
      <c r="AK1636" s="203"/>
      <c r="AL1636" s="203"/>
      <c r="AM1636" s="204"/>
    </row>
    <row r="1637" spans="2:39">
      <c r="B1637" s="200"/>
      <c r="C1637" s="201"/>
      <c r="D1637" s="201"/>
      <c r="E1637" s="201"/>
      <c r="G1637" s="193"/>
      <c r="AD1637" s="202"/>
      <c r="AE1637" s="203"/>
      <c r="AF1637" s="203"/>
      <c r="AG1637" s="203"/>
      <c r="AH1637" s="203"/>
      <c r="AK1637" s="203"/>
      <c r="AL1637" s="203"/>
      <c r="AM1637" s="204"/>
    </row>
    <row r="1638" spans="2:39">
      <c r="B1638" s="200"/>
      <c r="C1638" s="201"/>
      <c r="D1638" s="201"/>
      <c r="E1638" s="201"/>
      <c r="G1638" s="193"/>
      <c r="AD1638" s="202"/>
      <c r="AE1638" s="203"/>
      <c r="AF1638" s="203"/>
      <c r="AG1638" s="203"/>
      <c r="AH1638" s="203"/>
      <c r="AK1638" s="203"/>
      <c r="AL1638" s="203"/>
      <c r="AM1638" s="204"/>
    </row>
    <row r="1639" spans="2:39">
      <c r="B1639" s="200"/>
      <c r="C1639" s="201"/>
      <c r="D1639" s="201"/>
      <c r="E1639" s="201"/>
      <c r="G1639" s="193"/>
      <c r="AD1639" s="202"/>
      <c r="AE1639" s="203"/>
      <c r="AF1639" s="203"/>
      <c r="AG1639" s="203"/>
      <c r="AH1639" s="203"/>
      <c r="AK1639" s="203"/>
      <c r="AL1639" s="203"/>
      <c r="AM1639" s="204"/>
    </row>
    <row r="1640" spans="2:39">
      <c r="B1640" s="200"/>
      <c r="C1640" s="201"/>
      <c r="D1640" s="201"/>
      <c r="E1640" s="201"/>
      <c r="G1640" s="193"/>
      <c r="AD1640" s="202"/>
      <c r="AE1640" s="203"/>
      <c r="AF1640" s="203"/>
      <c r="AG1640" s="203"/>
      <c r="AH1640" s="203"/>
      <c r="AK1640" s="203"/>
      <c r="AL1640" s="203"/>
      <c r="AM1640" s="204"/>
    </row>
    <row r="1641" spans="2:39">
      <c r="B1641" s="200"/>
      <c r="C1641" s="201"/>
      <c r="D1641" s="201"/>
      <c r="E1641" s="201"/>
      <c r="G1641" s="193"/>
      <c r="AD1641" s="202"/>
      <c r="AE1641" s="203"/>
      <c r="AF1641" s="203"/>
      <c r="AG1641" s="203"/>
      <c r="AH1641" s="203"/>
      <c r="AK1641" s="203"/>
      <c r="AL1641" s="203"/>
      <c r="AM1641" s="204"/>
    </row>
    <row r="1642" spans="2:39">
      <c r="B1642" s="200"/>
      <c r="C1642" s="201"/>
      <c r="D1642" s="201"/>
      <c r="E1642" s="201"/>
      <c r="G1642" s="193"/>
      <c r="AD1642" s="202"/>
      <c r="AE1642" s="203"/>
      <c r="AF1642" s="203"/>
      <c r="AG1642" s="203"/>
      <c r="AH1642" s="203"/>
      <c r="AK1642" s="203"/>
      <c r="AL1642" s="203"/>
      <c r="AM1642" s="204"/>
    </row>
    <row r="1643" spans="2:39">
      <c r="B1643" s="200"/>
      <c r="C1643" s="201"/>
      <c r="D1643" s="201"/>
      <c r="E1643" s="201"/>
      <c r="G1643" s="193"/>
      <c r="AD1643" s="202"/>
      <c r="AE1643" s="203"/>
      <c r="AF1643" s="203"/>
      <c r="AG1643" s="203"/>
      <c r="AH1643" s="203"/>
      <c r="AK1643" s="203"/>
      <c r="AL1643" s="203"/>
      <c r="AM1643" s="204"/>
    </row>
    <row r="1644" spans="2:39">
      <c r="B1644" s="200"/>
      <c r="C1644" s="201"/>
      <c r="D1644" s="201"/>
      <c r="E1644" s="201"/>
      <c r="G1644" s="193"/>
      <c r="AD1644" s="202"/>
      <c r="AE1644" s="203"/>
      <c r="AF1644" s="203"/>
      <c r="AG1644" s="203"/>
      <c r="AH1644" s="203"/>
      <c r="AK1644" s="203"/>
      <c r="AL1644" s="203"/>
      <c r="AM1644" s="204"/>
    </row>
    <row r="1645" spans="2:39">
      <c r="B1645" s="200"/>
      <c r="C1645" s="201"/>
      <c r="D1645" s="201"/>
      <c r="E1645" s="201"/>
      <c r="G1645" s="193"/>
      <c r="AD1645" s="202"/>
      <c r="AE1645" s="203"/>
      <c r="AF1645" s="203"/>
      <c r="AG1645" s="203"/>
      <c r="AH1645" s="203"/>
      <c r="AK1645" s="203"/>
      <c r="AL1645" s="203"/>
      <c r="AM1645" s="204"/>
    </row>
    <row r="1646" spans="2:39">
      <c r="B1646" s="200"/>
      <c r="C1646" s="201"/>
      <c r="D1646" s="201"/>
      <c r="E1646" s="201"/>
      <c r="G1646" s="193"/>
      <c r="AD1646" s="202"/>
      <c r="AE1646" s="203"/>
      <c r="AF1646" s="203"/>
      <c r="AG1646" s="203"/>
      <c r="AH1646" s="203"/>
      <c r="AK1646" s="203"/>
      <c r="AL1646" s="203"/>
      <c r="AM1646" s="204"/>
    </row>
    <row r="1647" spans="2:39">
      <c r="B1647" s="200"/>
      <c r="C1647" s="201"/>
      <c r="D1647" s="201"/>
      <c r="E1647" s="201"/>
      <c r="G1647" s="193"/>
      <c r="AD1647" s="202"/>
      <c r="AE1647" s="203"/>
      <c r="AF1647" s="203"/>
      <c r="AG1647" s="203"/>
      <c r="AH1647" s="203"/>
      <c r="AK1647" s="203"/>
      <c r="AL1647" s="203"/>
      <c r="AM1647" s="204"/>
    </row>
    <row r="1648" spans="2:39">
      <c r="B1648" s="200"/>
      <c r="C1648" s="201"/>
      <c r="D1648" s="201"/>
      <c r="E1648" s="201"/>
      <c r="G1648" s="193"/>
      <c r="AD1648" s="202"/>
      <c r="AE1648" s="203"/>
      <c r="AF1648" s="203"/>
      <c r="AG1648" s="203"/>
      <c r="AH1648" s="203"/>
      <c r="AK1648" s="203"/>
      <c r="AL1648" s="203"/>
      <c r="AM1648" s="204"/>
    </row>
    <row r="1649" spans="2:39">
      <c r="B1649" s="200"/>
      <c r="C1649" s="201"/>
      <c r="D1649" s="201"/>
      <c r="E1649" s="201"/>
      <c r="G1649" s="193"/>
      <c r="AD1649" s="202"/>
      <c r="AE1649" s="203"/>
      <c r="AF1649" s="203"/>
      <c r="AG1649" s="203"/>
      <c r="AH1649" s="203"/>
      <c r="AK1649" s="203"/>
      <c r="AL1649" s="203"/>
      <c r="AM1649" s="204"/>
    </row>
    <row r="1650" spans="2:39">
      <c r="B1650" s="200"/>
      <c r="C1650" s="201"/>
      <c r="D1650" s="201"/>
      <c r="E1650" s="201"/>
      <c r="G1650" s="193"/>
      <c r="AD1650" s="202"/>
      <c r="AE1650" s="203"/>
      <c r="AF1650" s="203"/>
      <c r="AG1650" s="203"/>
      <c r="AH1650" s="203"/>
      <c r="AK1650" s="203"/>
      <c r="AL1650" s="203"/>
      <c r="AM1650" s="204"/>
    </row>
    <row r="1651" spans="2:39">
      <c r="B1651" s="200"/>
      <c r="C1651" s="201"/>
      <c r="D1651" s="201"/>
      <c r="E1651" s="201"/>
      <c r="G1651" s="193"/>
      <c r="AD1651" s="202"/>
      <c r="AE1651" s="203"/>
      <c r="AF1651" s="203"/>
      <c r="AG1651" s="203"/>
      <c r="AH1651" s="203"/>
      <c r="AK1651" s="203"/>
      <c r="AL1651" s="203"/>
      <c r="AM1651" s="204"/>
    </row>
    <row r="1652" spans="2:39">
      <c r="B1652" s="200"/>
      <c r="C1652" s="201"/>
      <c r="D1652" s="201"/>
      <c r="E1652" s="201"/>
      <c r="G1652" s="193"/>
      <c r="AD1652" s="202"/>
      <c r="AE1652" s="203"/>
      <c r="AF1652" s="203"/>
      <c r="AG1652" s="203"/>
      <c r="AH1652" s="203"/>
      <c r="AK1652" s="203"/>
      <c r="AL1652" s="203"/>
      <c r="AM1652" s="204"/>
    </row>
    <row r="1653" spans="2:39">
      <c r="B1653" s="200"/>
      <c r="C1653" s="201"/>
      <c r="D1653" s="201"/>
      <c r="E1653" s="201"/>
      <c r="G1653" s="193"/>
      <c r="AD1653" s="202"/>
      <c r="AE1653" s="203"/>
      <c r="AF1653" s="203"/>
      <c r="AG1653" s="203"/>
      <c r="AH1653" s="203"/>
      <c r="AK1653" s="203"/>
      <c r="AL1653" s="203"/>
      <c r="AM1653" s="204"/>
    </row>
    <row r="1654" spans="2:39">
      <c r="B1654" s="200"/>
      <c r="C1654" s="201"/>
      <c r="D1654" s="201"/>
      <c r="E1654" s="201"/>
      <c r="G1654" s="193"/>
      <c r="AD1654" s="202"/>
      <c r="AE1654" s="203"/>
      <c r="AF1654" s="203"/>
      <c r="AG1654" s="203"/>
      <c r="AH1654" s="203"/>
      <c r="AK1654" s="203"/>
      <c r="AL1654" s="203"/>
      <c r="AM1654" s="204"/>
    </row>
    <row r="1655" spans="2:39">
      <c r="B1655" s="200"/>
      <c r="C1655" s="201"/>
      <c r="D1655" s="201"/>
      <c r="E1655" s="201"/>
      <c r="G1655" s="193"/>
      <c r="AD1655" s="202"/>
      <c r="AE1655" s="203"/>
      <c r="AF1655" s="203"/>
      <c r="AG1655" s="203"/>
      <c r="AH1655" s="203"/>
      <c r="AK1655" s="203"/>
      <c r="AL1655" s="203"/>
      <c r="AM1655" s="204"/>
    </row>
    <row r="1656" spans="2:39">
      <c r="B1656" s="200"/>
      <c r="C1656" s="201"/>
      <c r="D1656" s="201"/>
      <c r="E1656" s="201"/>
      <c r="G1656" s="193"/>
      <c r="AD1656" s="202"/>
      <c r="AE1656" s="203"/>
      <c r="AF1656" s="203"/>
      <c r="AG1656" s="203"/>
      <c r="AH1656" s="203"/>
      <c r="AK1656" s="203"/>
      <c r="AL1656" s="203"/>
      <c r="AM1656" s="204"/>
    </row>
    <row r="1657" spans="2:39">
      <c r="B1657" s="200"/>
      <c r="C1657" s="201"/>
      <c r="D1657" s="201"/>
      <c r="E1657" s="201"/>
      <c r="G1657" s="193"/>
      <c r="AD1657" s="202"/>
      <c r="AE1657" s="203"/>
      <c r="AF1657" s="203"/>
      <c r="AG1657" s="203"/>
      <c r="AH1657" s="203"/>
      <c r="AK1657" s="203"/>
      <c r="AL1657" s="203"/>
      <c r="AM1657" s="204"/>
    </row>
    <row r="1658" spans="2:39">
      <c r="B1658" s="200"/>
      <c r="C1658" s="201"/>
      <c r="D1658" s="201"/>
      <c r="E1658" s="201"/>
      <c r="G1658" s="193"/>
      <c r="AD1658" s="202"/>
      <c r="AE1658" s="203"/>
      <c r="AF1658" s="203"/>
      <c r="AG1658" s="203"/>
      <c r="AH1658" s="203"/>
      <c r="AK1658" s="203"/>
      <c r="AL1658" s="203"/>
      <c r="AM1658" s="204"/>
    </row>
    <row r="1659" spans="2:39">
      <c r="B1659" s="200"/>
      <c r="C1659" s="201"/>
      <c r="D1659" s="201"/>
      <c r="E1659" s="201"/>
      <c r="G1659" s="193"/>
      <c r="AD1659" s="202"/>
      <c r="AE1659" s="203"/>
      <c r="AF1659" s="203"/>
      <c r="AG1659" s="203"/>
      <c r="AH1659" s="203"/>
      <c r="AK1659" s="203"/>
      <c r="AL1659" s="203"/>
      <c r="AM1659" s="204"/>
    </row>
    <row r="1660" spans="2:39">
      <c r="B1660" s="200"/>
      <c r="C1660" s="201"/>
      <c r="D1660" s="201"/>
      <c r="E1660" s="201"/>
      <c r="G1660" s="193"/>
      <c r="AD1660" s="202"/>
      <c r="AE1660" s="203"/>
      <c r="AF1660" s="203"/>
      <c r="AG1660" s="203"/>
      <c r="AH1660" s="203"/>
      <c r="AK1660" s="203"/>
      <c r="AL1660" s="203"/>
      <c r="AM1660" s="204"/>
    </row>
    <row r="1661" spans="2:39">
      <c r="B1661" s="200"/>
      <c r="C1661" s="201"/>
      <c r="D1661" s="201"/>
      <c r="E1661" s="201"/>
      <c r="G1661" s="193"/>
      <c r="AD1661" s="202"/>
      <c r="AE1661" s="203"/>
      <c r="AF1661" s="203"/>
      <c r="AG1661" s="203"/>
      <c r="AH1661" s="203"/>
      <c r="AK1661" s="203"/>
      <c r="AL1661" s="203"/>
      <c r="AM1661" s="204"/>
    </row>
    <row r="1662" spans="2:39">
      <c r="B1662" s="200"/>
      <c r="C1662" s="201"/>
      <c r="D1662" s="201"/>
      <c r="E1662" s="201"/>
      <c r="G1662" s="193"/>
      <c r="AD1662" s="202"/>
      <c r="AE1662" s="203"/>
      <c r="AF1662" s="203"/>
      <c r="AG1662" s="203"/>
      <c r="AH1662" s="203"/>
      <c r="AK1662" s="203"/>
      <c r="AL1662" s="203"/>
      <c r="AM1662" s="204"/>
    </row>
    <row r="1663" spans="2:39">
      <c r="B1663" s="200"/>
      <c r="C1663" s="201"/>
      <c r="D1663" s="201"/>
      <c r="E1663" s="201"/>
      <c r="G1663" s="193"/>
      <c r="AD1663" s="202"/>
      <c r="AE1663" s="203"/>
      <c r="AF1663" s="203"/>
      <c r="AG1663" s="203"/>
      <c r="AH1663" s="203"/>
      <c r="AK1663" s="203"/>
      <c r="AL1663" s="203"/>
      <c r="AM1663" s="204"/>
    </row>
    <row r="1664" spans="2:39">
      <c r="B1664" s="200"/>
      <c r="C1664" s="201"/>
      <c r="D1664" s="201"/>
      <c r="E1664" s="201"/>
      <c r="G1664" s="193"/>
      <c r="AD1664" s="202"/>
      <c r="AE1664" s="203"/>
      <c r="AF1664" s="203"/>
      <c r="AG1664" s="203"/>
      <c r="AH1664" s="203"/>
      <c r="AK1664" s="203"/>
      <c r="AL1664" s="203"/>
      <c r="AM1664" s="204"/>
    </row>
    <row r="1665" spans="2:39">
      <c r="B1665" s="200"/>
      <c r="C1665" s="201"/>
      <c r="D1665" s="201"/>
      <c r="E1665" s="201"/>
      <c r="G1665" s="193"/>
      <c r="AD1665" s="202"/>
      <c r="AE1665" s="203"/>
      <c r="AF1665" s="203"/>
      <c r="AG1665" s="203"/>
      <c r="AH1665" s="203"/>
      <c r="AK1665" s="203"/>
      <c r="AL1665" s="203"/>
      <c r="AM1665" s="204"/>
    </row>
    <row r="1666" spans="2:39">
      <c r="B1666" s="200"/>
      <c r="C1666" s="201"/>
      <c r="D1666" s="201"/>
      <c r="E1666" s="201"/>
      <c r="G1666" s="193"/>
      <c r="AD1666" s="202"/>
      <c r="AE1666" s="203"/>
      <c r="AF1666" s="203"/>
      <c r="AG1666" s="203"/>
      <c r="AH1666" s="203"/>
      <c r="AK1666" s="203"/>
      <c r="AL1666" s="203"/>
      <c r="AM1666" s="204"/>
    </row>
    <row r="1667" spans="2:39">
      <c r="B1667" s="200"/>
      <c r="C1667" s="201"/>
      <c r="D1667" s="201"/>
      <c r="E1667" s="201"/>
      <c r="G1667" s="193"/>
      <c r="AD1667" s="202"/>
      <c r="AE1667" s="203"/>
      <c r="AF1667" s="203"/>
      <c r="AG1667" s="203"/>
      <c r="AH1667" s="203"/>
      <c r="AK1667" s="203"/>
      <c r="AL1667" s="203"/>
      <c r="AM1667" s="204"/>
    </row>
    <row r="1668" spans="2:39">
      <c r="B1668" s="200"/>
      <c r="C1668" s="201"/>
      <c r="D1668" s="201"/>
      <c r="E1668" s="201"/>
      <c r="G1668" s="193"/>
      <c r="AD1668" s="202"/>
      <c r="AE1668" s="203"/>
      <c r="AF1668" s="203"/>
      <c r="AG1668" s="203"/>
      <c r="AH1668" s="203"/>
      <c r="AK1668" s="203"/>
      <c r="AL1668" s="203"/>
      <c r="AM1668" s="204"/>
    </row>
    <row r="1669" spans="2:39">
      <c r="B1669" s="200"/>
      <c r="C1669" s="201"/>
      <c r="D1669" s="201"/>
      <c r="E1669" s="201"/>
      <c r="G1669" s="193"/>
      <c r="AD1669" s="202"/>
      <c r="AE1669" s="203"/>
      <c r="AF1669" s="203"/>
      <c r="AG1669" s="203"/>
      <c r="AH1669" s="203"/>
      <c r="AK1669" s="203"/>
      <c r="AL1669" s="203"/>
      <c r="AM1669" s="204"/>
    </row>
    <row r="1670" spans="2:39">
      <c r="B1670" s="200"/>
      <c r="C1670" s="201"/>
      <c r="D1670" s="201"/>
      <c r="E1670" s="201"/>
      <c r="G1670" s="193"/>
      <c r="AD1670" s="202"/>
      <c r="AE1670" s="203"/>
      <c r="AF1670" s="203"/>
      <c r="AG1670" s="203"/>
      <c r="AH1670" s="203"/>
      <c r="AK1670" s="203"/>
      <c r="AL1670" s="203"/>
      <c r="AM1670" s="204"/>
    </row>
    <row r="1671" spans="2:39">
      <c r="B1671" s="200"/>
      <c r="C1671" s="201"/>
      <c r="D1671" s="201"/>
      <c r="E1671" s="201"/>
      <c r="G1671" s="193"/>
      <c r="AD1671" s="202"/>
      <c r="AE1671" s="203"/>
      <c r="AF1671" s="203"/>
      <c r="AG1671" s="203"/>
      <c r="AH1671" s="203"/>
      <c r="AK1671" s="203"/>
      <c r="AL1671" s="203"/>
      <c r="AM1671" s="204"/>
    </row>
    <row r="1672" spans="2:39">
      <c r="B1672" s="200"/>
      <c r="C1672" s="201"/>
      <c r="D1672" s="201"/>
      <c r="E1672" s="201"/>
      <c r="G1672" s="193"/>
      <c r="AD1672" s="202"/>
      <c r="AE1672" s="203"/>
      <c r="AF1672" s="203"/>
      <c r="AG1672" s="203"/>
      <c r="AH1672" s="203"/>
      <c r="AK1672" s="203"/>
      <c r="AL1672" s="203"/>
      <c r="AM1672" s="204"/>
    </row>
    <row r="1673" spans="2:39">
      <c r="B1673" s="200"/>
      <c r="C1673" s="201"/>
      <c r="D1673" s="201"/>
      <c r="E1673" s="201"/>
      <c r="G1673" s="193"/>
      <c r="AD1673" s="202"/>
      <c r="AE1673" s="203"/>
      <c r="AF1673" s="203"/>
      <c r="AG1673" s="203"/>
      <c r="AH1673" s="203"/>
      <c r="AK1673" s="203"/>
      <c r="AL1673" s="203"/>
      <c r="AM1673" s="204"/>
    </row>
    <row r="1674" spans="2:39">
      <c r="B1674" s="200"/>
      <c r="C1674" s="201"/>
      <c r="D1674" s="201"/>
      <c r="E1674" s="201"/>
      <c r="G1674" s="193"/>
      <c r="AD1674" s="202"/>
      <c r="AE1674" s="203"/>
      <c r="AF1674" s="203"/>
      <c r="AG1674" s="203"/>
      <c r="AH1674" s="203"/>
      <c r="AK1674" s="203"/>
      <c r="AL1674" s="203"/>
      <c r="AM1674" s="204"/>
    </row>
    <row r="1675" spans="2:39">
      <c r="B1675" s="200"/>
      <c r="C1675" s="201"/>
      <c r="D1675" s="201"/>
      <c r="E1675" s="201"/>
      <c r="G1675" s="193"/>
      <c r="AD1675" s="202"/>
      <c r="AE1675" s="203"/>
      <c r="AF1675" s="203"/>
      <c r="AG1675" s="203"/>
      <c r="AH1675" s="203"/>
      <c r="AK1675" s="203"/>
      <c r="AL1675" s="203"/>
      <c r="AM1675" s="204"/>
    </row>
    <row r="1676" spans="2:39">
      <c r="B1676" s="200"/>
      <c r="C1676" s="201"/>
      <c r="D1676" s="201"/>
      <c r="E1676" s="201"/>
      <c r="G1676" s="193"/>
      <c r="AD1676" s="202"/>
      <c r="AE1676" s="203"/>
      <c r="AF1676" s="203"/>
      <c r="AG1676" s="203"/>
      <c r="AH1676" s="203"/>
      <c r="AK1676" s="203"/>
      <c r="AL1676" s="203"/>
      <c r="AM1676" s="204"/>
    </row>
    <row r="1677" spans="2:39">
      <c r="B1677" s="200"/>
      <c r="C1677" s="201"/>
      <c r="D1677" s="201"/>
      <c r="E1677" s="201"/>
      <c r="G1677" s="193"/>
      <c r="AD1677" s="202"/>
      <c r="AE1677" s="203"/>
      <c r="AF1677" s="203"/>
      <c r="AG1677" s="203"/>
      <c r="AH1677" s="203"/>
      <c r="AK1677" s="203"/>
      <c r="AL1677" s="203"/>
      <c r="AM1677" s="204"/>
    </row>
    <row r="1678" spans="2:39">
      <c r="B1678" s="200"/>
      <c r="C1678" s="201"/>
      <c r="D1678" s="201"/>
      <c r="E1678" s="201"/>
      <c r="G1678" s="193"/>
      <c r="AD1678" s="202"/>
      <c r="AE1678" s="203"/>
      <c r="AF1678" s="203"/>
      <c r="AG1678" s="203"/>
      <c r="AH1678" s="203"/>
      <c r="AK1678" s="203"/>
      <c r="AL1678" s="203"/>
      <c r="AM1678" s="204"/>
    </row>
    <row r="1679" spans="2:39">
      <c r="B1679" s="200"/>
      <c r="C1679" s="201"/>
      <c r="D1679" s="201"/>
      <c r="E1679" s="201"/>
      <c r="G1679" s="193"/>
      <c r="AD1679" s="202"/>
      <c r="AE1679" s="203"/>
      <c r="AF1679" s="203"/>
      <c r="AG1679" s="203"/>
      <c r="AH1679" s="203"/>
      <c r="AK1679" s="203"/>
      <c r="AL1679" s="203"/>
      <c r="AM1679" s="204"/>
    </row>
    <row r="1680" spans="2:39">
      <c r="B1680" s="200"/>
      <c r="C1680" s="201"/>
      <c r="D1680" s="201"/>
      <c r="E1680" s="201"/>
      <c r="G1680" s="193"/>
      <c r="AD1680" s="202"/>
      <c r="AE1680" s="203"/>
      <c r="AF1680" s="203"/>
      <c r="AG1680" s="203"/>
      <c r="AH1680" s="203"/>
      <c r="AK1680" s="203"/>
      <c r="AL1680" s="203"/>
      <c r="AM1680" s="204"/>
    </row>
    <row r="1681" spans="2:39">
      <c r="B1681" s="200"/>
      <c r="C1681" s="201"/>
      <c r="D1681" s="201"/>
      <c r="E1681" s="201"/>
      <c r="G1681" s="193"/>
      <c r="AD1681" s="202"/>
      <c r="AE1681" s="203"/>
      <c r="AF1681" s="203"/>
      <c r="AG1681" s="203"/>
      <c r="AH1681" s="203"/>
      <c r="AK1681" s="203"/>
      <c r="AL1681" s="203"/>
      <c r="AM1681" s="204"/>
    </row>
    <row r="1682" spans="2:39">
      <c r="B1682" s="200"/>
      <c r="C1682" s="201"/>
      <c r="D1682" s="201"/>
      <c r="E1682" s="201"/>
      <c r="G1682" s="193"/>
      <c r="AD1682" s="202"/>
      <c r="AE1682" s="203"/>
      <c r="AF1682" s="203"/>
      <c r="AG1682" s="203"/>
      <c r="AH1682" s="203"/>
      <c r="AK1682" s="203"/>
      <c r="AL1682" s="203"/>
      <c r="AM1682" s="204"/>
    </row>
    <row r="1683" spans="2:39">
      <c r="B1683" s="200"/>
      <c r="C1683" s="201"/>
      <c r="D1683" s="201"/>
      <c r="E1683" s="201"/>
      <c r="G1683" s="193"/>
      <c r="AD1683" s="202"/>
      <c r="AE1683" s="203"/>
      <c r="AF1683" s="203"/>
      <c r="AG1683" s="203"/>
      <c r="AH1683" s="203"/>
      <c r="AK1683" s="203"/>
      <c r="AL1683" s="203"/>
      <c r="AM1683" s="204"/>
    </row>
    <row r="1684" spans="2:39">
      <c r="B1684" s="200"/>
      <c r="C1684" s="201"/>
      <c r="D1684" s="201"/>
      <c r="E1684" s="201"/>
      <c r="G1684" s="193"/>
      <c r="AD1684" s="202"/>
      <c r="AE1684" s="203"/>
      <c r="AF1684" s="203"/>
      <c r="AG1684" s="203"/>
      <c r="AH1684" s="203"/>
      <c r="AK1684" s="203"/>
      <c r="AL1684" s="203"/>
      <c r="AM1684" s="204"/>
    </row>
    <row r="1685" spans="2:39">
      <c r="B1685" s="200"/>
      <c r="C1685" s="201"/>
      <c r="D1685" s="201"/>
      <c r="E1685" s="201"/>
      <c r="G1685" s="193"/>
      <c r="AD1685" s="202"/>
      <c r="AE1685" s="203"/>
      <c r="AF1685" s="203"/>
      <c r="AG1685" s="203"/>
      <c r="AH1685" s="203"/>
      <c r="AK1685" s="203"/>
      <c r="AL1685" s="203"/>
      <c r="AM1685" s="204"/>
    </row>
    <row r="1686" spans="2:39">
      <c r="B1686" s="200"/>
      <c r="C1686" s="201"/>
      <c r="D1686" s="201"/>
      <c r="E1686" s="201"/>
      <c r="G1686" s="193"/>
      <c r="AD1686" s="202"/>
      <c r="AE1686" s="203"/>
      <c r="AF1686" s="203"/>
      <c r="AG1686" s="203"/>
      <c r="AH1686" s="203"/>
      <c r="AK1686" s="203"/>
      <c r="AL1686" s="203"/>
      <c r="AM1686" s="204"/>
    </row>
    <row r="1687" spans="2:39">
      <c r="B1687" s="200"/>
      <c r="C1687" s="201"/>
      <c r="D1687" s="201"/>
      <c r="E1687" s="201"/>
      <c r="G1687" s="193"/>
      <c r="AD1687" s="202"/>
      <c r="AE1687" s="203"/>
      <c r="AF1687" s="203"/>
      <c r="AG1687" s="203"/>
      <c r="AH1687" s="203"/>
      <c r="AK1687" s="203"/>
      <c r="AL1687" s="203"/>
      <c r="AM1687" s="204"/>
    </row>
    <row r="1688" spans="2:39">
      <c r="B1688" s="200"/>
      <c r="C1688" s="201"/>
      <c r="D1688" s="201"/>
      <c r="E1688" s="201"/>
      <c r="G1688" s="193"/>
      <c r="AD1688" s="202"/>
      <c r="AE1688" s="203"/>
      <c r="AF1688" s="203"/>
      <c r="AG1688" s="203"/>
      <c r="AH1688" s="203"/>
      <c r="AK1688" s="203"/>
      <c r="AL1688" s="203"/>
      <c r="AM1688" s="204"/>
    </row>
    <row r="1689" spans="2:39">
      <c r="B1689" s="200"/>
      <c r="C1689" s="201"/>
      <c r="D1689" s="201"/>
      <c r="E1689" s="201"/>
      <c r="G1689" s="193"/>
      <c r="AD1689" s="202"/>
      <c r="AE1689" s="203"/>
      <c r="AF1689" s="203"/>
      <c r="AG1689" s="203"/>
      <c r="AH1689" s="203"/>
      <c r="AK1689" s="203"/>
      <c r="AL1689" s="203"/>
      <c r="AM1689" s="204"/>
    </row>
    <row r="1690" spans="2:39">
      <c r="B1690" s="200"/>
      <c r="C1690" s="201"/>
      <c r="D1690" s="201"/>
      <c r="E1690" s="201"/>
      <c r="G1690" s="193"/>
      <c r="AD1690" s="202"/>
      <c r="AE1690" s="203"/>
      <c r="AF1690" s="203"/>
      <c r="AG1690" s="203"/>
      <c r="AH1690" s="203"/>
      <c r="AK1690" s="203"/>
      <c r="AL1690" s="203"/>
      <c r="AM1690" s="204"/>
    </row>
    <row r="1691" spans="2:39">
      <c r="B1691" s="200"/>
      <c r="C1691" s="201"/>
      <c r="D1691" s="201"/>
      <c r="E1691" s="201"/>
      <c r="G1691" s="193"/>
      <c r="AD1691" s="202"/>
      <c r="AE1691" s="203"/>
      <c r="AF1691" s="203"/>
      <c r="AG1691" s="203"/>
      <c r="AH1691" s="203"/>
      <c r="AK1691" s="203"/>
      <c r="AL1691" s="203"/>
      <c r="AM1691" s="204"/>
    </row>
    <row r="1692" spans="2:39">
      <c r="B1692" s="200"/>
      <c r="C1692" s="201"/>
      <c r="D1692" s="201"/>
      <c r="E1692" s="201"/>
      <c r="G1692" s="193"/>
      <c r="AD1692" s="202"/>
      <c r="AE1692" s="203"/>
      <c r="AF1692" s="203"/>
      <c r="AG1692" s="203"/>
      <c r="AH1692" s="203"/>
      <c r="AK1692" s="203"/>
      <c r="AL1692" s="203"/>
      <c r="AM1692" s="204"/>
    </row>
    <row r="1693" spans="2:39">
      <c r="B1693" s="200"/>
      <c r="C1693" s="201"/>
      <c r="D1693" s="201"/>
      <c r="E1693" s="201"/>
      <c r="G1693" s="193"/>
      <c r="AD1693" s="202"/>
      <c r="AE1693" s="203"/>
      <c r="AF1693" s="203"/>
      <c r="AG1693" s="203"/>
      <c r="AH1693" s="203"/>
      <c r="AK1693" s="203"/>
      <c r="AL1693" s="203"/>
      <c r="AM1693" s="204"/>
    </row>
    <row r="1694" spans="2:39">
      <c r="B1694" s="200"/>
      <c r="C1694" s="201"/>
      <c r="D1694" s="201"/>
      <c r="E1694" s="201"/>
      <c r="G1694" s="193"/>
      <c r="AD1694" s="202"/>
      <c r="AE1694" s="203"/>
      <c r="AF1694" s="203"/>
      <c r="AG1694" s="203"/>
      <c r="AH1694" s="203"/>
      <c r="AK1694" s="203"/>
      <c r="AL1694" s="203"/>
      <c r="AM1694" s="204"/>
    </row>
    <row r="1695" spans="2:39">
      <c r="B1695" s="200"/>
      <c r="C1695" s="201"/>
      <c r="D1695" s="201"/>
      <c r="E1695" s="201"/>
      <c r="G1695" s="193"/>
      <c r="AD1695" s="202"/>
      <c r="AE1695" s="203"/>
      <c r="AF1695" s="203"/>
      <c r="AG1695" s="203"/>
      <c r="AH1695" s="203"/>
      <c r="AK1695" s="203"/>
      <c r="AL1695" s="203"/>
      <c r="AM1695" s="204"/>
    </row>
    <row r="1696" spans="2:39">
      <c r="B1696" s="200"/>
      <c r="C1696" s="201"/>
      <c r="D1696" s="201"/>
      <c r="E1696" s="201"/>
      <c r="G1696" s="193"/>
      <c r="AD1696" s="202"/>
      <c r="AE1696" s="203"/>
      <c r="AF1696" s="203"/>
      <c r="AG1696" s="203"/>
      <c r="AH1696" s="203"/>
      <c r="AK1696" s="203"/>
      <c r="AL1696" s="203"/>
      <c r="AM1696" s="204"/>
    </row>
    <row r="1697" spans="2:39">
      <c r="B1697" s="200"/>
      <c r="C1697" s="201"/>
      <c r="D1697" s="201"/>
      <c r="E1697" s="201"/>
      <c r="G1697" s="193"/>
      <c r="AD1697" s="202"/>
      <c r="AE1697" s="203"/>
      <c r="AF1697" s="203"/>
      <c r="AG1697" s="203"/>
      <c r="AH1697" s="203"/>
      <c r="AK1697" s="203"/>
      <c r="AL1697" s="203"/>
      <c r="AM1697" s="204"/>
    </row>
    <row r="1698" spans="2:39">
      <c r="B1698" s="200"/>
      <c r="C1698" s="201"/>
      <c r="D1698" s="201"/>
      <c r="E1698" s="201"/>
      <c r="G1698" s="193"/>
      <c r="AD1698" s="202"/>
      <c r="AE1698" s="203"/>
      <c r="AF1698" s="203"/>
      <c r="AG1698" s="203"/>
      <c r="AH1698" s="203"/>
      <c r="AK1698" s="203"/>
      <c r="AL1698" s="203"/>
      <c r="AM1698" s="204"/>
    </row>
    <row r="1699" spans="2:39">
      <c r="B1699" s="200"/>
      <c r="C1699" s="201"/>
      <c r="D1699" s="201"/>
      <c r="E1699" s="201"/>
      <c r="G1699" s="193"/>
      <c r="AD1699" s="202"/>
      <c r="AE1699" s="203"/>
      <c r="AF1699" s="203"/>
      <c r="AG1699" s="203"/>
      <c r="AH1699" s="203"/>
      <c r="AK1699" s="203"/>
      <c r="AL1699" s="203"/>
      <c r="AM1699" s="204"/>
    </row>
    <row r="1700" spans="2:39">
      <c r="B1700" s="200"/>
      <c r="C1700" s="201"/>
      <c r="D1700" s="201"/>
      <c r="E1700" s="201"/>
      <c r="G1700" s="193"/>
      <c r="AD1700" s="202"/>
      <c r="AE1700" s="203"/>
      <c r="AF1700" s="203"/>
      <c r="AG1700" s="203"/>
      <c r="AH1700" s="203"/>
      <c r="AK1700" s="203"/>
      <c r="AL1700" s="203"/>
      <c r="AM1700" s="204"/>
    </row>
    <row r="1701" spans="2:39">
      <c r="B1701" s="200"/>
      <c r="C1701" s="201"/>
      <c r="D1701" s="201"/>
      <c r="E1701" s="201"/>
      <c r="G1701" s="193"/>
      <c r="AD1701" s="202"/>
      <c r="AE1701" s="203"/>
      <c r="AF1701" s="203"/>
      <c r="AG1701" s="203"/>
      <c r="AH1701" s="203"/>
      <c r="AK1701" s="203"/>
      <c r="AL1701" s="203"/>
      <c r="AM1701" s="204"/>
    </row>
    <row r="1702" spans="2:39">
      <c r="B1702" s="200"/>
      <c r="C1702" s="201"/>
      <c r="D1702" s="201"/>
      <c r="E1702" s="201"/>
      <c r="G1702" s="193"/>
      <c r="AD1702" s="202"/>
      <c r="AE1702" s="203"/>
      <c r="AF1702" s="203"/>
      <c r="AG1702" s="203"/>
      <c r="AH1702" s="203"/>
      <c r="AK1702" s="203"/>
      <c r="AL1702" s="203"/>
      <c r="AM1702" s="204"/>
    </row>
    <row r="1703" spans="2:39">
      <c r="B1703" s="200"/>
      <c r="C1703" s="201"/>
      <c r="D1703" s="201"/>
      <c r="E1703" s="201"/>
      <c r="G1703" s="193"/>
      <c r="AD1703" s="202"/>
      <c r="AE1703" s="203"/>
      <c r="AF1703" s="203"/>
      <c r="AG1703" s="203"/>
      <c r="AH1703" s="203"/>
      <c r="AK1703" s="203"/>
      <c r="AL1703" s="203"/>
      <c r="AM1703" s="204"/>
    </row>
    <row r="1704" spans="2:39">
      <c r="B1704" s="200"/>
      <c r="C1704" s="201"/>
      <c r="D1704" s="201"/>
      <c r="E1704" s="201"/>
      <c r="G1704" s="193"/>
      <c r="AD1704" s="202"/>
      <c r="AE1704" s="203"/>
      <c r="AF1704" s="203"/>
      <c r="AG1704" s="203"/>
      <c r="AH1704" s="203"/>
      <c r="AK1704" s="203"/>
      <c r="AL1704" s="203"/>
      <c r="AM1704" s="204"/>
    </row>
    <row r="1705" spans="2:39">
      <c r="B1705" s="200"/>
      <c r="C1705" s="201"/>
      <c r="D1705" s="201"/>
      <c r="E1705" s="201"/>
      <c r="G1705" s="193"/>
      <c r="AD1705" s="202"/>
      <c r="AE1705" s="203"/>
      <c r="AF1705" s="203"/>
      <c r="AG1705" s="203"/>
      <c r="AH1705" s="203"/>
      <c r="AK1705" s="203"/>
      <c r="AL1705" s="203"/>
      <c r="AM1705" s="204"/>
    </row>
    <row r="1706" spans="2:39">
      <c r="B1706" s="200"/>
      <c r="C1706" s="201"/>
      <c r="D1706" s="201"/>
      <c r="E1706" s="201"/>
      <c r="G1706" s="193"/>
      <c r="AD1706" s="202"/>
      <c r="AE1706" s="203"/>
      <c r="AF1706" s="203"/>
      <c r="AG1706" s="203"/>
      <c r="AH1706" s="203"/>
      <c r="AK1706" s="203"/>
      <c r="AL1706" s="203"/>
      <c r="AM1706" s="204"/>
    </row>
    <row r="1707" spans="2:39">
      <c r="B1707" s="200"/>
      <c r="C1707" s="201"/>
      <c r="D1707" s="201"/>
      <c r="E1707" s="201"/>
      <c r="G1707" s="193"/>
      <c r="AD1707" s="202"/>
      <c r="AE1707" s="203"/>
      <c r="AF1707" s="203"/>
      <c r="AG1707" s="203"/>
      <c r="AH1707" s="203"/>
      <c r="AK1707" s="203"/>
      <c r="AL1707" s="203"/>
      <c r="AM1707" s="204"/>
    </row>
    <row r="1708" spans="2:39">
      <c r="B1708" s="200"/>
      <c r="C1708" s="201"/>
      <c r="D1708" s="201"/>
      <c r="E1708" s="201"/>
      <c r="G1708" s="193"/>
      <c r="AD1708" s="202"/>
      <c r="AE1708" s="203"/>
      <c r="AF1708" s="203"/>
      <c r="AG1708" s="203"/>
      <c r="AH1708" s="203"/>
      <c r="AK1708" s="203"/>
      <c r="AL1708" s="203"/>
      <c r="AM1708" s="204"/>
    </row>
    <row r="1709" spans="2:39">
      <c r="B1709" s="200"/>
      <c r="C1709" s="201"/>
      <c r="D1709" s="201"/>
      <c r="E1709" s="201"/>
      <c r="G1709" s="193"/>
      <c r="AD1709" s="202"/>
      <c r="AE1709" s="203"/>
      <c r="AF1709" s="203"/>
      <c r="AG1709" s="203"/>
      <c r="AH1709" s="203"/>
      <c r="AK1709" s="203"/>
      <c r="AL1709" s="203"/>
      <c r="AM1709" s="204"/>
    </row>
    <row r="1710" spans="2:39">
      <c r="B1710" s="200"/>
      <c r="C1710" s="201"/>
      <c r="D1710" s="201"/>
      <c r="E1710" s="201"/>
      <c r="G1710" s="193"/>
      <c r="AD1710" s="202"/>
      <c r="AE1710" s="203"/>
      <c r="AF1710" s="203"/>
      <c r="AG1710" s="203"/>
      <c r="AH1710" s="203"/>
      <c r="AK1710" s="203"/>
      <c r="AL1710" s="203"/>
      <c r="AM1710" s="204"/>
    </row>
    <row r="1711" spans="2:39">
      <c r="B1711" s="200"/>
      <c r="C1711" s="201"/>
      <c r="D1711" s="201"/>
      <c r="E1711" s="201"/>
      <c r="G1711" s="193"/>
      <c r="AD1711" s="202"/>
      <c r="AE1711" s="203"/>
      <c r="AF1711" s="203"/>
      <c r="AG1711" s="203"/>
      <c r="AH1711" s="203"/>
      <c r="AK1711" s="203"/>
      <c r="AL1711" s="203"/>
      <c r="AM1711" s="204"/>
    </row>
    <row r="1712" spans="2:39">
      <c r="B1712" s="200"/>
      <c r="C1712" s="201"/>
      <c r="D1712" s="201"/>
      <c r="E1712" s="201"/>
      <c r="G1712" s="193"/>
      <c r="AD1712" s="202"/>
      <c r="AE1712" s="203"/>
      <c r="AF1712" s="203"/>
      <c r="AG1712" s="203"/>
      <c r="AH1712" s="203"/>
      <c r="AK1712" s="203"/>
      <c r="AL1712" s="203"/>
      <c r="AM1712" s="204"/>
    </row>
    <row r="1713" spans="2:39">
      <c r="B1713" s="200"/>
      <c r="C1713" s="201"/>
      <c r="D1713" s="201"/>
      <c r="E1713" s="201"/>
      <c r="G1713" s="193"/>
      <c r="AD1713" s="202"/>
      <c r="AE1713" s="203"/>
      <c r="AF1713" s="203"/>
      <c r="AG1713" s="203"/>
      <c r="AH1713" s="203"/>
      <c r="AK1713" s="203"/>
      <c r="AL1713" s="203"/>
      <c r="AM1713" s="204"/>
    </row>
    <row r="1714" spans="2:39">
      <c r="B1714" s="200"/>
      <c r="C1714" s="201"/>
      <c r="D1714" s="201"/>
      <c r="E1714" s="201"/>
      <c r="G1714" s="193"/>
      <c r="AD1714" s="202"/>
      <c r="AE1714" s="203"/>
      <c r="AF1714" s="203"/>
      <c r="AG1714" s="203"/>
      <c r="AH1714" s="203"/>
      <c r="AK1714" s="203"/>
      <c r="AL1714" s="203"/>
      <c r="AM1714" s="204"/>
    </row>
    <row r="1715" spans="2:39">
      <c r="B1715" s="200"/>
      <c r="C1715" s="201"/>
      <c r="D1715" s="201"/>
      <c r="E1715" s="201"/>
      <c r="G1715" s="193"/>
      <c r="AD1715" s="202"/>
      <c r="AE1715" s="203"/>
      <c r="AF1715" s="203"/>
      <c r="AG1715" s="203"/>
      <c r="AH1715" s="203"/>
      <c r="AK1715" s="203"/>
      <c r="AL1715" s="203"/>
      <c r="AM1715" s="204"/>
    </row>
    <row r="1716" spans="2:39">
      <c r="B1716" s="200"/>
      <c r="C1716" s="201"/>
      <c r="D1716" s="201"/>
      <c r="E1716" s="201"/>
      <c r="G1716" s="193"/>
      <c r="AD1716" s="202"/>
      <c r="AE1716" s="203"/>
      <c r="AF1716" s="203"/>
      <c r="AG1716" s="203"/>
      <c r="AH1716" s="203"/>
      <c r="AK1716" s="203"/>
      <c r="AL1716" s="203"/>
      <c r="AM1716" s="204"/>
    </row>
    <row r="1717" spans="2:39">
      <c r="B1717" s="200"/>
      <c r="C1717" s="201"/>
      <c r="D1717" s="201"/>
      <c r="E1717" s="201"/>
      <c r="G1717" s="193"/>
      <c r="AD1717" s="202"/>
      <c r="AE1717" s="203"/>
      <c r="AF1717" s="203"/>
      <c r="AG1717" s="203"/>
      <c r="AH1717" s="203"/>
      <c r="AK1717" s="203"/>
      <c r="AL1717" s="203"/>
      <c r="AM1717" s="204"/>
    </row>
    <row r="1718" spans="2:39">
      <c r="B1718" s="200"/>
      <c r="C1718" s="201"/>
      <c r="D1718" s="201"/>
      <c r="E1718" s="201"/>
      <c r="G1718" s="193"/>
      <c r="AD1718" s="202"/>
      <c r="AE1718" s="203"/>
      <c r="AF1718" s="203"/>
      <c r="AG1718" s="203"/>
      <c r="AH1718" s="203"/>
      <c r="AK1718" s="203"/>
      <c r="AL1718" s="203"/>
      <c r="AM1718" s="204"/>
    </row>
    <row r="1719" spans="2:39">
      <c r="B1719" s="200"/>
      <c r="C1719" s="201"/>
      <c r="D1719" s="201"/>
      <c r="E1719" s="201"/>
      <c r="G1719" s="193"/>
      <c r="AD1719" s="202"/>
      <c r="AE1719" s="203"/>
      <c r="AF1719" s="203"/>
      <c r="AG1719" s="203"/>
      <c r="AH1719" s="203"/>
      <c r="AK1719" s="203"/>
      <c r="AL1719" s="203"/>
      <c r="AM1719" s="204"/>
    </row>
    <row r="1720" spans="2:39">
      <c r="B1720" s="200"/>
      <c r="C1720" s="201"/>
      <c r="D1720" s="201"/>
      <c r="E1720" s="201"/>
      <c r="G1720" s="193"/>
      <c r="AD1720" s="202"/>
      <c r="AE1720" s="203"/>
      <c r="AF1720" s="203"/>
      <c r="AG1720" s="203"/>
      <c r="AH1720" s="203"/>
      <c r="AK1720" s="203"/>
      <c r="AL1720" s="203"/>
      <c r="AM1720" s="204"/>
    </row>
    <row r="1721" spans="2:39">
      <c r="B1721" s="200"/>
      <c r="C1721" s="201"/>
      <c r="D1721" s="201"/>
      <c r="E1721" s="201"/>
      <c r="G1721" s="193"/>
      <c r="AD1721" s="202"/>
      <c r="AE1721" s="203"/>
      <c r="AF1721" s="203"/>
      <c r="AG1721" s="203"/>
      <c r="AH1721" s="203"/>
      <c r="AK1721" s="203"/>
      <c r="AL1721" s="203"/>
      <c r="AM1721" s="204"/>
    </row>
    <row r="1722" spans="2:39">
      <c r="B1722" s="200"/>
      <c r="C1722" s="201"/>
      <c r="D1722" s="201"/>
      <c r="E1722" s="201"/>
      <c r="G1722" s="193"/>
      <c r="AD1722" s="202"/>
      <c r="AE1722" s="203"/>
      <c r="AF1722" s="203"/>
      <c r="AG1722" s="203"/>
      <c r="AH1722" s="203"/>
      <c r="AK1722" s="203"/>
      <c r="AL1722" s="203"/>
      <c r="AM1722" s="204"/>
    </row>
    <row r="1723" spans="2:39">
      <c r="B1723" s="200"/>
      <c r="C1723" s="201"/>
      <c r="D1723" s="201"/>
      <c r="E1723" s="201"/>
      <c r="G1723" s="193"/>
      <c r="AD1723" s="202"/>
      <c r="AE1723" s="203"/>
      <c r="AF1723" s="203"/>
      <c r="AG1723" s="203"/>
      <c r="AH1723" s="203"/>
      <c r="AK1723" s="203"/>
      <c r="AL1723" s="203"/>
      <c r="AM1723" s="204"/>
    </row>
    <row r="1724" spans="2:39">
      <c r="B1724" s="200"/>
      <c r="C1724" s="201"/>
      <c r="D1724" s="201"/>
      <c r="E1724" s="201"/>
      <c r="G1724" s="193"/>
      <c r="AD1724" s="202"/>
      <c r="AE1724" s="203"/>
      <c r="AF1724" s="203"/>
      <c r="AG1724" s="203"/>
      <c r="AH1724" s="203"/>
      <c r="AK1724" s="203"/>
      <c r="AL1724" s="203"/>
      <c r="AM1724" s="204"/>
    </row>
    <row r="1725" spans="2:39">
      <c r="B1725" s="200"/>
      <c r="C1725" s="201"/>
      <c r="D1725" s="201"/>
      <c r="E1725" s="201"/>
      <c r="G1725" s="193"/>
      <c r="AD1725" s="202"/>
      <c r="AE1725" s="203"/>
      <c r="AF1725" s="203"/>
      <c r="AG1725" s="203"/>
      <c r="AH1725" s="203"/>
      <c r="AK1725" s="203"/>
      <c r="AL1725" s="203"/>
      <c r="AM1725" s="204"/>
    </row>
    <row r="1726" spans="2:39">
      <c r="B1726" s="200"/>
      <c r="C1726" s="201"/>
      <c r="D1726" s="201"/>
      <c r="E1726" s="201"/>
      <c r="G1726" s="193"/>
      <c r="AD1726" s="202"/>
      <c r="AE1726" s="203"/>
      <c r="AF1726" s="203"/>
      <c r="AG1726" s="203"/>
      <c r="AH1726" s="203"/>
      <c r="AK1726" s="203"/>
      <c r="AL1726" s="203"/>
      <c r="AM1726" s="204"/>
    </row>
    <row r="1727" spans="2:39">
      <c r="B1727" s="200"/>
      <c r="C1727" s="201"/>
      <c r="D1727" s="201"/>
      <c r="E1727" s="201"/>
      <c r="G1727" s="193"/>
      <c r="AD1727" s="202"/>
      <c r="AE1727" s="203"/>
      <c r="AF1727" s="203"/>
      <c r="AG1727" s="203"/>
      <c r="AH1727" s="203"/>
      <c r="AK1727" s="203"/>
      <c r="AL1727" s="203"/>
      <c r="AM1727" s="204"/>
    </row>
    <row r="1728" spans="2:39">
      <c r="B1728" s="200"/>
      <c r="C1728" s="201"/>
      <c r="D1728" s="201"/>
      <c r="E1728" s="201"/>
      <c r="G1728" s="193"/>
      <c r="AD1728" s="202"/>
      <c r="AE1728" s="203"/>
      <c r="AF1728" s="203"/>
      <c r="AG1728" s="203"/>
      <c r="AH1728" s="203"/>
      <c r="AK1728" s="203"/>
      <c r="AL1728" s="203"/>
      <c r="AM1728" s="204"/>
    </row>
    <row r="1729" spans="2:39">
      <c r="B1729" s="200"/>
      <c r="C1729" s="201"/>
      <c r="D1729" s="201"/>
      <c r="E1729" s="201"/>
      <c r="G1729" s="193"/>
      <c r="AD1729" s="202"/>
      <c r="AE1729" s="203"/>
      <c r="AF1729" s="203"/>
      <c r="AG1729" s="203"/>
      <c r="AH1729" s="203"/>
      <c r="AK1729" s="203"/>
      <c r="AL1729" s="203"/>
      <c r="AM1729" s="204"/>
    </row>
    <row r="1730" spans="2:39">
      <c r="B1730" s="200"/>
      <c r="C1730" s="201"/>
      <c r="D1730" s="201"/>
      <c r="E1730" s="201"/>
      <c r="G1730" s="193"/>
      <c r="AD1730" s="202"/>
      <c r="AE1730" s="203"/>
      <c r="AF1730" s="203"/>
      <c r="AG1730" s="203"/>
      <c r="AH1730" s="203"/>
      <c r="AK1730" s="203"/>
      <c r="AL1730" s="203"/>
      <c r="AM1730" s="204"/>
    </row>
    <row r="1731" spans="2:39">
      <c r="B1731" s="200"/>
      <c r="C1731" s="201"/>
      <c r="D1731" s="201"/>
      <c r="E1731" s="201"/>
      <c r="G1731" s="193"/>
      <c r="AD1731" s="202"/>
      <c r="AE1731" s="203"/>
      <c r="AF1731" s="203"/>
      <c r="AG1731" s="203"/>
      <c r="AH1731" s="203"/>
      <c r="AK1731" s="203"/>
      <c r="AL1731" s="203"/>
      <c r="AM1731" s="204"/>
    </row>
    <row r="1732" spans="2:39">
      <c r="B1732" s="200"/>
      <c r="C1732" s="201"/>
      <c r="D1732" s="201"/>
      <c r="E1732" s="201"/>
      <c r="G1732" s="193"/>
      <c r="AD1732" s="202"/>
      <c r="AE1732" s="203"/>
      <c r="AF1732" s="203"/>
      <c r="AG1732" s="203"/>
      <c r="AH1732" s="203"/>
      <c r="AK1732" s="203"/>
      <c r="AL1732" s="203"/>
      <c r="AM1732" s="204"/>
    </row>
    <row r="1733" spans="2:39">
      <c r="B1733" s="200"/>
      <c r="C1733" s="201"/>
      <c r="D1733" s="201"/>
      <c r="E1733" s="201"/>
      <c r="G1733" s="193"/>
      <c r="AD1733" s="202"/>
      <c r="AE1733" s="203"/>
      <c r="AF1733" s="203"/>
      <c r="AG1733" s="203"/>
      <c r="AH1733" s="203"/>
      <c r="AK1733" s="203"/>
      <c r="AL1733" s="203"/>
      <c r="AM1733" s="204"/>
    </row>
    <row r="1734" spans="2:39">
      <c r="B1734" s="200"/>
      <c r="C1734" s="201"/>
      <c r="D1734" s="201"/>
      <c r="E1734" s="201"/>
      <c r="G1734" s="193"/>
      <c r="AD1734" s="202"/>
      <c r="AE1734" s="203"/>
      <c r="AF1734" s="203"/>
      <c r="AG1734" s="203"/>
      <c r="AH1734" s="203"/>
      <c r="AK1734" s="203"/>
      <c r="AL1734" s="203"/>
      <c r="AM1734" s="204"/>
    </row>
    <row r="1735" spans="2:39">
      <c r="B1735" s="200"/>
      <c r="C1735" s="201"/>
      <c r="D1735" s="201"/>
      <c r="E1735" s="201"/>
      <c r="G1735" s="193"/>
      <c r="AD1735" s="202"/>
      <c r="AE1735" s="203"/>
      <c r="AF1735" s="203"/>
      <c r="AG1735" s="203"/>
      <c r="AH1735" s="203"/>
      <c r="AK1735" s="203"/>
      <c r="AL1735" s="203"/>
      <c r="AM1735" s="204"/>
    </row>
    <row r="1736" spans="2:39">
      <c r="B1736" s="200"/>
      <c r="C1736" s="201"/>
      <c r="D1736" s="201"/>
      <c r="E1736" s="201"/>
      <c r="G1736" s="193"/>
      <c r="AD1736" s="202"/>
      <c r="AE1736" s="203"/>
      <c r="AF1736" s="203"/>
      <c r="AG1736" s="203"/>
      <c r="AH1736" s="203"/>
      <c r="AK1736" s="203"/>
      <c r="AL1736" s="203"/>
      <c r="AM1736" s="204"/>
    </row>
    <row r="1737" spans="2:39">
      <c r="B1737" s="200"/>
      <c r="C1737" s="201"/>
      <c r="D1737" s="201"/>
      <c r="E1737" s="201"/>
      <c r="G1737" s="193"/>
      <c r="AD1737" s="202"/>
      <c r="AE1737" s="203"/>
      <c r="AF1737" s="203"/>
      <c r="AG1737" s="203"/>
      <c r="AH1737" s="203"/>
      <c r="AK1737" s="203"/>
      <c r="AL1737" s="203"/>
      <c r="AM1737" s="204"/>
    </row>
    <row r="1738" spans="2:39">
      <c r="B1738" s="200"/>
      <c r="C1738" s="201"/>
      <c r="D1738" s="201"/>
      <c r="E1738" s="201"/>
      <c r="G1738" s="193"/>
      <c r="AD1738" s="202"/>
      <c r="AE1738" s="203"/>
      <c r="AF1738" s="203"/>
      <c r="AG1738" s="203"/>
      <c r="AH1738" s="203"/>
      <c r="AK1738" s="203"/>
      <c r="AL1738" s="203"/>
      <c r="AM1738" s="204"/>
    </row>
    <row r="1739" spans="2:39">
      <c r="B1739" s="200"/>
      <c r="C1739" s="201"/>
      <c r="D1739" s="201"/>
      <c r="E1739" s="201"/>
      <c r="G1739" s="193"/>
      <c r="AD1739" s="202"/>
      <c r="AE1739" s="203"/>
      <c r="AF1739" s="203"/>
      <c r="AG1739" s="203"/>
      <c r="AH1739" s="203"/>
      <c r="AK1739" s="203"/>
      <c r="AL1739" s="203"/>
      <c r="AM1739" s="204"/>
    </row>
    <row r="1740" spans="2:39">
      <c r="B1740" s="200"/>
      <c r="C1740" s="201"/>
      <c r="D1740" s="201"/>
      <c r="E1740" s="201"/>
      <c r="G1740" s="193"/>
      <c r="AD1740" s="202"/>
      <c r="AE1740" s="203"/>
      <c r="AF1740" s="203"/>
      <c r="AG1740" s="203"/>
      <c r="AH1740" s="203"/>
      <c r="AK1740" s="203"/>
      <c r="AL1740" s="203"/>
      <c r="AM1740" s="204"/>
    </row>
    <row r="1741" spans="2:39">
      <c r="B1741" s="200"/>
      <c r="C1741" s="201"/>
      <c r="D1741" s="201"/>
      <c r="E1741" s="201"/>
      <c r="G1741" s="193"/>
      <c r="AD1741" s="202"/>
      <c r="AE1741" s="203"/>
      <c r="AF1741" s="203"/>
      <c r="AG1741" s="203"/>
      <c r="AH1741" s="203"/>
      <c r="AK1741" s="203"/>
      <c r="AL1741" s="203"/>
      <c r="AM1741" s="204"/>
    </row>
    <row r="1742" spans="2:39">
      <c r="B1742" s="200"/>
      <c r="C1742" s="201"/>
      <c r="D1742" s="201"/>
      <c r="E1742" s="201"/>
      <c r="G1742" s="193"/>
      <c r="AD1742" s="202"/>
      <c r="AE1742" s="203"/>
      <c r="AF1742" s="203"/>
      <c r="AG1742" s="203"/>
      <c r="AH1742" s="203"/>
      <c r="AK1742" s="203"/>
      <c r="AL1742" s="203"/>
      <c r="AM1742" s="204"/>
    </row>
    <row r="1743" spans="2:39">
      <c r="B1743" s="200"/>
      <c r="C1743" s="201"/>
      <c r="D1743" s="201"/>
      <c r="E1743" s="201"/>
      <c r="G1743" s="193"/>
      <c r="AD1743" s="202"/>
      <c r="AE1743" s="203"/>
      <c r="AF1743" s="203"/>
      <c r="AG1743" s="203"/>
      <c r="AH1743" s="203"/>
      <c r="AK1743" s="203"/>
      <c r="AL1743" s="203"/>
      <c r="AM1743" s="204"/>
    </row>
    <row r="1744" spans="2:39">
      <c r="B1744" s="200"/>
      <c r="C1744" s="201"/>
      <c r="D1744" s="201"/>
      <c r="E1744" s="201"/>
      <c r="G1744" s="193"/>
      <c r="AD1744" s="202"/>
      <c r="AE1744" s="203"/>
      <c r="AF1744" s="203"/>
      <c r="AG1744" s="203"/>
      <c r="AH1744" s="203"/>
      <c r="AK1744" s="203"/>
      <c r="AL1744" s="203"/>
      <c r="AM1744" s="204"/>
    </row>
    <row r="1745" spans="2:39">
      <c r="B1745" s="200"/>
      <c r="C1745" s="201"/>
      <c r="D1745" s="201"/>
      <c r="E1745" s="201"/>
      <c r="G1745" s="193"/>
      <c r="AD1745" s="202"/>
      <c r="AE1745" s="203"/>
      <c r="AF1745" s="203"/>
      <c r="AG1745" s="203"/>
      <c r="AH1745" s="203"/>
      <c r="AK1745" s="203"/>
      <c r="AL1745" s="203"/>
      <c r="AM1745" s="204"/>
    </row>
    <row r="1746" spans="2:39">
      <c r="B1746" s="200"/>
      <c r="C1746" s="201"/>
      <c r="D1746" s="201"/>
      <c r="E1746" s="201"/>
      <c r="G1746" s="193"/>
      <c r="AD1746" s="202"/>
      <c r="AE1746" s="203"/>
      <c r="AF1746" s="203"/>
      <c r="AG1746" s="203"/>
      <c r="AH1746" s="203"/>
      <c r="AK1746" s="203"/>
      <c r="AL1746" s="203"/>
      <c r="AM1746" s="204"/>
    </row>
    <row r="1747" spans="2:39">
      <c r="B1747" s="200"/>
      <c r="C1747" s="201"/>
      <c r="D1747" s="201"/>
      <c r="E1747" s="201"/>
      <c r="G1747" s="193"/>
      <c r="AD1747" s="202"/>
      <c r="AE1747" s="203"/>
      <c r="AF1747" s="203"/>
      <c r="AG1747" s="203"/>
      <c r="AH1747" s="203"/>
      <c r="AK1747" s="203"/>
      <c r="AL1747" s="203"/>
      <c r="AM1747" s="204"/>
    </row>
    <row r="1748" spans="2:39">
      <c r="B1748" s="200"/>
      <c r="C1748" s="201"/>
      <c r="D1748" s="201"/>
      <c r="E1748" s="201"/>
      <c r="G1748" s="193"/>
      <c r="AD1748" s="202"/>
      <c r="AE1748" s="203"/>
      <c r="AF1748" s="203"/>
      <c r="AG1748" s="203"/>
      <c r="AH1748" s="203"/>
      <c r="AK1748" s="203"/>
      <c r="AL1748" s="203"/>
      <c r="AM1748" s="204"/>
    </row>
    <row r="1749" spans="2:39">
      <c r="B1749" s="200"/>
      <c r="C1749" s="201"/>
      <c r="D1749" s="201"/>
      <c r="E1749" s="201"/>
      <c r="G1749" s="193"/>
      <c r="AD1749" s="202"/>
      <c r="AE1749" s="203"/>
      <c r="AF1749" s="203"/>
      <c r="AG1749" s="203"/>
      <c r="AH1749" s="203"/>
      <c r="AK1749" s="203"/>
      <c r="AL1749" s="203"/>
      <c r="AM1749" s="204"/>
    </row>
    <row r="1750" spans="2:39">
      <c r="B1750" s="200"/>
      <c r="C1750" s="201"/>
      <c r="D1750" s="201"/>
      <c r="E1750" s="201"/>
      <c r="G1750" s="193"/>
      <c r="AD1750" s="202"/>
      <c r="AE1750" s="203"/>
      <c r="AF1750" s="203"/>
      <c r="AG1750" s="203"/>
      <c r="AH1750" s="203"/>
      <c r="AK1750" s="203"/>
      <c r="AL1750" s="203"/>
      <c r="AM1750" s="204"/>
    </row>
    <row r="1751" spans="2:39">
      <c r="B1751" s="200"/>
      <c r="C1751" s="201"/>
      <c r="D1751" s="201"/>
      <c r="E1751" s="201"/>
      <c r="G1751" s="193"/>
      <c r="AD1751" s="202"/>
      <c r="AE1751" s="203"/>
      <c r="AF1751" s="203"/>
      <c r="AG1751" s="203"/>
      <c r="AH1751" s="203"/>
      <c r="AK1751" s="203"/>
      <c r="AL1751" s="203"/>
      <c r="AM1751" s="204"/>
    </row>
    <row r="1752" spans="2:39">
      <c r="B1752" s="200"/>
      <c r="C1752" s="201"/>
      <c r="D1752" s="201"/>
      <c r="E1752" s="201"/>
      <c r="G1752" s="193"/>
      <c r="AD1752" s="202"/>
      <c r="AE1752" s="203"/>
      <c r="AF1752" s="203"/>
      <c r="AG1752" s="203"/>
      <c r="AH1752" s="203"/>
      <c r="AK1752" s="203"/>
      <c r="AL1752" s="203"/>
      <c r="AM1752" s="204"/>
    </row>
    <row r="1753" spans="2:39">
      <c r="B1753" s="200"/>
      <c r="C1753" s="201"/>
      <c r="D1753" s="201"/>
      <c r="E1753" s="201"/>
      <c r="G1753" s="193"/>
      <c r="AD1753" s="202"/>
      <c r="AE1753" s="203"/>
      <c r="AF1753" s="203"/>
      <c r="AG1753" s="203"/>
      <c r="AH1753" s="203"/>
      <c r="AK1753" s="203"/>
      <c r="AL1753" s="203"/>
      <c r="AM1753" s="204"/>
    </row>
    <row r="1754" spans="2:39">
      <c r="B1754" s="200"/>
      <c r="C1754" s="201"/>
      <c r="D1754" s="201"/>
      <c r="E1754" s="201"/>
      <c r="G1754" s="193"/>
      <c r="AD1754" s="202"/>
      <c r="AE1754" s="203"/>
      <c r="AF1754" s="203"/>
      <c r="AG1754" s="203"/>
      <c r="AH1754" s="203"/>
      <c r="AK1754" s="203"/>
      <c r="AL1754" s="203"/>
      <c r="AM1754" s="204"/>
    </row>
    <row r="1755" spans="2:39">
      <c r="B1755" s="200"/>
      <c r="C1755" s="201"/>
      <c r="D1755" s="201"/>
      <c r="E1755" s="201"/>
      <c r="G1755" s="193"/>
      <c r="AD1755" s="202"/>
      <c r="AE1755" s="203"/>
      <c r="AF1755" s="203"/>
      <c r="AG1755" s="203"/>
      <c r="AH1755" s="203"/>
      <c r="AK1755" s="203"/>
      <c r="AL1755" s="203"/>
      <c r="AM1755" s="204"/>
    </row>
    <row r="1756" spans="2:39">
      <c r="B1756" s="200"/>
      <c r="C1756" s="201"/>
      <c r="D1756" s="201"/>
      <c r="E1756" s="201"/>
      <c r="G1756" s="193"/>
      <c r="AD1756" s="202"/>
      <c r="AE1756" s="203"/>
      <c r="AF1756" s="203"/>
      <c r="AG1756" s="203"/>
      <c r="AH1756" s="203"/>
      <c r="AK1756" s="203"/>
      <c r="AL1756" s="203"/>
      <c r="AM1756" s="204"/>
    </row>
    <row r="1757" spans="2:39">
      <c r="B1757" s="200"/>
      <c r="C1757" s="201"/>
      <c r="D1757" s="201"/>
      <c r="E1757" s="201"/>
      <c r="G1757" s="193"/>
      <c r="AD1757" s="202"/>
      <c r="AE1757" s="203"/>
      <c r="AF1757" s="203"/>
      <c r="AG1757" s="203"/>
      <c r="AH1757" s="203"/>
      <c r="AK1757" s="203"/>
      <c r="AL1757" s="203"/>
      <c r="AM1757" s="204"/>
    </row>
    <row r="1758" spans="2:39">
      <c r="B1758" s="200"/>
      <c r="C1758" s="201"/>
      <c r="D1758" s="201"/>
      <c r="E1758" s="201"/>
      <c r="G1758" s="193"/>
      <c r="AD1758" s="202"/>
      <c r="AE1758" s="203"/>
      <c r="AF1758" s="203"/>
      <c r="AG1758" s="203"/>
      <c r="AH1758" s="203"/>
      <c r="AK1758" s="203"/>
      <c r="AL1758" s="203"/>
      <c r="AM1758" s="204"/>
    </row>
    <row r="1759" spans="2:39">
      <c r="B1759" s="200"/>
      <c r="C1759" s="201"/>
      <c r="D1759" s="201"/>
      <c r="E1759" s="201"/>
      <c r="G1759" s="193"/>
      <c r="AD1759" s="202"/>
      <c r="AE1759" s="203"/>
      <c r="AF1759" s="203"/>
      <c r="AG1759" s="203"/>
      <c r="AH1759" s="203"/>
      <c r="AK1759" s="203"/>
      <c r="AL1759" s="203"/>
      <c r="AM1759" s="204"/>
    </row>
    <row r="1760" spans="2:39">
      <c r="B1760" s="200"/>
      <c r="C1760" s="201"/>
      <c r="D1760" s="201"/>
      <c r="E1760" s="201"/>
      <c r="G1760" s="193"/>
      <c r="AD1760" s="202"/>
      <c r="AE1760" s="203"/>
      <c r="AF1760" s="203"/>
      <c r="AG1760" s="203"/>
      <c r="AH1760" s="203"/>
      <c r="AK1760" s="203"/>
      <c r="AL1760" s="203"/>
      <c r="AM1760" s="204"/>
    </row>
    <row r="1761" spans="2:39">
      <c r="B1761" s="200"/>
      <c r="C1761" s="201"/>
      <c r="D1761" s="201"/>
      <c r="E1761" s="201"/>
      <c r="G1761" s="193"/>
      <c r="AD1761" s="202"/>
      <c r="AE1761" s="203"/>
      <c r="AF1761" s="203"/>
      <c r="AG1761" s="203"/>
      <c r="AH1761" s="203"/>
      <c r="AK1761" s="203"/>
      <c r="AL1761" s="203"/>
      <c r="AM1761" s="204"/>
    </row>
    <row r="1762" spans="2:39">
      <c r="B1762" s="200"/>
      <c r="C1762" s="201"/>
      <c r="D1762" s="201"/>
      <c r="E1762" s="201"/>
      <c r="G1762" s="193"/>
      <c r="AD1762" s="202"/>
      <c r="AE1762" s="203"/>
      <c r="AF1762" s="203"/>
      <c r="AG1762" s="203"/>
      <c r="AH1762" s="203"/>
      <c r="AK1762" s="203"/>
      <c r="AL1762" s="203"/>
      <c r="AM1762" s="204"/>
    </row>
    <row r="1763" spans="2:39">
      <c r="B1763" s="200"/>
      <c r="C1763" s="201"/>
      <c r="D1763" s="201"/>
      <c r="E1763" s="201"/>
      <c r="G1763" s="193"/>
      <c r="AD1763" s="202"/>
      <c r="AE1763" s="203"/>
      <c r="AF1763" s="203"/>
      <c r="AG1763" s="203"/>
      <c r="AH1763" s="203"/>
      <c r="AK1763" s="203"/>
      <c r="AL1763" s="203"/>
      <c r="AM1763" s="204"/>
    </row>
    <row r="1764" spans="2:39">
      <c r="B1764" s="200"/>
      <c r="C1764" s="201"/>
      <c r="D1764" s="201"/>
      <c r="E1764" s="201"/>
      <c r="G1764" s="193"/>
      <c r="AD1764" s="202"/>
      <c r="AE1764" s="203"/>
      <c r="AF1764" s="203"/>
      <c r="AG1764" s="203"/>
      <c r="AH1764" s="203"/>
      <c r="AK1764" s="203"/>
      <c r="AL1764" s="203"/>
      <c r="AM1764" s="204"/>
    </row>
    <row r="1765" spans="2:39">
      <c r="B1765" s="200"/>
      <c r="C1765" s="201"/>
      <c r="D1765" s="201"/>
      <c r="E1765" s="201"/>
      <c r="G1765" s="193"/>
      <c r="AD1765" s="202"/>
      <c r="AE1765" s="203"/>
      <c r="AF1765" s="203"/>
      <c r="AG1765" s="203"/>
      <c r="AH1765" s="203"/>
      <c r="AK1765" s="203"/>
      <c r="AL1765" s="203"/>
      <c r="AM1765" s="204"/>
    </row>
    <row r="1766" spans="2:39">
      <c r="B1766" s="200"/>
      <c r="C1766" s="201"/>
      <c r="D1766" s="201"/>
      <c r="E1766" s="201"/>
      <c r="G1766" s="193"/>
      <c r="AD1766" s="202"/>
      <c r="AE1766" s="203"/>
      <c r="AF1766" s="203"/>
      <c r="AG1766" s="203"/>
      <c r="AH1766" s="203"/>
      <c r="AK1766" s="203"/>
      <c r="AL1766" s="203"/>
      <c r="AM1766" s="204"/>
    </row>
    <row r="1767" spans="2:39">
      <c r="B1767" s="200"/>
      <c r="C1767" s="201"/>
      <c r="D1767" s="201"/>
      <c r="E1767" s="201"/>
      <c r="G1767" s="193"/>
      <c r="AD1767" s="202"/>
      <c r="AE1767" s="203"/>
      <c r="AF1767" s="203"/>
      <c r="AG1767" s="203"/>
      <c r="AH1767" s="203"/>
      <c r="AK1767" s="203"/>
      <c r="AL1767" s="203"/>
      <c r="AM1767" s="204"/>
    </row>
    <row r="1768" spans="2:39">
      <c r="B1768" s="200"/>
      <c r="C1768" s="201"/>
      <c r="D1768" s="201"/>
      <c r="E1768" s="201"/>
      <c r="G1768" s="193"/>
      <c r="AD1768" s="202"/>
      <c r="AE1768" s="203"/>
      <c r="AF1768" s="203"/>
      <c r="AG1768" s="203"/>
      <c r="AH1768" s="203"/>
      <c r="AK1768" s="203"/>
      <c r="AL1768" s="203"/>
      <c r="AM1768" s="204"/>
    </row>
    <row r="1769" spans="2:39">
      <c r="B1769" s="200"/>
      <c r="C1769" s="201"/>
      <c r="D1769" s="201"/>
      <c r="E1769" s="201"/>
      <c r="G1769" s="193"/>
      <c r="AD1769" s="202"/>
      <c r="AE1769" s="203"/>
      <c r="AF1769" s="203"/>
      <c r="AG1769" s="203"/>
      <c r="AH1769" s="203"/>
      <c r="AK1769" s="203"/>
      <c r="AL1769" s="203"/>
      <c r="AM1769" s="204"/>
    </row>
    <row r="1770" spans="2:39">
      <c r="B1770" s="200"/>
      <c r="C1770" s="201"/>
      <c r="D1770" s="201"/>
      <c r="E1770" s="201"/>
      <c r="G1770" s="193"/>
      <c r="AD1770" s="202"/>
      <c r="AE1770" s="203"/>
      <c r="AF1770" s="203"/>
      <c r="AG1770" s="203"/>
      <c r="AH1770" s="203"/>
      <c r="AK1770" s="203"/>
      <c r="AL1770" s="203"/>
      <c r="AM1770" s="204"/>
    </row>
    <row r="1771" spans="2:39">
      <c r="B1771" s="200"/>
      <c r="C1771" s="201"/>
      <c r="D1771" s="201"/>
      <c r="E1771" s="201"/>
      <c r="G1771" s="193"/>
      <c r="AD1771" s="202"/>
      <c r="AE1771" s="203"/>
      <c r="AF1771" s="203"/>
      <c r="AG1771" s="203"/>
      <c r="AH1771" s="203"/>
      <c r="AK1771" s="203"/>
      <c r="AL1771" s="203"/>
      <c r="AM1771" s="204"/>
    </row>
    <row r="1772" spans="2:39">
      <c r="B1772" s="200"/>
      <c r="C1772" s="201"/>
      <c r="D1772" s="201"/>
      <c r="E1772" s="201"/>
      <c r="G1772" s="193"/>
      <c r="AD1772" s="202"/>
      <c r="AE1772" s="203"/>
      <c r="AF1772" s="203"/>
      <c r="AG1772" s="203"/>
      <c r="AH1772" s="203"/>
      <c r="AK1772" s="203"/>
      <c r="AL1772" s="203"/>
      <c r="AM1772" s="204"/>
    </row>
    <row r="1773" spans="2:39">
      <c r="B1773" s="200"/>
      <c r="C1773" s="201"/>
      <c r="D1773" s="201"/>
      <c r="E1773" s="201"/>
      <c r="G1773" s="193"/>
      <c r="AD1773" s="202"/>
      <c r="AE1773" s="203"/>
      <c r="AF1773" s="203"/>
      <c r="AG1773" s="203"/>
      <c r="AH1773" s="203"/>
      <c r="AK1773" s="203"/>
      <c r="AL1773" s="203"/>
      <c r="AM1773" s="204"/>
    </row>
    <row r="1774" spans="2:39">
      <c r="B1774" s="200"/>
      <c r="C1774" s="201"/>
      <c r="D1774" s="201"/>
      <c r="E1774" s="201"/>
      <c r="G1774" s="193"/>
      <c r="AD1774" s="202"/>
      <c r="AE1774" s="203"/>
      <c r="AF1774" s="203"/>
      <c r="AG1774" s="203"/>
      <c r="AH1774" s="203"/>
      <c r="AK1774" s="203"/>
      <c r="AL1774" s="203"/>
      <c r="AM1774" s="204"/>
    </row>
    <row r="1775" spans="2:39">
      <c r="B1775" s="200"/>
      <c r="C1775" s="201"/>
      <c r="D1775" s="201"/>
      <c r="E1775" s="201"/>
      <c r="G1775" s="193"/>
      <c r="AD1775" s="202"/>
      <c r="AE1775" s="203"/>
      <c r="AF1775" s="203"/>
      <c r="AG1775" s="203"/>
      <c r="AH1775" s="203"/>
      <c r="AK1775" s="203"/>
      <c r="AL1775" s="203"/>
      <c r="AM1775" s="204"/>
    </row>
    <row r="1776" spans="2:39">
      <c r="B1776" s="200"/>
      <c r="C1776" s="201"/>
      <c r="D1776" s="201"/>
      <c r="E1776" s="201"/>
      <c r="G1776" s="193"/>
      <c r="AD1776" s="202"/>
      <c r="AE1776" s="203"/>
      <c r="AF1776" s="203"/>
      <c r="AG1776" s="203"/>
      <c r="AH1776" s="203"/>
      <c r="AK1776" s="203"/>
      <c r="AL1776" s="203"/>
      <c r="AM1776" s="204"/>
    </row>
    <row r="1777" spans="2:39">
      <c r="B1777" s="200"/>
      <c r="C1777" s="201"/>
      <c r="D1777" s="201"/>
      <c r="E1777" s="201"/>
      <c r="G1777" s="193"/>
      <c r="AD1777" s="202"/>
      <c r="AE1777" s="203"/>
      <c r="AF1777" s="203"/>
      <c r="AG1777" s="203"/>
      <c r="AH1777" s="203"/>
      <c r="AK1777" s="203"/>
      <c r="AL1777" s="203"/>
      <c r="AM1777" s="204"/>
    </row>
    <row r="1778" spans="2:39">
      <c r="B1778" s="200"/>
      <c r="C1778" s="201"/>
      <c r="D1778" s="201"/>
      <c r="E1778" s="201"/>
      <c r="G1778" s="193"/>
      <c r="AD1778" s="202"/>
      <c r="AE1778" s="203"/>
      <c r="AF1778" s="203"/>
      <c r="AG1778" s="203"/>
      <c r="AH1778" s="203"/>
      <c r="AK1778" s="203"/>
      <c r="AL1778" s="203"/>
      <c r="AM1778" s="204"/>
    </row>
    <row r="1779" spans="2:39">
      <c r="B1779" s="200"/>
      <c r="C1779" s="201"/>
      <c r="D1779" s="201"/>
      <c r="E1779" s="201"/>
      <c r="G1779" s="193"/>
      <c r="AD1779" s="202"/>
      <c r="AE1779" s="203"/>
      <c r="AF1779" s="203"/>
      <c r="AG1779" s="203"/>
      <c r="AH1779" s="203"/>
      <c r="AK1779" s="203"/>
      <c r="AL1779" s="203"/>
      <c r="AM1779" s="204"/>
    </row>
    <row r="1780" spans="2:39">
      <c r="B1780" s="200"/>
      <c r="C1780" s="201"/>
      <c r="D1780" s="201"/>
      <c r="E1780" s="201"/>
      <c r="G1780" s="193"/>
      <c r="AD1780" s="202"/>
      <c r="AE1780" s="203"/>
      <c r="AF1780" s="203"/>
      <c r="AG1780" s="203"/>
      <c r="AH1780" s="203"/>
      <c r="AK1780" s="203"/>
      <c r="AL1780" s="203"/>
      <c r="AM1780" s="204"/>
    </row>
    <row r="1781" spans="2:39">
      <c r="B1781" s="200"/>
      <c r="C1781" s="201"/>
      <c r="D1781" s="201"/>
      <c r="E1781" s="201"/>
      <c r="G1781" s="193"/>
      <c r="AD1781" s="202"/>
      <c r="AE1781" s="203"/>
      <c r="AF1781" s="203"/>
      <c r="AG1781" s="203"/>
      <c r="AH1781" s="203"/>
      <c r="AK1781" s="203"/>
      <c r="AL1781" s="203"/>
      <c r="AM1781" s="204"/>
    </row>
    <row r="1782" spans="2:39">
      <c r="B1782" s="200"/>
      <c r="C1782" s="201"/>
      <c r="D1782" s="201"/>
      <c r="E1782" s="201"/>
      <c r="G1782" s="193"/>
      <c r="AD1782" s="202"/>
      <c r="AE1782" s="203"/>
      <c r="AF1782" s="203"/>
      <c r="AG1782" s="203"/>
      <c r="AH1782" s="203"/>
      <c r="AK1782" s="203"/>
      <c r="AL1782" s="203"/>
      <c r="AM1782" s="204"/>
    </row>
    <row r="1783" spans="2:39">
      <c r="B1783" s="200"/>
      <c r="C1783" s="201"/>
      <c r="D1783" s="201"/>
      <c r="E1783" s="201"/>
      <c r="G1783" s="193"/>
      <c r="AD1783" s="202"/>
      <c r="AE1783" s="203"/>
      <c r="AF1783" s="203"/>
      <c r="AG1783" s="203"/>
      <c r="AH1783" s="203"/>
      <c r="AK1783" s="203"/>
      <c r="AL1783" s="203"/>
      <c r="AM1783" s="204"/>
    </row>
    <row r="1784" spans="2:39">
      <c r="B1784" s="200"/>
      <c r="C1784" s="201"/>
      <c r="D1784" s="201"/>
      <c r="E1784" s="201"/>
      <c r="G1784" s="193"/>
      <c r="AD1784" s="202"/>
      <c r="AE1784" s="203"/>
      <c r="AF1784" s="203"/>
      <c r="AG1784" s="203"/>
      <c r="AH1784" s="203"/>
      <c r="AK1784" s="203"/>
      <c r="AL1784" s="203"/>
      <c r="AM1784" s="204"/>
    </row>
    <row r="1785" spans="2:39">
      <c r="B1785" s="200"/>
      <c r="C1785" s="201"/>
      <c r="D1785" s="201"/>
      <c r="E1785" s="201"/>
      <c r="G1785" s="193"/>
      <c r="AD1785" s="202"/>
      <c r="AE1785" s="203"/>
      <c r="AF1785" s="203"/>
      <c r="AG1785" s="203"/>
      <c r="AH1785" s="203"/>
      <c r="AK1785" s="203"/>
      <c r="AL1785" s="203"/>
      <c r="AM1785" s="204"/>
    </row>
    <row r="1786" spans="2:39">
      <c r="B1786" s="200"/>
      <c r="C1786" s="201"/>
      <c r="D1786" s="201"/>
      <c r="E1786" s="201"/>
      <c r="G1786" s="193"/>
      <c r="AD1786" s="202"/>
      <c r="AE1786" s="203"/>
      <c r="AF1786" s="203"/>
      <c r="AG1786" s="203"/>
      <c r="AH1786" s="203"/>
      <c r="AK1786" s="203"/>
      <c r="AL1786" s="203"/>
      <c r="AM1786" s="204"/>
    </row>
    <row r="1787" spans="2:39">
      <c r="B1787" s="200"/>
      <c r="C1787" s="201"/>
      <c r="D1787" s="201"/>
      <c r="E1787" s="201"/>
      <c r="G1787" s="193"/>
      <c r="AD1787" s="202"/>
      <c r="AE1787" s="203"/>
      <c r="AF1787" s="203"/>
      <c r="AG1787" s="203"/>
      <c r="AH1787" s="203"/>
      <c r="AK1787" s="203"/>
      <c r="AL1787" s="203"/>
      <c r="AM1787" s="204"/>
    </row>
    <row r="1788" spans="2:39">
      <c r="B1788" s="200"/>
      <c r="C1788" s="201"/>
      <c r="D1788" s="201"/>
      <c r="E1788" s="201"/>
      <c r="G1788" s="193"/>
      <c r="AD1788" s="202"/>
      <c r="AE1788" s="203"/>
      <c r="AF1788" s="203"/>
      <c r="AG1788" s="203"/>
      <c r="AH1788" s="203"/>
      <c r="AK1788" s="203"/>
      <c r="AL1788" s="203"/>
      <c r="AM1788" s="204"/>
    </row>
    <row r="1789" spans="2:39">
      <c r="B1789" s="200"/>
      <c r="C1789" s="201"/>
      <c r="D1789" s="201"/>
      <c r="E1789" s="201"/>
      <c r="G1789" s="193"/>
      <c r="AD1789" s="202"/>
      <c r="AE1789" s="203"/>
      <c r="AF1789" s="203"/>
      <c r="AG1789" s="203"/>
      <c r="AH1789" s="203"/>
      <c r="AK1789" s="203"/>
      <c r="AL1789" s="203"/>
      <c r="AM1789" s="204"/>
    </row>
    <row r="1790" spans="2:39">
      <c r="B1790" s="200"/>
      <c r="C1790" s="201"/>
      <c r="D1790" s="201"/>
      <c r="E1790" s="201"/>
      <c r="G1790" s="193"/>
      <c r="AD1790" s="202"/>
      <c r="AE1790" s="203"/>
      <c r="AF1790" s="203"/>
      <c r="AG1790" s="203"/>
      <c r="AH1790" s="203"/>
      <c r="AK1790" s="203"/>
      <c r="AL1790" s="203"/>
      <c r="AM1790" s="204"/>
    </row>
    <row r="1791" spans="2:39">
      <c r="B1791" s="200"/>
      <c r="C1791" s="201"/>
      <c r="D1791" s="201"/>
      <c r="E1791" s="201"/>
      <c r="G1791" s="193"/>
      <c r="AD1791" s="202"/>
      <c r="AE1791" s="203"/>
      <c r="AF1791" s="203"/>
      <c r="AG1791" s="203"/>
      <c r="AH1791" s="203"/>
      <c r="AK1791" s="203"/>
      <c r="AL1791" s="203"/>
      <c r="AM1791" s="204"/>
    </row>
    <row r="1792" spans="2:39">
      <c r="B1792" s="200"/>
      <c r="C1792" s="201"/>
      <c r="D1792" s="201"/>
      <c r="E1792" s="201"/>
      <c r="G1792" s="193"/>
      <c r="AD1792" s="202"/>
      <c r="AE1792" s="203"/>
      <c r="AF1792" s="203"/>
      <c r="AG1792" s="203"/>
      <c r="AH1792" s="203"/>
      <c r="AK1792" s="203"/>
      <c r="AL1792" s="203"/>
      <c r="AM1792" s="204"/>
    </row>
    <row r="1793" spans="2:39">
      <c r="B1793" s="200"/>
      <c r="C1793" s="201"/>
      <c r="D1793" s="201"/>
      <c r="E1793" s="201"/>
      <c r="G1793" s="193"/>
      <c r="AD1793" s="202"/>
      <c r="AE1793" s="203"/>
      <c r="AF1793" s="203"/>
      <c r="AG1793" s="203"/>
      <c r="AH1793" s="203"/>
      <c r="AK1793" s="203"/>
      <c r="AL1793" s="203"/>
      <c r="AM1793" s="204"/>
    </row>
    <row r="1794" spans="2:39">
      <c r="B1794" s="200"/>
      <c r="C1794" s="201"/>
      <c r="D1794" s="201"/>
      <c r="E1794" s="201"/>
      <c r="G1794" s="193"/>
      <c r="AD1794" s="202"/>
      <c r="AE1794" s="203"/>
      <c r="AF1794" s="203"/>
      <c r="AG1794" s="203"/>
      <c r="AH1794" s="203"/>
      <c r="AK1794" s="203"/>
      <c r="AL1794" s="203"/>
      <c r="AM1794" s="204"/>
    </row>
    <row r="1795" spans="2:39">
      <c r="B1795" s="200"/>
      <c r="C1795" s="201"/>
      <c r="D1795" s="201"/>
      <c r="E1795" s="201"/>
      <c r="G1795" s="193"/>
      <c r="AD1795" s="202"/>
      <c r="AE1795" s="203"/>
      <c r="AF1795" s="203"/>
      <c r="AG1795" s="203"/>
      <c r="AH1795" s="203"/>
      <c r="AK1795" s="203"/>
      <c r="AL1795" s="203"/>
      <c r="AM1795" s="204"/>
    </row>
    <row r="1796" spans="2:39">
      <c r="B1796" s="200"/>
      <c r="C1796" s="201"/>
      <c r="D1796" s="201"/>
      <c r="E1796" s="201"/>
      <c r="G1796" s="193"/>
      <c r="AD1796" s="202"/>
      <c r="AE1796" s="203"/>
      <c r="AF1796" s="203"/>
      <c r="AG1796" s="203"/>
      <c r="AH1796" s="203"/>
      <c r="AK1796" s="203"/>
      <c r="AL1796" s="203"/>
      <c r="AM1796" s="204"/>
    </row>
    <row r="1797" spans="2:39">
      <c r="B1797" s="200"/>
      <c r="C1797" s="201"/>
      <c r="D1797" s="201"/>
      <c r="E1797" s="201"/>
      <c r="G1797" s="193"/>
      <c r="AD1797" s="202"/>
      <c r="AE1797" s="203"/>
      <c r="AF1797" s="203"/>
      <c r="AG1797" s="203"/>
      <c r="AH1797" s="203"/>
      <c r="AK1797" s="203"/>
      <c r="AL1797" s="203"/>
      <c r="AM1797" s="204"/>
    </row>
    <row r="1798" spans="2:39">
      <c r="B1798" s="200"/>
      <c r="C1798" s="201"/>
      <c r="D1798" s="201"/>
      <c r="E1798" s="201"/>
      <c r="G1798" s="193"/>
      <c r="AD1798" s="202"/>
      <c r="AE1798" s="203"/>
      <c r="AF1798" s="203"/>
      <c r="AG1798" s="203"/>
      <c r="AH1798" s="203"/>
      <c r="AK1798" s="203"/>
      <c r="AL1798" s="203"/>
      <c r="AM1798" s="204"/>
    </row>
    <row r="1799" spans="2:39">
      <c r="B1799" s="200"/>
      <c r="C1799" s="201"/>
      <c r="D1799" s="201"/>
      <c r="E1799" s="201"/>
      <c r="G1799" s="193"/>
      <c r="AD1799" s="202"/>
      <c r="AE1799" s="203"/>
      <c r="AF1799" s="203"/>
      <c r="AG1799" s="203"/>
      <c r="AH1799" s="203"/>
      <c r="AK1799" s="203"/>
      <c r="AL1799" s="203"/>
      <c r="AM1799" s="204"/>
    </row>
    <row r="1800" spans="2:39">
      <c r="B1800" s="200"/>
      <c r="C1800" s="201"/>
      <c r="D1800" s="201"/>
      <c r="E1800" s="201"/>
      <c r="G1800" s="193"/>
      <c r="AD1800" s="202"/>
      <c r="AE1800" s="203"/>
      <c r="AF1800" s="203"/>
      <c r="AG1800" s="203"/>
      <c r="AH1800" s="203"/>
      <c r="AK1800" s="203"/>
      <c r="AL1800" s="203"/>
      <c r="AM1800" s="204"/>
    </row>
    <row r="1801" spans="2:39">
      <c r="B1801" s="200"/>
      <c r="C1801" s="201"/>
      <c r="D1801" s="201"/>
      <c r="E1801" s="201"/>
      <c r="G1801" s="193"/>
      <c r="AD1801" s="202"/>
      <c r="AE1801" s="203"/>
      <c r="AF1801" s="203"/>
      <c r="AG1801" s="203"/>
      <c r="AH1801" s="203"/>
      <c r="AK1801" s="203"/>
      <c r="AL1801" s="203"/>
      <c r="AM1801" s="204"/>
    </row>
    <row r="1802" spans="2:39">
      <c r="B1802" s="200"/>
      <c r="C1802" s="201"/>
      <c r="D1802" s="201"/>
      <c r="E1802" s="201"/>
      <c r="G1802" s="193"/>
      <c r="AD1802" s="202"/>
      <c r="AE1802" s="203"/>
      <c r="AF1802" s="203"/>
      <c r="AG1802" s="203"/>
      <c r="AH1802" s="203"/>
      <c r="AK1802" s="203"/>
      <c r="AL1802" s="203"/>
      <c r="AM1802" s="204"/>
    </row>
    <row r="1803" spans="2:39">
      <c r="B1803" s="200"/>
      <c r="C1803" s="201"/>
      <c r="D1803" s="201"/>
      <c r="E1803" s="201"/>
      <c r="G1803" s="193"/>
      <c r="AD1803" s="202"/>
      <c r="AE1803" s="203"/>
      <c r="AF1803" s="203"/>
      <c r="AG1803" s="203"/>
      <c r="AH1803" s="203"/>
      <c r="AK1803" s="203"/>
      <c r="AL1803" s="203"/>
      <c r="AM1803" s="204"/>
    </row>
    <row r="1804" spans="2:39">
      <c r="B1804" s="200"/>
      <c r="C1804" s="201"/>
      <c r="D1804" s="201"/>
      <c r="E1804" s="201"/>
      <c r="G1804" s="193"/>
      <c r="AD1804" s="202"/>
      <c r="AE1804" s="203"/>
      <c r="AF1804" s="203"/>
      <c r="AG1804" s="203"/>
      <c r="AH1804" s="203"/>
      <c r="AK1804" s="203"/>
      <c r="AL1804" s="203"/>
      <c r="AM1804" s="204"/>
    </row>
    <row r="1805" spans="2:39">
      <c r="B1805" s="200"/>
      <c r="C1805" s="201"/>
      <c r="D1805" s="201"/>
      <c r="E1805" s="201"/>
      <c r="G1805" s="193"/>
      <c r="AD1805" s="202"/>
      <c r="AE1805" s="203"/>
      <c r="AF1805" s="203"/>
      <c r="AG1805" s="203"/>
      <c r="AH1805" s="203"/>
      <c r="AK1805" s="203"/>
      <c r="AL1805" s="203"/>
      <c r="AM1805" s="204"/>
    </row>
    <row r="1806" spans="2:39">
      <c r="B1806" s="200"/>
      <c r="C1806" s="201"/>
      <c r="D1806" s="201"/>
      <c r="E1806" s="201"/>
      <c r="G1806" s="193"/>
      <c r="AD1806" s="202"/>
      <c r="AE1806" s="203"/>
      <c r="AF1806" s="203"/>
      <c r="AG1806" s="203"/>
      <c r="AH1806" s="203"/>
      <c r="AK1806" s="203"/>
      <c r="AL1806" s="203"/>
      <c r="AM1806" s="204"/>
    </row>
    <row r="1807" spans="2:39">
      <c r="B1807" s="200"/>
      <c r="C1807" s="201"/>
      <c r="D1807" s="201"/>
      <c r="E1807" s="201"/>
      <c r="G1807" s="193"/>
      <c r="AD1807" s="202"/>
      <c r="AE1807" s="203"/>
      <c r="AF1807" s="203"/>
      <c r="AG1807" s="203"/>
      <c r="AH1807" s="203"/>
      <c r="AK1807" s="203"/>
      <c r="AL1807" s="203"/>
      <c r="AM1807" s="204"/>
    </row>
    <row r="1808" spans="2:39">
      <c r="B1808" s="200"/>
      <c r="C1808" s="201"/>
      <c r="D1808" s="201"/>
      <c r="E1808" s="201"/>
      <c r="G1808" s="193"/>
      <c r="AD1808" s="202"/>
      <c r="AE1808" s="203"/>
      <c r="AF1808" s="203"/>
      <c r="AG1808" s="203"/>
      <c r="AH1808" s="203"/>
      <c r="AK1808" s="203"/>
      <c r="AL1808" s="203"/>
      <c r="AM1808" s="204"/>
    </row>
    <row r="1809" spans="2:39">
      <c r="B1809" s="200"/>
      <c r="C1809" s="201"/>
      <c r="D1809" s="201"/>
      <c r="E1809" s="201"/>
      <c r="G1809" s="193"/>
      <c r="AD1809" s="202"/>
      <c r="AE1809" s="203"/>
      <c r="AF1809" s="203"/>
      <c r="AG1809" s="203"/>
      <c r="AH1809" s="203"/>
      <c r="AK1809" s="203"/>
      <c r="AL1809" s="203"/>
      <c r="AM1809" s="204"/>
    </row>
    <row r="1810" spans="2:39">
      <c r="B1810" s="200"/>
      <c r="C1810" s="201"/>
      <c r="D1810" s="201"/>
      <c r="E1810" s="201"/>
      <c r="G1810" s="193"/>
      <c r="AD1810" s="202"/>
      <c r="AE1810" s="203"/>
      <c r="AF1810" s="203"/>
      <c r="AG1810" s="203"/>
      <c r="AH1810" s="203"/>
      <c r="AK1810" s="203"/>
      <c r="AL1810" s="203"/>
      <c r="AM1810" s="204"/>
    </row>
    <row r="1811" spans="2:39">
      <c r="B1811" s="200"/>
      <c r="C1811" s="201"/>
      <c r="D1811" s="201"/>
      <c r="E1811" s="201"/>
      <c r="G1811" s="193"/>
      <c r="AD1811" s="202"/>
      <c r="AE1811" s="203"/>
      <c r="AF1811" s="203"/>
      <c r="AG1811" s="203"/>
      <c r="AH1811" s="203"/>
      <c r="AK1811" s="203"/>
      <c r="AL1811" s="203"/>
      <c r="AM1811" s="204"/>
    </row>
    <row r="1812" spans="2:39">
      <c r="B1812" s="200"/>
      <c r="C1812" s="201"/>
      <c r="D1812" s="201"/>
      <c r="E1812" s="201"/>
      <c r="G1812" s="193"/>
      <c r="AD1812" s="202"/>
      <c r="AE1812" s="203"/>
      <c r="AF1812" s="203"/>
      <c r="AG1812" s="203"/>
      <c r="AH1812" s="203"/>
      <c r="AK1812" s="203"/>
      <c r="AL1812" s="203"/>
      <c r="AM1812" s="204"/>
    </row>
    <row r="1813" spans="2:39">
      <c r="B1813" s="200"/>
      <c r="C1813" s="201"/>
      <c r="D1813" s="201"/>
      <c r="E1813" s="201"/>
      <c r="G1813" s="193"/>
      <c r="AD1813" s="202"/>
      <c r="AE1813" s="203"/>
      <c r="AF1813" s="203"/>
      <c r="AG1813" s="203"/>
      <c r="AH1813" s="203"/>
      <c r="AK1813" s="203"/>
      <c r="AL1813" s="203"/>
      <c r="AM1813" s="204"/>
    </row>
    <row r="1814" spans="2:39">
      <c r="B1814" s="200"/>
      <c r="C1814" s="201"/>
      <c r="D1814" s="201"/>
      <c r="E1814" s="201"/>
      <c r="G1814" s="193"/>
      <c r="AD1814" s="202"/>
      <c r="AE1814" s="203"/>
      <c r="AF1814" s="203"/>
      <c r="AG1814" s="203"/>
      <c r="AH1814" s="203"/>
      <c r="AK1814" s="203"/>
      <c r="AL1814" s="203"/>
      <c r="AM1814" s="204"/>
    </row>
    <row r="1815" spans="2:39">
      <c r="B1815" s="200"/>
      <c r="C1815" s="201"/>
      <c r="D1815" s="201"/>
      <c r="E1815" s="201"/>
      <c r="G1815" s="193"/>
      <c r="AD1815" s="202"/>
      <c r="AE1815" s="203"/>
      <c r="AF1815" s="203"/>
      <c r="AG1815" s="203"/>
      <c r="AH1815" s="203"/>
      <c r="AK1815" s="203"/>
      <c r="AL1815" s="203"/>
      <c r="AM1815" s="204"/>
    </row>
    <row r="1816" spans="2:39">
      <c r="B1816" s="200"/>
      <c r="C1816" s="201"/>
      <c r="D1816" s="201"/>
      <c r="E1816" s="201"/>
      <c r="G1816" s="193"/>
      <c r="AD1816" s="202"/>
      <c r="AE1816" s="203"/>
      <c r="AF1816" s="203"/>
      <c r="AG1816" s="203"/>
      <c r="AH1816" s="203"/>
      <c r="AK1816" s="203"/>
      <c r="AL1816" s="203"/>
      <c r="AM1816" s="204"/>
    </row>
    <row r="1817" spans="2:39">
      <c r="B1817" s="200"/>
      <c r="C1817" s="201"/>
      <c r="D1817" s="201"/>
      <c r="E1817" s="201"/>
      <c r="G1817" s="193"/>
      <c r="AD1817" s="202"/>
      <c r="AE1817" s="203"/>
      <c r="AF1817" s="203"/>
      <c r="AG1817" s="203"/>
      <c r="AH1817" s="203"/>
      <c r="AK1817" s="203"/>
      <c r="AL1817" s="203"/>
      <c r="AM1817" s="204"/>
    </row>
    <row r="1818" spans="2:39">
      <c r="B1818" s="200"/>
      <c r="C1818" s="201"/>
      <c r="D1818" s="201"/>
      <c r="E1818" s="201"/>
      <c r="G1818" s="193"/>
      <c r="AD1818" s="202"/>
      <c r="AE1818" s="203"/>
      <c r="AF1818" s="203"/>
      <c r="AG1818" s="203"/>
      <c r="AH1818" s="203"/>
      <c r="AK1818" s="203"/>
      <c r="AL1818" s="203"/>
      <c r="AM1818" s="204"/>
    </row>
    <row r="1819" spans="2:39">
      <c r="B1819" s="200"/>
      <c r="C1819" s="201"/>
      <c r="D1819" s="201"/>
      <c r="E1819" s="201"/>
      <c r="G1819" s="193"/>
      <c r="AD1819" s="202"/>
      <c r="AE1819" s="203"/>
      <c r="AF1819" s="203"/>
      <c r="AG1819" s="203"/>
      <c r="AH1819" s="203"/>
      <c r="AK1819" s="203"/>
      <c r="AL1819" s="203"/>
      <c r="AM1819" s="204"/>
    </row>
    <row r="1820" spans="2:39">
      <c r="B1820" s="200"/>
      <c r="C1820" s="201"/>
      <c r="D1820" s="201"/>
      <c r="E1820" s="201"/>
      <c r="G1820" s="193"/>
      <c r="AD1820" s="202"/>
      <c r="AE1820" s="203"/>
      <c r="AF1820" s="203"/>
      <c r="AG1820" s="203"/>
      <c r="AH1820" s="203"/>
      <c r="AK1820" s="203"/>
      <c r="AL1820" s="203"/>
      <c r="AM1820" s="204"/>
    </row>
    <row r="1821" spans="2:39">
      <c r="B1821" s="200"/>
      <c r="C1821" s="201"/>
      <c r="D1821" s="201"/>
      <c r="E1821" s="201"/>
      <c r="G1821" s="193"/>
      <c r="AD1821" s="202"/>
      <c r="AE1821" s="203"/>
      <c r="AF1821" s="203"/>
      <c r="AG1821" s="203"/>
      <c r="AH1821" s="203"/>
      <c r="AK1821" s="203"/>
      <c r="AL1821" s="203"/>
      <c r="AM1821" s="204"/>
    </row>
    <row r="1822" spans="2:39">
      <c r="B1822" s="200"/>
      <c r="C1822" s="201"/>
      <c r="D1822" s="201"/>
      <c r="E1822" s="201"/>
      <c r="G1822" s="193"/>
      <c r="AD1822" s="202"/>
      <c r="AE1822" s="203"/>
      <c r="AF1822" s="203"/>
      <c r="AG1822" s="203"/>
      <c r="AH1822" s="203"/>
      <c r="AK1822" s="203"/>
      <c r="AL1822" s="203"/>
      <c r="AM1822" s="204"/>
    </row>
    <row r="1823" spans="2:39">
      <c r="B1823" s="200"/>
      <c r="C1823" s="201"/>
      <c r="D1823" s="201"/>
      <c r="E1823" s="201"/>
      <c r="G1823" s="193"/>
      <c r="AD1823" s="202"/>
      <c r="AE1823" s="203"/>
      <c r="AF1823" s="203"/>
      <c r="AG1823" s="203"/>
      <c r="AH1823" s="203"/>
      <c r="AK1823" s="203"/>
      <c r="AL1823" s="203"/>
      <c r="AM1823" s="204"/>
    </row>
    <row r="1824" spans="2:39">
      <c r="B1824" s="200"/>
      <c r="C1824" s="201"/>
      <c r="D1824" s="201"/>
      <c r="E1824" s="201"/>
      <c r="G1824" s="193"/>
      <c r="AD1824" s="202"/>
      <c r="AE1824" s="203"/>
      <c r="AF1824" s="203"/>
      <c r="AG1824" s="203"/>
      <c r="AH1824" s="203"/>
      <c r="AK1824" s="203"/>
      <c r="AL1824" s="203"/>
      <c r="AM1824" s="204"/>
    </row>
    <row r="1825" spans="2:39">
      <c r="B1825" s="200"/>
      <c r="C1825" s="201"/>
      <c r="D1825" s="201"/>
      <c r="E1825" s="201"/>
      <c r="G1825" s="193"/>
      <c r="AD1825" s="202"/>
      <c r="AE1825" s="203"/>
      <c r="AF1825" s="203"/>
      <c r="AG1825" s="203"/>
      <c r="AH1825" s="203"/>
      <c r="AK1825" s="203"/>
      <c r="AL1825" s="203"/>
      <c r="AM1825" s="204"/>
    </row>
    <row r="1826" spans="2:39">
      <c r="B1826" s="200"/>
      <c r="C1826" s="201"/>
      <c r="D1826" s="201"/>
      <c r="E1826" s="201"/>
      <c r="G1826" s="193"/>
      <c r="AD1826" s="202"/>
      <c r="AE1826" s="203"/>
      <c r="AF1826" s="203"/>
      <c r="AG1826" s="203"/>
      <c r="AH1826" s="203"/>
      <c r="AK1826" s="203"/>
      <c r="AL1826" s="203"/>
      <c r="AM1826" s="204"/>
    </row>
    <row r="1827" spans="2:39">
      <c r="B1827" s="200"/>
      <c r="C1827" s="201"/>
      <c r="D1827" s="201"/>
      <c r="E1827" s="201"/>
      <c r="G1827" s="193"/>
      <c r="AD1827" s="202"/>
      <c r="AE1827" s="203"/>
      <c r="AF1827" s="203"/>
      <c r="AG1827" s="203"/>
      <c r="AH1827" s="203"/>
      <c r="AK1827" s="203"/>
      <c r="AL1827" s="203"/>
      <c r="AM1827" s="204"/>
    </row>
    <row r="1828" spans="2:39">
      <c r="B1828" s="200"/>
      <c r="C1828" s="201"/>
      <c r="D1828" s="201"/>
      <c r="E1828" s="201"/>
      <c r="G1828" s="193"/>
      <c r="AD1828" s="202"/>
      <c r="AE1828" s="203"/>
      <c r="AF1828" s="203"/>
      <c r="AG1828" s="203"/>
      <c r="AH1828" s="203"/>
      <c r="AK1828" s="203"/>
      <c r="AL1828" s="203"/>
      <c r="AM1828" s="204"/>
    </row>
    <row r="1829" spans="2:39">
      <c r="B1829" s="200"/>
      <c r="C1829" s="201"/>
      <c r="D1829" s="201"/>
      <c r="E1829" s="201"/>
      <c r="G1829" s="193"/>
      <c r="AD1829" s="202"/>
      <c r="AE1829" s="203"/>
      <c r="AF1829" s="203"/>
      <c r="AG1829" s="203"/>
      <c r="AH1829" s="203"/>
      <c r="AK1829" s="203"/>
      <c r="AL1829" s="203"/>
      <c r="AM1829" s="204"/>
    </row>
    <row r="1830" spans="2:39">
      <c r="B1830" s="200"/>
      <c r="C1830" s="201"/>
      <c r="D1830" s="201"/>
      <c r="E1830" s="201"/>
      <c r="G1830" s="193"/>
      <c r="AD1830" s="202"/>
      <c r="AE1830" s="203"/>
      <c r="AF1830" s="203"/>
      <c r="AG1830" s="203"/>
      <c r="AH1830" s="203"/>
      <c r="AK1830" s="203"/>
      <c r="AL1830" s="203"/>
      <c r="AM1830" s="204"/>
    </row>
    <row r="1831" spans="2:39">
      <c r="B1831" s="200"/>
      <c r="C1831" s="201"/>
      <c r="D1831" s="201"/>
      <c r="E1831" s="201"/>
      <c r="G1831" s="193"/>
      <c r="AD1831" s="202"/>
      <c r="AE1831" s="203"/>
      <c r="AF1831" s="203"/>
      <c r="AG1831" s="203"/>
      <c r="AH1831" s="203"/>
      <c r="AK1831" s="203"/>
      <c r="AL1831" s="203"/>
      <c r="AM1831" s="204"/>
    </row>
    <row r="1832" spans="2:39">
      <c r="B1832" s="200"/>
      <c r="C1832" s="201"/>
      <c r="D1832" s="201"/>
      <c r="E1832" s="201"/>
      <c r="G1832" s="193"/>
      <c r="AD1832" s="202"/>
      <c r="AE1832" s="203"/>
      <c r="AF1832" s="203"/>
      <c r="AG1832" s="203"/>
      <c r="AH1832" s="203"/>
      <c r="AK1832" s="203"/>
      <c r="AL1832" s="203"/>
      <c r="AM1832" s="204"/>
    </row>
    <row r="1833" spans="2:39">
      <c r="B1833" s="200"/>
      <c r="C1833" s="201"/>
      <c r="D1833" s="201"/>
      <c r="E1833" s="201"/>
      <c r="G1833" s="193"/>
      <c r="AD1833" s="202"/>
      <c r="AE1833" s="203"/>
      <c r="AF1833" s="203"/>
      <c r="AG1833" s="203"/>
      <c r="AH1833" s="203"/>
      <c r="AK1833" s="203"/>
      <c r="AL1833" s="203"/>
      <c r="AM1833" s="204"/>
    </row>
    <row r="1834" spans="2:39">
      <c r="B1834" s="200"/>
      <c r="C1834" s="201"/>
      <c r="D1834" s="201"/>
      <c r="E1834" s="201"/>
      <c r="G1834" s="193"/>
      <c r="AD1834" s="202"/>
      <c r="AE1834" s="203"/>
      <c r="AF1834" s="203"/>
      <c r="AG1834" s="203"/>
      <c r="AH1834" s="203"/>
      <c r="AK1834" s="203"/>
      <c r="AL1834" s="203"/>
      <c r="AM1834" s="204"/>
    </row>
    <row r="1835" spans="2:39">
      <c r="B1835" s="200"/>
      <c r="C1835" s="201"/>
      <c r="D1835" s="201"/>
      <c r="E1835" s="201"/>
      <c r="G1835" s="193"/>
      <c r="AD1835" s="202"/>
      <c r="AE1835" s="203"/>
      <c r="AF1835" s="203"/>
      <c r="AG1835" s="203"/>
      <c r="AH1835" s="203"/>
      <c r="AK1835" s="203"/>
      <c r="AL1835" s="203"/>
      <c r="AM1835" s="204"/>
    </row>
    <row r="1836" spans="2:39">
      <c r="B1836" s="200"/>
      <c r="C1836" s="201"/>
      <c r="D1836" s="201"/>
      <c r="E1836" s="201"/>
      <c r="G1836" s="193"/>
      <c r="AD1836" s="202"/>
      <c r="AE1836" s="203"/>
      <c r="AF1836" s="203"/>
      <c r="AG1836" s="203"/>
      <c r="AH1836" s="203"/>
      <c r="AK1836" s="203"/>
      <c r="AL1836" s="203"/>
      <c r="AM1836" s="204"/>
    </row>
    <row r="1837" spans="2:39">
      <c r="B1837" s="200"/>
      <c r="C1837" s="201"/>
      <c r="D1837" s="201"/>
      <c r="E1837" s="201"/>
      <c r="G1837" s="193"/>
      <c r="AD1837" s="202"/>
      <c r="AE1837" s="203"/>
      <c r="AF1837" s="203"/>
      <c r="AG1837" s="203"/>
      <c r="AH1837" s="203"/>
      <c r="AK1837" s="203"/>
      <c r="AL1837" s="203"/>
      <c r="AM1837" s="204"/>
    </row>
    <row r="1838" spans="2:39">
      <c r="B1838" s="200"/>
      <c r="C1838" s="201"/>
      <c r="D1838" s="201"/>
      <c r="E1838" s="201"/>
      <c r="G1838" s="193"/>
      <c r="AD1838" s="202"/>
      <c r="AE1838" s="203"/>
      <c r="AF1838" s="203"/>
      <c r="AG1838" s="203"/>
      <c r="AH1838" s="203"/>
      <c r="AK1838" s="203"/>
      <c r="AL1838" s="203"/>
      <c r="AM1838" s="204"/>
    </row>
    <row r="1839" spans="2:39">
      <c r="B1839" s="200"/>
      <c r="C1839" s="201"/>
      <c r="D1839" s="201"/>
      <c r="E1839" s="201"/>
      <c r="G1839" s="193"/>
      <c r="AD1839" s="202"/>
      <c r="AE1839" s="203"/>
      <c r="AF1839" s="203"/>
      <c r="AG1839" s="203"/>
      <c r="AH1839" s="203"/>
      <c r="AK1839" s="203"/>
      <c r="AL1839" s="203"/>
      <c r="AM1839" s="204"/>
    </row>
    <row r="1840" spans="2:39">
      <c r="B1840" s="200"/>
      <c r="C1840" s="201"/>
      <c r="D1840" s="201"/>
      <c r="E1840" s="201"/>
      <c r="G1840" s="193"/>
      <c r="AD1840" s="202"/>
      <c r="AE1840" s="203"/>
      <c r="AF1840" s="203"/>
      <c r="AG1840" s="203"/>
      <c r="AH1840" s="203"/>
      <c r="AK1840" s="203"/>
      <c r="AL1840" s="203"/>
      <c r="AM1840" s="204"/>
    </row>
    <row r="1841" spans="2:39">
      <c r="B1841" s="200"/>
      <c r="C1841" s="201"/>
      <c r="D1841" s="201"/>
      <c r="E1841" s="201"/>
      <c r="G1841" s="193"/>
      <c r="AD1841" s="202"/>
      <c r="AE1841" s="203"/>
      <c r="AF1841" s="203"/>
      <c r="AG1841" s="203"/>
      <c r="AH1841" s="203"/>
      <c r="AK1841" s="203"/>
      <c r="AL1841" s="203"/>
      <c r="AM1841" s="204"/>
    </row>
    <row r="1842" spans="2:39">
      <c r="B1842" s="200"/>
      <c r="C1842" s="201"/>
      <c r="D1842" s="201"/>
      <c r="E1842" s="201"/>
      <c r="G1842" s="193"/>
      <c r="AD1842" s="202"/>
      <c r="AE1842" s="203"/>
      <c r="AF1842" s="203"/>
      <c r="AG1842" s="203"/>
      <c r="AH1842" s="203"/>
      <c r="AK1842" s="203"/>
      <c r="AL1842" s="203"/>
      <c r="AM1842" s="204"/>
    </row>
    <row r="1843" spans="2:39">
      <c r="B1843" s="200"/>
      <c r="C1843" s="201"/>
      <c r="D1843" s="201"/>
      <c r="E1843" s="201"/>
      <c r="G1843" s="193"/>
      <c r="AD1843" s="202"/>
      <c r="AE1843" s="203"/>
      <c r="AF1843" s="203"/>
      <c r="AG1843" s="203"/>
      <c r="AH1843" s="203"/>
      <c r="AK1843" s="203"/>
      <c r="AL1843" s="203"/>
      <c r="AM1843" s="204"/>
    </row>
    <row r="1844" spans="2:39">
      <c r="B1844" s="200"/>
      <c r="C1844" s="201"/>
      <c r="D1844" s="201"/>
      <c r="E1844" s="201"/>
      <c r="G1844" s="193"/>
      <c r="AD1844" s="202"/>
      <c r="AE1844" s="203"/>
      <c r="AF1844" s="203"/>
      <c r="AG1844" s="203"/>
      <c r="AH1844" s="203"/>
      <c r="AK1844" s="203"/>
      <c r="AL1844" s="203"/>
      <c r="AM1844" s="204"/>
    </row>
    <row r="1845" spans="2:39">
      <c r="B1845" s="200"/>
      <c r="C1845" s="201"/>
      <c r="D1845" s="201"/>
      <c r="E1845" s="201"/>
      <c r="G1845" s="193"/>
      <c r="AD1845" s="202"/>
      <c r="AE1845" s="203"/>
      <c r="AF1845" s="203"/>
      <c r="AG1845" s="203"/>
      <c r="AH1845" s="203"/>
      <c r="AK1845" s="203"/>
      <c r="AL1845" s="203"/>
      <c r="AM1845" s="204"/>
    </row>
    <row r="1846" spans="2:39">
      <c r="B1846" s="200"/>
      <c r="C1846" s="201"/>
      <c r="D1846" s="201"/>
      <c r="E1846" s="201"/>
      <c r="G1846" s="193"/>
      <c r="AD1846" s="202"/>
      <c r="AE1846" s="203"/>
      <c r="AF1846" s="203"/>
      <c r="AG1846" s="203"/>
      <c r="AH1846" s="203"/>
      <c r="AK1846" s="203"/>
      <c r="AL1846" s="203"/>
      <c r="AM1846" s="204"/>
    </row>
    <row r="1847" spans="2:39">
      <c r="B1847" s="200"/>
      <c r="C1847" s="201"/>
      <c r="D1847" s="201"/>
      <c r="E1847" s="201"/>
      <c r="G1847" s="193"/>
      <c r="AD1847" s="202"/>
      <c r="AE1847" s="203"/>
      <c r="AF1847" s="203"/>
      <c r="AG1847" s="203"/>
      <c r="AH1847" s="203"/>
      <c r="AK1847" s="203"/>
      <c r="AL1847" s="203"/>
      <c r="AM1847" s="204"/>
    </row>
    <row r="1848" spans="2:39">
      <c r="B1848" s="200"/>
      <c r="C1848" s="201"/>
      <c r="D1848" s="201"/>
      <c r="E1848" s="201"/>
      <c r="G1848" s="193"/>
      <c r="AD1848" s="202"/>
      <c r="AE1848" s="203"/>
      <c r="AF1848" s="203"/>
      <c r="AG1848" s="203"/>
      <c r="AH1848" s="203"/>
      <c r="AK1848" s="203"/>
      <c r="AL1848" s="203"/>
      <c r="AM1848" s="204"/>
    </row>
    <row r="1849" spans="2:39">
      <c r="B1849" s="200"/>
      <c r="C1849" s="201"/>
      <c r="D1849" s="201"/>
      <c r="E1849" s="201"/>
      <c r="G1849" s="193"/>
      <c r="AD1849" s="202"/>
      <c r="AE1849" s="203"/>
      <c r="AF1849" s="203"/>
      <c r="AG1849" s="203"/>
      <c r="AH1849" s="203"/>
      <c r="AK1849" s="203"/>
      <c r="AL1849" s="203"/>
      <c r="AM1849" s="204"/>
    </row>
    <row r="1850" spans="2:39">
      <c r="B1850" s="200"/>
      <c r="C1850" s="201"/>
      <c r="D1850" s="201"/>
      <c r="E1850" s="201"/>
      <c r="G1850" s="193"/>
      <c r="AD1850" s="202"/>
      <c r="AE1850" s="203"/>
      <c r="AF1850" s="203"/>
      <c r="AG1850" s="203"/>
      <c r="AH1850" s="203"/>
      <c r="AK1850" s="203"/>
      <c r="AL1850" s="203"/>
      <c r="AM1850" s="204"/>
    </row>
    <row r="1851" spans="2:39">
      <c r="B1851" s="200"/>
      <c r="C1851" s="201"/>
      <c r="D1851" s="201"/>
      <c r="E1851" s="201"/>
      <c r="G1851" s="193"/>
      <c r="AD1851" s="202"/>
      <c r="AE1851" s="203"/>
      <c r="AF1851" s="203"/>
      <c r="AG1851" s="203"/>
      <c r="AH1851" s="203"/>
      <c r="AK1851" s="203"/>
      <c r="AL1851" s="203"/>
      <c r="AM1851" s="204"/>
    </row>
    <row r="1852" spans="2:39">
      <c r="B1852" s="200"/>
      <c r="C1852" s="201"/>
      <c r="D1852" s="201"/>
      <c r="E1852" s="201"/>
      <c r="G1852" s="193"/>
      <c r="AD1852" s="202"/>
      <c r="AE1852" s="203"/>
      <c r="AF1852" s="203"/>
      <c r="AG1852" s="203"/>
      <c r="AH1852" s="203"/>
      <c r="AK1852" s="203"/>
      <c r="AL1852" s="203"/>
      <c r="AM1852" s="204"/>
    </row>
    <row r="1853" spans="2:39">
      <c r="B1853" s="200"/>
      <c r="C1853" s="201"/>
      <c r="D1853" s="201"/>
      <c r="E1853" s="201"/>
      <c r="G1853" s="193"/>
      <c r="AD1853" s="202"/>
      <c r="AE1853" s="203"/>
      <c r="AF1853" s="203"/>
      <c r="AG1853" s="203"/>
      <c r="AH1853" s="203"/>
      <c r="AK1853" s="203"/>
      <c r="AL1853" s="203"/>
      <c r="AM1853" s="204"/>
    </row>
    <row r="1854" spans="2:39">
      <c r="B1854" s="200"/>
      <c r="C1854" s="201"/>
      <c r="D1854" s="201"/>
      <c r="E1854" s="201"/>
      <c r="G1854" s="193"/>
      <c r="AD1854" s="202"/>
      <c r="AE1854" s="203"/>
      <c r="AF1854" s="203"/>
      <c r="AG1854" s="203"/>
      <c r="AH1854" s="203"/>
      <c r="AK1854" s="203"/>
      <c r="AL1854" s="203"/>
      <c r="AM1854" s="204"/>
    </row>
    <row r="1855" spans="2:39">
      <c r="B1855" s="200"/>
      <c r="C1855" s="201"/>
      <c r="D1855" s="201"/>
      <c r="E1855" s="201"/>
      <c r="G1855" s="193"/>
      <c r="AD1855" s="202"/>
      <c r="AE1855" s="203"/>
      <c r="AF1855" s="203"/>
      <c r="AG1855" s="203"/>
      <c r="AH1855" s="203"/>
      <c r="AK1855" s="203"/>
      <c r="AL1855" s="203"/>
      <c r="AM1855" s="204"/>
    </row>
    <row r="1856" spans="2:39">
      <c r="B1856" s="200"/>
      <c r="C1856" s="201"/>
      <c r="D1856" s="201"/>
      <c r="E1856" s="201"/>
      <c r="G1856" s="193"/>
      <c r="AD1856" s="202"/>
      <c r="AE1856" s="203"/>
      <c r="AF1856" s="203"/>
      <c r="AG1856" s="203"/>
      <c r="AH1856" s="203"/>
      <c r="AK1856" s="203"/>
      <c r="AL1856" s="203"/>
      <c r="AM1856" s="204"/>
    </row>
    <row r="1857" spans="2:39">
      <c r="B1857" s="200"/>
      <c r="C1857" s="201"/>
      <c r="D1857" s="201"/>
      <c r="E1857" s="201"/>
      <c r="G1857" s="193"/>
      <c r="AD1857" s="202"/>
      <c r="AE1857" s="203"/>
      <c r="AF1857" s="203"/>
      <c r="AG1857" s="203"/>
      <c r="AH1857" s="203"/>
      <c r="AK1857" s="203"/>
      <c r="AL1857" s="203"/>
      <c r="AM1857" s="204"/>
    </row>
    <row r="1858" spans="2:39">
      <c r="B1858" s="200"/>
      <c r="C1858" s="201"/>
      <c r="D1858" s="201"/>
      <c r="E1858" s="201"/>
      <c r="G1858" s="193"/>
      <c r="AD1858" s="202"/>
      <c r="AE1858" s="203"/>
      <c r="AF1858" s="203"/>
      <c r="AG1858" s="203"/>
      <c r="AH1858" s="203"/>
      <c r="AK1858" s="203"/>
      <c r="AL1858" s="203"/>
      <c r="AM1858" s="204"/>
    </row>
    <row r="1859" spans="2:39">
      <c r="B1859" s="200"/>
      <c r="C1859" s="201"/>
      <c r="D1859" s="201"/>
      <c r="E1859" s="201"/>
      <c r="G1859" s="193"/>
      <c r="AD1859" s="202"/>
      <c r="AE1859" s="203"/>
      <c r="AF1859" s="203"/>
      <c r="AG1859" s="203"/>
      <c r="AH1859" s="203"/>
      <c r="AK1859" s="203"/>
      <c r="AL1859" s="203"/>
      <c r="AM1859" s="204"/>
    </row>
    <row r="1860" spans="2:39">
      <c r="B1860" s="200"/>
      <c r="C1860" s="201"/>
      <c r="D1860" s="201"/>
      <c r="E1860" s="201"/>
      <c r="G1860" s="193"/>
      <c r="AD1860" s="202"/>
      <c r="AE1860" s="203"/>
      <c r="AF1860" s="203"/>
      <c r="AG1860" s="203"/>
      <c r="AH1860" s="203"/>
      <c r="AK1860" s="203"/>
      <c r="AL1860" s="203"/>
      <c r="AM1860" s="204"/>
    </row>
    <row r="1861" spans="2:39">
      <c r="B1861" s="200"/>
      <c r="C1861" s="201"/>
      <c r="D1861" s="201"/>
      <c r="E1861" s="201"/>
      <c r="G1861" s="193"/>
      <c r="AD1861" s="202"/>
      <c r="AE1861" s="203"/>
      <c r="AF1861" s="203"/>
      <c r="AG1861" s="203"/>
      <c r="AH1861" s="203"/>
      <c r="AK1861" s="203"/>
      <c r="AL1861" s="203"/>
      <c r="AM1861" s="204"/>
    </row>
    <row r="1862" spans="2:39">
      <c r="B1862" s="200"/>
      <c r="C1862" s="201"/>
      <c r="D1862" s="201"/>
      <c r="E1862" s="201"/>
      <c r="G1862" s="193"/>
      <c r="AD1862" s="202"/>
      <c r="AE1862" s="203"/>
      <c r="AF1862" s="203"/>
      <c r="AG1862" s="203"/>
      <c r="AH1862" s="203"/>
      <c r="AK1862" s="203"/>
      <c r="AL1862" s="203"/>
      <c r="AM1862" s="204"/>
    </row>
    <row r="1863" spans="2:39">
      <c r="B1863" s="200"/>
      <c r="C1863" s="201"/>
      <c r="D1863" s="201"/>
      <c r="E1863" s="201"/>
      <c r="G1863" s="193"/>
      <c r="AD1863" s="202"/>
      <c r="AE1863" s="203"/>
      <c r="AF1863" s="203"/>
      <c r="AG1863" s="203"/>
      <c r="AH1863" s="203"/>
      <c r="AK1863" s="203"/>
      <c r="AL1863" s="203"/>
      <c r="AM1863" s="204"/>
    </row>
    <row r="1864" spans="2:39">
      <c r="B1864" s="200"/>
      <c r="C1864" s="201"/>
      <c r="D1864" s="201"/>
      <c r="E1864" s="201"/>
      <c r="G1864" s="193"/>
      <c r="AD1864" s="202"/>
      <c r="AE1864" s="203"/>
      <c r="AF1864" s="203"/>
      <c r="AG1864" s="203"/>
      <c r="AH1864" s="203"/>
      <c r="AK1864" s="203"/>
      <c r="AL1864" s="203"/>
      <c r="AM1864" s="204"/>
    </row>
    <row r="1865" spans="2:39">
      <c r="B1865" s="200"/>
      <c r="C1865" s="201"/>
      <c r="D1865" s="201"/>
      <c r="E1865" s="201"/>
      <c r="G1865" s="193"/>
      <c r="AD1865" s="202"/>
      <c r="AE1865" s="203"/>
      <c r="AF1865" s="203"/>
      <c r="AG1865" s="203"/>
      <c r="AH1865" s="203"/>
      <c r="AK1865" s="203"/>
      <c r="AL1865" s="203"/>
      <c r="AM1865" s="204"/>
    </row>
    <row r="1866" spans="2:39">
      <c r="B1866" s="200"/>
      <c r="C1866" s="201"/>
      <c r="D1866" s="201"/>
      <c r="E1866" s="201"/>
      <c r="G1866" s="193"/>
      <c r="AD1866" s="202"/>
      <c r="AE1866" s="203"/>
      <c r="AF1866" s="203"/>
      <c r="AG1866" s="203"/>
      <c r="AH1866" s="203"/>
      <c r="AK1866" s="203"/>
      <c r="AL1866" s="203"/>
      <c r="AM1866" s="204"/>
    </row>
    <row r="1867" spans="2:39">
      <c r="B1867" s="200"/>
      <c r="C1867" s="201"/>
      <c r="D1867" s="201"/>
      <c r="E1867" s="201"/>
      <c r="G1867" s="193"/>
      <c r="AD1867" s="202"/>
      <c r="AE1867" s="203"/>
      <c r="AF1867" s="203"/>
      <c r="AG1867" s="203"/>
      <c r="AH1867" s="203"/>
      <c r="AK1867" s="203"/>
      <c r="AL1867" s="203"/>
      <c r="AM1867" s="204"/>
    </row>
    <row r="1868" spans="2:39">
      <c r="B1868" s="200"/>
      <c r="C1868" s="201"/>
      <c r="D1868" s="201"/>
      <c r="E1868" s="201"/>
      <c r="G1868" s="193"/>
      <c r="AD1868" s="202"/>
      <c r="AE1868" s="203"/>
      <c r="AF1868" s="203"/>
      <c r="AG1868" s="203"/>
      <c r="AH1868" s="203"/>
      <c r="AK1868" s="203"/>
      <c r="AL1868" s="203"/>
      <c r="AM1868" s="204"/>
    </row>
    <row r="1869" spans="2:39">
      <c r="B1869" s="200"/>
      <c r="C1869" s="201"/>
      <c r="D1869" s="201"/>
      <c r="E1869" s="201"/>
      <c r="G1869" s="193"/>
      <c r="AD1869" s="202"/>
      <c r="AE1869" s="203"/>
      <c r="AF1869" s="203"/>
      <c r="AG1869" s="203"/>
      <c r="AH1869" s="203"/>
      <c r="AK1869" s="203"/>
      <c r="AL1869" s="203"/>
      <c r="AM1869" s="204"/>
    </row>
    <row r="1870" spans="2:39">
      <c r="B1870" s="200"/>
      <c r="C1870" s="201"/>
      <c r="D1870" s="201"/>
      <c r="E1870" s="201"/>
      <c r="G1870" s="193"/>
      <c r="AD1870" s="202"/>
      <c r="AE1870" s="203"/>
      <c r="AF1870" s="203"/>
      <c r="AG1870" s="203"/>
      <c r="AH1870" s="203"/>
      <c r="AK1870" s="203"/>
      <c r="AL1870" s="203"/>
      <c r="AM1870" s="204"/>
    </row>
    <row r="1871" spans="2:39">
      <c r="B1871" s="200"/>
      <c r="C1871" s="201"/>
      <c r="D1871" s="201"/>
      <c r="E1871" s="201"/>
      <c r="G1871" s="193"/>
      <c r="AD1871" s="202"/>
      <c r="AE1871" s="203"/>
      <c r="AF1871" s="203"/>
      <c r="AG1871" s="203"/>
      <c r="AH1871" s="203"/>
      <c r="AK1871" s="203"/>
      <c r="AL1871" s="203"/>
      <c r="AM1871" s="204"/>
    </row>
    <row r="1872" spans="2:39">
      <c r="B1872" s="200"/>
      <c r="C1872" s="201"/>
      <c r="D1872" s="201"/>
      <c r="E1872" s="201"/>
      <c r="G1872" s="193"/>
      <c r="AD1872" s="202"/>
      <c r="AE1872" s="203"/>
      <c r="AF1872" s="203"/>
      <c r="AG1872" s="203"/>
      <c r="AH1872" s="203"/>
      <c r="AK1872" s="203"/>
      <c r="AL1872" s="203"/>
      <c r="AM1872" s="204"/>
    </row>
    <row r="1873" spans="2:39">
      <c r="B1873" s="200"/>
      <c r="C1873" s="201"/>
      <c r="D1873" s="201"/>
      <c r="E1873" s="201"/>
      <c r="G1873" s="193"/>
      <c r="AD1873" s="202"/>
      <c r="AE1873" s="203"/>
      <c r="AF1873" s="203"/>
      <c r="AG1873" s="203"/>
      <c r="AH1873" s="203"/>
      <c r="AK1873" s="203"/>
      <c r="AL1873" s="203"/>
      <c r="AM1873" s="204"/>
    </row>
    <row r="1874" spans="2:39">
      <c r="B1874" s="200"/>
      <c r="C1874" s="201"/>
      <c r="D1874" s="201"/>
      <c r="E1874" s="201"/>
      <c r="G1874" s="193"/>
      <c r="AD1874" s="202"/>
      <c r="AE1874" s="203"/>
      <c r="AF1874" s="203"/>
      <c r="AG1874" s="203"/>
      <c r="AH1874" s="203"/>
      <c r="AK1874" s="203"/>
      <c r="AL1874" s="203"/>
      <c r="AM1874" s="204"/>
    </row>
    <row r="1875" spans="2:39">
      <c r="B1875" s="200"/>
      <c r="C1875" s="201"/>
      <c r="D1875" s="201"/>
      <c r="E1875" s="201"/>
      <c r="G1875" s="193"/>
      <c r="AD1875" s="202"/>
      <c r="AE1875" s="203"/>
      <c r="AF1875" s="203"/>
      <c r="AG1875" s="203"/>
      <c r="AH1875" s="203"/>
      <c r="AK1875" s="203"/>
      <c r="AL1875" s="203"/>
      <c r="AM1875" s="204"/>
    </row>
    <row r="1876" spans="2:39">
      <c r="B1876" s="200"/>
      <c r="C1876" s="201"/>
      <c r="D1876" s="201"/>
      <c r="E1876" s="201"/>
      <c r="G1876" s="193"/>
      <c r="AD1876" s="202"/>
      <c r="AE1876" s="203"/>
      <c r="AF1876" s="203"/>
      <c r="AG1876" s="203"/>
      <c r="AH1876" s="203"/>
      <c r="AK1876" s="203"/>
      <c r="AL1876" s="203"/>
      <c r="AM1876" s="204"/>
    </row>
    <row r="1877" spans="2:39">
      <c r="B1877" s="200"/>
      <c r="C1877" s="201"/>
      <c r="D1877" s="201"/>
      <c r="E1877" s="201"/>
      <c r="G1877" s="193"/>
      <c r="AD1877" s="202"/>
      <c r="AE1877" s="203"/>
      <c r="AF1877" s="203"/>
      <c r="AG1877" s="203"/>
      <c r="AH1877" s="203"/>
      <c r="AK1877" s="203"/>
      <c r="AL1877" s="203"/>
      <c r="AM1877" s="204"/>
    </row>
    <row r="1878" spans="2:39">
      <c r="B1878" s="200"/>
      <c r="C1878" s="201"/>
      <c r="D1878" s="201"/>
      <c r="E1878" s="201"/>
      <c r="G1878" s="193"/>
      <c r="AD1878" s="202"/>
      <c r="AE1878" s="203"/>
      <c r="AF1878" s="203"/>
      <c r="AG1878" s="203"/>
      <c r="AH1878" s="203"/>
      <c r="AK1878" s="203"/>
      <c r="AL1878" s="203"/>
      <c r="AM1878" s="204"/>
    </row>
    <row r="1879" spans="2:39">
      <c r="B1879" s="200"/>
      <c r="C1879" s="201"/>
      <c r="D1879" s="201"/>
      <c r="E1879" s="201"/>
      <c r="G1879" s="193"/>
      <c r="AD1879" s="202"/>
      <c r="AE1879" s="203"/>
      <c r="AF1879" s="203"/>
      <c r="AG1879" s="203"/>
      <c r="AH1879" s="203"/>
      <c r="AK1879" s="203"/>
      <c r="AL1879" s="203"/>
      <c r="AM1879" s="204"/>
    </row>
    <row r="1880" spans="2:39">
      <c r="B1880" s="200"/>
      <c r="C1880" s="201"/>
      <c r="D1880" s="201"/>
      <c r="E1880" s="201"/>
      <c r="G1880" s="193"/>
      <c r="AD1880" s="202"/>
      <c r="AE1880" s="203"/>
      <c r="AF1880" s="203"/>
      <c r="AG1880" s="203"/>
      <c r="AH1880" s="203"/>
      <c r="AK1880" s="203"/>
      <c r="AL1880" s="203"/>
      <c r="AM1880" s="204"/>
    </row>
    <row r="1881" spans="2:39">
      <c r="B1881" s="200"/>
      <c r="C1881" s="201"/>
      <c r="D1881" s="201"/>
      <c r="E1881" s="201"/>
      <c r="G1881" s="193"/>
      <c r="AD1881" s="202"/>
      <c r="AE1881" s="203"/>
      <c r="AF1881" s="203"/>
      <c r="AG1881" s="203"/>
      <c r="AH1881" s="203"/>
      <c r="AK1881" s="203"/>
      <c r="AL1881" s="203"/>
      <c r="AM1881" s="204"/>
    </row>
    <row r="1882" spans="2:39">
      <c r="B1882" s="200"/>
      <c r="C1882" s="201"/>
      <c r="D1882" s="201"/>
      <c r="E1882" s="201"/>
      <c r="G1882" s="193"/>
      <c r="AD1882" s="202"/>
      <c r="AE1882" s="203"/>
      <c r="AF1882" s="203"/>
      <c r="AG1882" s="203"/>
      <c r="AH1882" s="203"/>
      <c r="AK1882" s="203"/>
      <c r="AL1882" s="203"/>
      <c r="AM1882" s="204"/>
    </row>
    <row r="1883" spans="2:39">
      <c r="B1883" s="200"/>
      <c r="C1883" s="201"/>
      <c r="D1883" s="201"/>
      <c r="E1883" s="201"/>
      <c r="G1883" s="193"/>
      <c r="AD1883" s="202"/>
      <c r="AE1883" s="203"/>
      <c r="AF1883" s="203"/>
      <c r="AG1883" s="203"/>
      <c r="AH1883" s="203"/>
      <c r="AK1883" s="203"/>
      <c r="AL1883" s="203"/>
      <c r="AM1883" s="204"/>
    </row>
    <row r="1884" spans="2:39">
      <c r="B1884" s="200"/>
      <c r="C1884" s="201"/>
      <c r="D1884" s="201"/>
      <c r="E1884" s="201"/>
      <c r="G1884" s="193"/>
      <c r="AD1884" s="202"/>
      <c r="AE1884" s="203"/>
      <c r="AF1884" s="203"/>
      <c r="AG1884" s="203"/>
      <c r="AH1884" s="203"/>
      <c r="AK1884" s="203"/>
      <c r="AL1884" s="203"/>
      <c r="AM1884" s="204"/>
    </row>
    <row r="1885" spans="2:39">
      <c r="B1885" s="200"/>
      <c r="C1885" s="201"/>
      <c r="D1885" s="201"/>
      <c r="E1885" s="201"/>
      <c r="G1885" s="193"/>
      <c r="AD1885" s="202"/>
      <c r="AE1885" s="203"/>
      <c r="AF1885" s="203"/>
      <c r="AG1885" s="203"/>
      <c r="AH1885" s="203"/>
      <c r="AK1885" s="203"/>
      <c r="AL1885" s="203"/>
      <c r="AM1885" s="204"/>
    </row>
    <row r="1886" spans="2:39">
      <c r="B1886" s="200"/>
      <c r="C1886" s="201"/>
      <c r="D1886" s="201"/>
      <c r="E1886" s="201"/>
      <c r="G1886" s="193"/>
      <c r="AD1886" s="202"/>
      <c r="AE1886" s="203"/>
      <c r="AF1886" s="203"/>
      <c r="AG1886" s="203"/>
      <c r="AH1886" s="203"/>
      <c r="AK1886" s="203"/>
      <c r="AL1886" s="203"/>
      <c r="AM1886" s="204"/>
    </row>
    <row r="1887" spans="2:39">
      <c r="B1887" s="200"/>
      <c r="C1887" s="201"/>
      <c r="D1887" s="201"/>
      <c r="E1887" s="201"/>
      <c r="G1887" s="193"/>
      <c r="AD1887" s="202"/>
      <c r="AE1887" s="203"/>
      <c r="AF1887" s="203"/>
      <c r="AG1887" s="203"/>
      <c r="AH1887" s="203"/>
      <c r="AK1887" s="203"/>
      <c r="AL1887" s="203"/>
      <c r="AM1887" s="204"/>
    </row>
    <row r="1888" spans="2:39">
      <c r="B1888" s="200"/>
      <c r="C1888" s="201"/>
      <c r="D1888" s="201"/>
      <c r="E1888" s="201"/>
      <c r="G1888" s="193"/>
      <c r="AD1888" s="202"/>
      <c r="AE1888" s="203"/>
      <c r="AF1888" s="203"/>
      <c r="AG1888" s="203"/>
      <c r="AH1888" s="203"/>
      <c r="AK1888" s="203"/>
      <c r="AL1888" s="203"/>
      <c r="AM1888" s="204"/>
    </row>
    <row r="1889" spans="2:39">
      <c r="B1889" s="200"/>
      <c r="C1889" s="201"/>
      <c r="D1889" s="201"/>
      <c r="E1889" s="201"/>
      <c r="G1889" s="193"/>
      <c r="AD1889" s="202"/>
      <c r="AE1889" s="203"/>
      <c r="AF1889" s="203"/>
      <c r="AG1889" s="203"/>
      <c r="AH1889" s="203"/>
      <c r="AK1889" s="203"/>
      <c r="AL1889" s="203"/>
      <c r="AM1889" s="204"/>
    </row>
    <row r="1890" spans="2:39">
      <c r="B1890" s="200"/>
      <c r="C1890" s="201"/>
      <c r="D1890" s="201"/>
      <c r="E1890" s="201"/>
      <c r="G1890" s="193"/>
      <c r="AD1890" s="202"/>
      <c r="AE1890" s="203"/>
      <c r="AF1890" s="203"/>
      <c r="AG1890" s="203"/>
      <c r="AH1890" s="203"/>
      <c r="AK1890" s="203"/>
      <c r="AL1890" s="203"/>
      <c r="AM1890" s="204"/>
    </row>
    <row r="1891" spans="2:39">
      <c r="B1891" s="200"/>
      <c r="C1891" s="201"/>
      <c r="D1891" s="201"/>
      <c r="E1891" s="201"/>
      <c r="G1891" s="193"/>
      <c r="AD1891" s="202"/>
      <c r="AE1891" s="203"/>
      <c r="AF1891" s="203"/>
      <c r="AG1891" s="203"/>
      <c r="AH1891" s="203"/>
      <c r="AK1891" s="203"/>
      <c r="AL1891" s="203"/>
      <c r="AM1891" s="204"/>
    </row>
    <row r="1892" spans="2:39">
      <c r="B1892" s="200"/>
      <c r="C1892" s="201"/>
      <c r="D1892" s="201"/>
      <c r="E1892" s="201"/>
      <c r="G1892" s="193"/>
      <c r="AD1892" s="202"/>
      <c r="AE1892" s="203"/>
      <c r="AF1892" s="203"/>
      <c r="AG1892" s="203"/>
      <c r="AH1892" s="203"/>
      <c r="AK1892" s="203"/>
      <c r="AL1892" s="203"/>
      <c r="AM1892" s="204"/>
    </row>
    <row r="1893" spans="2:39">
      <c r="B1893" s="200"/>
      <c r="C1893" s="201"/>
      <c r="D1893" s="201"/>
      <c r="E1893" s="201"/>
      <c r="G1893" s="193"/>
      <c r="AD1893" s="202"/>
      <c r="AE1893" s="203"/>
      <c r="AF1893" s="203"/>
      <c r="AG1893" s="203"/>
      <c r="AH1893" s="203"/>
      <c r="AK1893" s="203"/>
      <c r="AL1893" s="203"/>
      <c r="AM1893" s="204"/>
    </row>
    <row r="1894" spans="2:39">
      <c r="B1894" s="200"/>
      <c r="C1894" s="201"/>
      <c r="D1894" s="201"/>
      <c r="E1894" s="201"/>
      <c r="G1894" s="193"/>
      <c r="AD1894" s="202"/>
      <c r="AE1894" s="203"/>
      <c r="AF1894" s="203"/>
      <c r="AG1894" s="203"/>
      <c r="AH1894" s="203"/>
      <c r="AK1894" s="203"/>
      <c r="AL1894" s="203"/>
      <c r="AM1894" s="204"/>
    </row>
    <row r="1895" spans="2:39">
      <c r="B1895" s="200"/>
      <c r="C1895" s="201"/>
      <c r="D1895" s="201"/>
      <c r="E1895" s="201"/>
      <c r="G1895" s="193"/>
      <c r="AD1895" s="202"/>
      <c r="AE1895" s="203"/>
      <c r="AF1895" s="203"/>
      <c r="AG1895" s="203"/>
      <c r="AH1895" s="203"/>
      <c r="AK1895" s="203"/>
      <c r="AL1895" s="203"/>
      <c r="AM1895" s="204"/>
    </row>
    <row r="1896" spans="2:39">
      <c r="B1896" s="200"/>
      <c r="C1896" s="201"/>
      <c r="D1896" s="201"/>
      <c r="E1896" s="201"/>
      <c r="G1896" s="193"/>
      <c r="AD1896" s="202"/>
      <c r="AE1896" s="203"/>
      <c r="AF1896" s="203"/>
      <c r="AG1896" s="203"/>
      <c r="AH1896" s="203"/>
      <c r="AK1896" s="203"/>
      <c r="AL1896" s="203"/>
      <c r="AM1896" s="204"/>
    </row>
    <row r="1897" spans="2:39">
      <c r="B1897" s="200"/>
      <c r="C1897" s="201"/>
      <c r="D1897" s="201"/>
      <c r="E1897" s="201"/>
      <c r="G1897" s="193"/>
      <c r="AD1897" s="202"/>
      <c r="AE1897" s="203"/>
      <c r="AF1897" s="203"/>
      <c r="AG1897" s="203"/>
      <c r="AH1897" s="203"/>
      <c r="AK1897" s="203"/>
      <c r="AL1897" s="203"/>
      <c r="AM1897" s="204"/>
    </row>
    <row r="1898" spans="2:39">
      <c r="B1898" s="200"/>
      <c r="C1898" s="201"/>
      <c r="D1898" s="201"/>
      <c r="E1898" s="201"/>
      <c r="G1898" s="193"/>
      <c r="AD1898" s="202"/>
      <c r="AE1898" s="203"/>
      <c r="AF1898" s="203"/>
      <c r="AG1898" s="203"/>
      <c r="AH1898" s="203"/>
      <c r="AK1898" s="203"/>
      <c r="AL1898" s="203"/>
      <c r="AM1898" s="204"/>
    </row>
    <row r="1899" spans="2:39">
      <c r="B1899" s="200"/>
      <c r="C1899" s="201"/>
      <c r="D1899" s="201"/>
      <c r="E1899" s="201"/>
      <c r="G1899" s="193"/>
      <c r="AD1899" s="202"/>
      <c r="AE1899" s="203"/>
      <c r="AF1899" s="203"/>
      <c r="AG1899" s="203"/>
      <c r="AH1899" s="203"/>
      <c r="AK1899" s="203"/>
      <c r="AL1899" s="203"/>
      <c r="AM1899" s="204"/>
    </row>
    <row r="1900" spans="2:39">
      <c r="B1900" s="200"/>
      <c r="C1900" s="201"/>
      <c r="D1900" s="201"/>
      <c r="E1900" s="201"/>
      <c r="G1900" s="193"/>
      <c r="AD1900" s="202"/>
      <c r="AE1900" s="203"/>
      <c r="AF1900" s="203"/>
      <c r="AG1900" s="203"/>
      <c r="AH1900" s="203"/>
      <c r="AK1900" s="203"/>
      <c r="AL1900" s="203"/>
      <c r="AM1900" s="204"/>
    </row>
    <row r="1901" spans="2:39">
      <c r="B1901" s="200"/>
      <c r="C1901" s="201"/>
      <c r="D1901" s="201"/>
      <c r="E1901" s="201"/>
      <c r="G1901" s="193"/>
      <c r="AD1901" s="202"/>
      <c r="AE1901" s="203"/>
      <c r="AF1901" s="203"/>
      <c r="AG1901" s="203"/>
      <c r="AH1901" s="203"/>
      <c r="AK1901" s="203"/>
      <c r="AL1901" s="203"/>
      <c r="AM1901" s="204"/>
    </row>
    <row r="1902" spans="2:39">
      <c r="B1902" s="200"/>
      <c r="C1902" s="201"/>
      <c r="D1902" s="201"/>
      <c r="E1902" s="201"/>
      <c r="G1902" s="193"/>
      <c r="AD1902" s="202"/>
      <c r="AE1902" s="203"/>
      <c r="AF1902" s="203"/>
      <c r="AG1902" s="203"/>
      <c r="AH1902" s="203"/>
      <c r="AK1902" s="203"/>
      <c r="AL1902" s="203"/>
      <c r="AM1902" s="204"/>
    </row>
    <row r="1903" spans="2:39">
      <c r="B1903" s="200"/>
      <c r="C1903" s="201"/>
      <c r="D1903" s="201"/>
      <c r="E1903" s="201"/>
      <c r="G1903" s="193"/>
      <c r="AD1903" s="202"/>
      <c r="AE1903" s="203"/>
      <c r="AF1903" s="203"/>
      <c r="AG1903" s="203"/>
      <c r="AH1903" s="203"/>
      <c r="AK1903" s="203"/>
      <c r="AL1903" s="203"/>
      <c r="AM1903" s="204"/>
    </row>
    <row r="1904" spans="2:39">
      <c r="B1904" s="200"/>
      <c r="C1904" s="201"/>
      <c r="D1904" s="201"/>
      <c r="E1904" s="201"/>
      <c r="G1904" s="193"/>
      <c r="AD1904" s="202"/>
      <c r="AE1904" s="203"/>
      <c r="AF1904" s="203"/>
      <c r="AG1904" s="203"/>
      <c r="AH1904" s="203"/>
      <c r="AK1904" s="203"/>
      <c r="AL1904" s="203"/>
      <c r="AM1904" s="204"/>
    </row>
    <row r="1905" spans="2:39">
      <c r="B1905" s="200"/>
      <c r="C1905" s="201"/>
      <c r="D1905" s="201"/>
      <c r="E1905" s="201"/>
      <c r="G1905" s="193"/>
      <c r="AD1905" s="202"/>
      <c r="AE1905" s="203"/>
      <c r="AF1905" s="203"/>
      <c r="AG1905" s="203"/>
      <c r="AH1905" s="203"/>
      <c r="AK1905" s="203"/>
      <c r="AL1905" s="203"/>
      <c r="AM1905" s="204"/>
    </row>
    <row r="1906" spans="2:39">
      <c r="B1906" s="200"/>
      <c r="C1906" s="201"/>
      <c r="D1906" s="201"/>
      <c r="E1906" s="201"/>
      <c r="G1906" s="193"/>
      <c r="AD1906" s="202"/>
      <c r="AE1906" s="203"/>
      <c r="AF1906" s="203"/>
      <c r="AG1906" s="203"/>
      <c r="AH1906" s="203"/>
      <c r="AK1906" s="203"/>
      <c r="AL1906" s="203"/>
      <c r="AM1906" s="204"/>
    </row>
    <row r="1907" spans="2:39">
      <c r="B1907" s="200"/>
      <c r="C1907" s="201"/>
      <c r="D1907" s="201"/>
      <c r="E1907" s="201"/>
      <c r="G1907" s="193"/>
      <c r="AD1907" s="202"/>
      <c r="AE1907" s="203"/>
      <c r="AF1907" s="203"/>
      <c r="AG1907" s="203"/>
      <c r="AH1907" s="203"/>
      <c r="AK1907" s="203"/>
      <c r="AL1907" s="203"/>
      <c r="AM1907" s="204"/>
    </row>
    <row r="1908" spans="2:39">
      <c r="B1908" s="200"/>
      <c r="C1908" s="201"/>
      <c r="D1908" s="201"/>
      <c r="E1908" s="201"/>
      <c r="G1908" s="193"/>
      <c r="AD1908" s="202"/>
      <c r="AE1908" s="203"/>
      <c r="AF1908" s="203"/>
      <c r="AG1908" s="203"/>
      <c r="AH1908" s="203"/>
      <c r="AK1908" s="203"/>
      <c r="AL1908" s="203"/>
      <c r="AM1908" s="204"/>
    </row>
    <row r="1909" spans="2:39">
      <c r="B1909" s="200"/>
      <c r="C1909" s="201"/>
      <c r="D1909" s="201"/>
      <c r="E1909" s="201"/>
      <c r="G1909" s="193"/>
      <c r="AD1909" s="202"/>
      <c r="AE1909" s="203"/>
      <c r="AF1909" s="203"/>
      <c r="AG1909" s="203"/>
      <c r="AH1909" s="203"/>
      <c r="AK1909" s="203"/>
      <c r="AL1909" s="203"/>
      <c r="AM1909" s="204"/>
    </row>
    <row r="1910" spans="2:39">
      <c r="B1910" s="200"/>
      <c r="C1910" s="201"/>
      <c r="D1910" s="201"/>
      <c r="E1910" s="201"/>
      <c r="G1910" s="193"/>
      <c r="AD1910" s="202"/>
      <c r="AE1910" s="203"/>
      <c r="AF1910" s="203"/>
      <c r="AG1910" s="203"/>
      <c r="AH1910" s="203"/>
      <c r="AK1910" s="203"/>
      <c r="AL1910" s="203"/>
      <c r="AM1910" s="204"/>
    </row>
    <row r="1911" spans="2:39">
      <c r="B1911" s="200"/>
      <c r="C1911" s="201"/>
      <c r="D1911" s="201"/>
      <c r="E1911" s="201"/>
      <c r="G1911" s="193"/>
      <c r="AD1911" s="202"/>
      <c r="AE1911" s="203"/>
      <c r="AF1911" s="203"/>
      <c r="AG1911" s="203"/>
      <c r="AH1911" s="203"/>
      <c r="AK1911" s="203"/>
      <c r="AL1911" s="203"/>
      <c r="AM1911" s="204"/>
    </row>
    <row r="1912" spans="2:39">
      <c r="B1912" s="200"/>
      <c r="C1912" s="201"/>
      <c r="D1912" s="201"/>
      <c r="E1912" s="201"/>
      <c r="G1912" s="193"/>
      <c r="AD1912" s="202"/>
      <c r="AE1912" s="203"/>
      <c r="AF1912" s="203"/>
      <c r="AG1912" s="203"/>
      <c r="AH1912" s="203"/>
      <c r="AK1912" s="203"/>
      <c r="AL1912" s="203"/>
      <c r="AM1912" s="204"/>
    </row>
    <row r="1913" spans="2:39">
      <c r="B1913" s="200"/>
      <c r="C1913" s="201"/>
      <c r="D1913" s="201"/>
      <c r="E1913" s="201"/>
      <c r="G1913" s="193"/>
      <c r="AD1913" s="202"/>
      <c r="AE1913" s="203"/>
      <c r="AF1913" s="203"/>
      <c r="AG1913" s="203"/>
      <c r="AH1913" s="203"/>
      <c r="AK1913" s="203"/>
      <c r="AL1913" s="203"/>
      <c r="AM1913" s="204"/>
    </row>
    <row r="1914" spans="2:39">
      <c r="B1914" s="200"/>
      <c r="C1914" s="201"/>
      <c r="D1914" s="201"/>
      <c r="E1914" s="201"/>
      <c r="G1914" s="193"/>
      <c r="AD1914" s="202"/>
      <c r="AE1914" s="203"/>
      <c r="AF1914" s="203"/>
      <c r="AG1914" s="203"/>
      <c r="AH1914" s="203"/>
      <c r="AK1914" s="203"/>
      <c r="AL1914" s="203"/>
      <c r="AM1914" s="204"/>
    </row>
    <row r="1915" spans="2:39">
      <c r="B1915" s="200"/>
      <c r="C1915" s="201"/>
      <c r="D1915" s="201"/>
      <c r="E1915" s="201"/>
      <c r="G1915" s="193"/>
      <c r="AD1915" s="202"/>
      <c r="AE1915" s="203"/>
      <c r="AF1915" s="203"/>
      <c r="AG1915" s="203"/>
      <c r="AH1915" s="203"/>
      <c r="AK1915" s="203"/>
      <c r="AL1915" s="203"/>
      <c r="AM1915" s="204"/>
    </row>
    <row r="1916" spans="2:39">
      <c r="B1916" s="200"/>
      <c r="C1916" s="201"/>
      <c r="D1916" s="201"/>
      <c r="E1916" s="201"/>
      <c r="G1916" s="193"/>
      <c r="AD1916" s="202"/>
      <c r="AE1916" s="203"/>
      <c r="AF1916" s="203"/>
      <c r="AG1916" s="203"/>
      <c r="AH1916" s="203"/>
      <c r="AK1916" s="203"/>
      <c r="AL1916" s="203"/>
      <c r="AM1916" s="204"/>
    </row>
    <row r="1917" spans="2:39">
      <c r="B1917" s="200"/>
      <c r="C1917" s="201"/>
      <c r="D1917" s="201"/>
      <c r="E1917" s="201"/>
      <c r="G1917" s="193"/>
      <c r="AD1917" s="202"/>
      <c r="AE1917" s="203"/>
      <c r="AF1917" s="203"/>
      <c r="AG1917" s="203"/>
      <c r="AH1917" s="203"/>
      <c r="AK1917" s="203"/>
      <c r="AL1917" s="203"/>
      <c r="AM1917" s="204"/>
    </row>
    <row r="1918" spans="2:39">
      <c r="B1918" s="200"/>
      <c r="C1918" s="201"/>
      <c r="D1918" s="201"/>
      <c r="E1918" s="201"/>
      <c r="G1918" s="193"/>
      <c r="AD1918" s="202"/>
      <c r="AE1918" s="203"/>
      <c r="AF1918" s="203"/>
      <c r="AG1918" s="203"/>
      <c r="AH1918" s="203"/>
      <c r="AK1918" s="203"/>
      <c r="AL1918" s="203"/>
      <c r="AM1918" s="204"/>
    </row>
    <row r="1919" spans="2:39">
      <c r="B1919" s="200"/>
      <c r="C1919" s="201"/>
      <c r="D1919" s="201"/>
      <c r="E1919" s="201"/>
      <c r="G1919" s="193"/>
      <c r="AD1919" s="202"/>
      <c r="AE1919" s="203"/>
      <c r="AF1919" s="203"/>
      <c r="AG1919" s="203"/>
      <c r="AH1919" s="203"/>
      <c r="AK1919" s="203"/>
      <c r="AL1919" s="203"/>
      <c r="AM1919" s="204"/>
    </row>
    <row r="1920" spans="2:39">
      <c r="B1920" s="200"/>
      <c r="C1920" s="201"/>
      <c r="D1920" s="201"/>
      <c r="E1920" s="201"/>
      <c r="G1920" s="193"/>
      <c r="AD1920" s="202"/>
      <c r="AE1920" s="203"/>
      <c r="AF1920" s="203"/>
      <c r="AG1920" s="203"/>
      <c r="AH1920" s="203"/>
      <c r="AK1920" s="203"/>
      <c r="AL1920" s="203"/>
      <c r="AM1920" s="204"/>
    </row>
    <row r="1921" spans="2:39">
      <c r="B1921" s="200"/>
      <c r="C1921" s="201"/>
      <c r="D1921" s="201"/>
      <c r="E1921" s="201"/>
      <c r="G1921" s="193"/>
      <c r="AD1921" s="202"/>
      <c r="AE1921" s="203"/>
      <c r="AF1921" s="203"/>
      <c r="AG1921" s="203"/>
      <c r="AH1921" s="203"/>
      <c r="AK1921" s="203"/>
      <c r="AL1921" s="203"/>
      <c r="AM1921" s="204"/>
    </row>
    <row r="1922" spans="2:39">
      <c r="B1922" s="200"/>
      <c r="C1922" s="201"/>
      <c r="D1922" s="201"/>
      <c r="E1922" s="201"/>
      <c r="G1922" s="193"/>
      <c r="AD1922" s="202"/>
      <c r="AE1922" s="203"/>
      <c r="AF1922" s="203"/>
      <c r="AG1922" s="203"/>
      <c r="AH1922" s="203"/>
      <c r="AK1922" s="203"/>
      <c r="AL1922" s="203"/>
      <c r="AM1922" s="204"/>
    </row>
    <row r="1923" spans="2:39">
      <c r="B1923" s="200"/>
      <c r="C1923" s="201"/>
      <c r="D1923" s="201"/>
      <c r="E1923" s="201"/>
      <c r="G1923" s="193"/>
      <c r="AD1923" s="202"/>
      <c r="AE1923" s="203"/>
      <c r="AF1923" s="203"/>
      <c r="AG1923" s="203"/>
      <c r="AH1923" s="203"/>
      <c r="AK1923" s="203"/>
      <c r="AL1923" s="203"/>
      <c r="AM1923" s="204"/>
    </row>
    <row r="1924" spans="2:39">
      <c r="B1924" s="200"/>
      <c r="C1924" s="201"/>
      <c r="D1924" s="201"/>
      <c r="E1924" s="201"/>
      <c r="G1924" s="193"/>
      <c r="AD1924" s="202"/>
      <c r="AE1924" s="203"/>
      <c r="AF1924" s="203"/>
      <c r="AG1924" s="203"/>
      <c r="AH1924" s="203"/>
      <c r="AK1924" s="203"/>
      <c r="AL1924" s="203"/>
      <c r="AM1924" s="204"/>
    </row>
    <row r="1925" spans="2:39">
      <c r="B1925" s="200"/>
      <c r="C1925" s="201"/>
      <c r="D1925" s="201"/>
      <c r="E1925" s="201"/>
      <c r="G1925" s="193"/>
      <c r="AD1925" s="202"/>
      <c r="AE1925" s="203"/>
      <c r="AF1925" s="203"/>
      <c r="AG1925" s="203"/>
      <c r="AH1925" s="203"/>
      <c r="AK1925" s="203"/>
      <c r="AL1925" s="203"/>
      <c r="AM1925" s="204"/>
    </row>
    <row r="1926" spans="2:39">
      <c r="B1926" s="200"/>
      <c r="C1926" s="201"/>
      <c r="D1926" s="201"/>
      <c r="E1926" s="201"/>
      <c r="G1926" s="193"/>
      <c r="AD1926" s="202"/>
      <c r="AE1926" s="203"/>
      <c r="AF1926" s="203"/>
      <c r="AG1926" s="203"/>
      <c r="AH1926" s="203"/>
      <c r="AK1926" s="203"/>
      <c r="AL1926" s="203"/>
      <c r="AM1926" s="204"/>
    </row>
    <row r="1927" spans="2:39">
      <c r="B1927" s="200"/>
      <c r="C1927" s="201"/>
      <c r="D1927" s="201"/>
      <c r="E1927" s="201"/>
      <c r="G1927" s="193"/>
      <c r="AD1927" s="202"/>
      <c r="AE1927" s="203"/>
      <c r="AF1927" s="203"/>
      <c r="AG1927" s="203"/>
      <c r="AH1927" s="203"/>
      <c r="AK1927" s="203"/>
      <c r="AL1927" s="203"/>
      <c r="AM1927" s="204"/>
    </row>
    <row r="1928" spans="2:39">
      <c r="B1928" s="200"/>
      <c r="C1928" s="201"/>
      <c r="D1928" s="201"/>
      <c r="E1928" s="201"/>
      <c r="G1928" s="193"/>
      <c r="AD1928" s="202"/>
      <c r="AE1928" s="203"/>
      <c r="AF1928" s="203"/>
      <c r="AG1928" s="203"/>
      <c r="AH1928" s="203"/>
      <c r="AK1928" s="203"/>
      <c r="AL1928" s="203"/>
      <c r="AM1928" s="204"/>
    </row>
    <row r="1929" spans="2:39">
      <c r="B1929" s="200"/>
      <c r="C1929" s="201"/>
      <c r="D1929" s="201"/>
      <c r="E1929" s="201"/>
      <c r="G1929" s="193"/>
      <c r="AD1929" s="202"/>
      <c r="AE1929" s="203"/>
      <c r="AF1929" s="203"/>
      <c r="AG1929" s="203"/>
      <c r="AH1929" s="203"/>
      <c r="AK1929" s="203"/>
      <c r="AL1929" s="203"/>
      <c r="AM1929" s="204"/>
    </row>
    <row r="1930" spans="2:39">
      <c r="B1930" s="200"/>
      <c r="C1930" s="201"/>
      <c r="D1930" s="201"/>
      <c r="E1930" s="201"/>
      <c r="G1930" s="193"/>
      <c r="AD1930" s="202"/>
      <c r="AE1930" s="203"/>
      <c r="AF1930" s="203"/>
      <c r="AG1930" s="203"/>
      <c r="AH1930" s="203"/>
      <c r="AK1930" s="203"/>
      <c r="AL1930" s="203"/>
      <c r="AM1930" s="204"/>
    </row>
    <row r="1931" spans="2:39">
      <c r="B1931" s="200"/>
      <c r="C1931" s="201"/>
      <c r="D1931" s="201"/>
      <c r="E1931" s="201"/>
      <c r="G1931" s="193"/>
      <c r="AD1931" s="202"/>
      <c r="AE1931" s="203"/>
      <c r="AF1931" s="203"/>
      <c r="AG1931" s="203"/>
      <c r="AH1931" s="203"/>
      <c r="AK1931" s="203"/>
      <c r="AL1931" s="203"/>
      <c r="AM1931" s="204"/>
    </row>
    <row r="1932" spans="2:39">
      <c r="B1932" s="200"/>
      <c r="C1932" s="201"/>
      <c r="D1932" s="201"/>
      <c r="E1932" s="201"/>
      <c r="G1932" s="193"/>
      <c r="AD1932" s="202"/>
      <c r="AE1932" s="203"/>
      <c r="AF1932" s="203"/>
      <c r="AG1932" s="203"/>
      <c r="AH1932" s="203"/>
      <c r="AK1932" s="203"/>
      <c r="AL1932" s="203"/>
      <c r="AM1932" s="204"/>
    </row>
    <row r="1933" spans="2:39">
      <c r="B1933" s="200"/>
      <c r="C1933" s="201"/>
      <c r="D1933" s="201"/>
      <c r="E1933" s="201"/>
      <c r="G1933" s="193"/>
      <c r="AD1933" s="202"/>
      <c r="AE1933" s="203"/>
      <c r="AF1933" s="203"/>
      <c r="AG1933" s="203"/>
      <c r="AH1933" s="203"/>
      <c r="AK1933" s="203"/>
      <c r="AL1933" s="203"/>
      <c r="AM1933" s="204"/>
    </row>
    <row r="1934" spans="2:39">
      <c r="B1934" s="200"/>
      <c r="C1934" s="201"/>
      <c r="D1934" s="201"/>
      <c r="E1934" s="201"/>
      <c r="G1934" s="193"/>
      <c r="AD1934" s="202"/>
      <c r="AE1934" s="203"/>
      <c r="AF1934" s="203"/>
      <c r="AG1934" s="203"/>
      <c r="AH1934" s="203"/>
      <c r="AK1934" s="203"/>
      <c r="AL1934" s="203"/>
      <c r="AM1934" s="204"/>
    </row>
    <row r="1935" spans="2:39">
      <c r="B1935" s="200"/>
      <c r="C1935" s="201"/>
      <c r="D1935" s="201"/>
      <c r="E1935" s="201"/>
      <c r="G1935" s="193"/>
      <c r="AD1935" s="202"/>
      <c r="AE1935" s="203"/>
      <c r="AF1935" s="203"/>
      <c r="AG1935" s="203"/>
      <c r="AH1935" s="203"/>
      <c r="AK1935" s="203"/>
      <c r="AL1935" s="203"/>
      <c r="AM1935" s="204"/>
    </row>
    <row r="1936" spans="2:39">
      <c r="B1936" s="200"/>
      <c r="C1936" s="201"/>
      <c r="D1936" s="201"/>
      <c r="E1936" s="201"/>
      <c r="G1936" s="193"/>
      <c r="AD1936" s="202"/>
      <c r="AE1936" s="203"/>
      <c r="AF1936" s="203"/>
      <c r="AG1936" s="203"/>
      <c r="AH1936" s="203"/>
      <c r="AK1936" s="203"/>
      <c r="AL1936" s="203"/>
      <c r="AM1936" s="204"/>
    </row>
    <row r="1937" spans="2:39">
      <c r="B1937" s="200"/>
      <c r="C1937" s="201"/>
      <c r="D1937" s="201"/>
      <c r="E1937" s="201"/>
      <c r="G1937" s="193"/>
      <c r="AD1937" s="202"/>
      <c r="AE1937" s="203"/>
      <c r="AF1937" s="203"/>
      <c r="AG1937" s="203"/>
      <c r="AH1937" s="203"/>
      <c r="AK1937" s="203"/>
      <c r="AL1937" s="203"/>
      <c r="AM1937" s="204"/>
    </row>
    <row r="1938" spans="2:39">
      <c r="B1938" s="200"/>
      <c r="C1938" s="201"/>
      <c r="D1938" s="201"/>
      <c r="E1938" s="201"/>
      <c r="G1938" s="193"/>
      <c r="AD1938" s="202"/>
      <c r="AE1938" s="203"/>
      <c r="AF1938" s="203"/>
      <c r="AG1938" s="203"/>
      <c r="AH1938" s="203"/>
      <c r="AK1938" s="203"/>
      <c r="AL1938" s="203"/>
      <c r="AM1938" s="204"/>
    </row>
    <row r="1939" spans="2:39">
      <c r="B1939" s="200"/>
      <c r="C1939" s="201"/>
      <c r="D1939" s="201"/>
      <c r="E1939" s="201"/>
      <c r="G1939" s="193"/>
      <c r="AD1939" s="202"/>
      <c r="AE1939" s="203"/>
      <c r="AF1939" s="203"/>
      <c r="AG1939" s="203"/>
      <c r="AH1939" s="203"/>
      <c r="AK1939" s="203"/>
      <c r="AL1939" s="203"/>
      <c r="AM1939" s="204"/>
    </row>
    <row r="1940" spans="2:39">
      <c r="B1940" s="200"/>
      <c r="C1940" s="201"/>
      <c r="D1940" s="201"/>
      <c r="E1940" s="201"/>
      <c r="G1940" s="193"/>
      <c r="AD1940" s="202"/>
      <c r="AE1940" s="203"/>
      <c r="AF1940" s="203"/>
      <c r="AG1940" s="203"/>
      <c r="AH1940" s="203"/>
      <c r="AK1940" s="203"/>
      <c r="AL1940" s="203"/>
      <c r="AM1940" s="204"/>
    </row>
    <row r="1941" spans="2:39">
      <c r="B1941" s="200"/>
      <c r="C1941" s="201"/>
      <c r="D1941" s="201"/>
      <c r="E1941" s="201"/>
      <c r="G1941" s="193"/>
      <c r="AD1941" s="202"/>
      <c r="AE1941" s="203"/>
      <c r="AF1941" s="203"/>
      <c r="AG1941" s="203"/>
      <c r="AH1941" s="203"/>
      <c r="AK1941" s="203"/>
      <c r="AL1941" s="203"/>
      <c r="AM1941" s="204"/>
    </row>
    <row r="1942" spans="2:39">
      <c r="B1942" s="200"/>
      <c r="C1942" s="201"/>
      <c r="D1942" s="201"/>
      <c r="E1942" s="201"/>
      <c r="G1942" s="193"/>
      <c r="AD1942" s="202"/>
      <c r="AE1942" s="203"/>
      <c r="AF1942" s="203"/>
      <c r="AG1942" s="203"/>
      <c r="AH1942" s="203"/>
      <c r="AK1942" s="203"/>
      <c r="AL1942" s="203"/>
      <c r="AM1942" s="204"/>
    </row>
    <row r="1943" spans="2:39">
      <c r="B1943" s="200"/>
      <c r="C1943" s="201"/>
      <c r="D1943" s="201"/>
      <c r="E1943" s="201"/>
      <c r="G1943" s="193"/>
      <c r="AD1943" s="202"/>
      <c r="AE1943" s="203"/>
      <c r="AF1943" s="203"/>
      <c r="AG1943" s="203"/>
      <c r="AH1943" s="203"/>
      <c r="AK1943" s="203"/>
      <c r="AL1943" s="203"/>
      <c r="AM1943" s="204"/>
    </row>
    <row r="1944" spans="2:39">
      <c r="B1944" s="200"/>
      <c r="C1944" s="201"/>
      <c r="D1944" s="201"/>
      <c r="E1944" s="201"/>
      <c r="G1944" s="193"/>
      <c r="AD1944" s="202"/>
      <c r="AE1944" s="203"/>
      <c r="AF1944" s="203"/>
      <c r="AG1944" s="203"/>
      <c r="AH1944" s="203"/>
      <c r="AK1944" s="203"/>
      <c r="AL1944" s="203"/>
      <c r="AM1944" s="204"/>
    </row>
    <row r="1945" spans="2:39">
      <c r="B1945" s="200"/>
      <c r="C1945" s="201"/>
      <c r="D1945" s="201"/>
      <c r="E1945" s="201"/>
      <c r="G1945" s="193"/>
      <c r="AD1945" s="202"/>
      <c r="AE1945" s="203"/>
      <c r="AF1945" s="203"/>
      <c r="AG1945" s="203"/>
      <c r="AH1945" s="203"/>
      <c r="AK1945" s="203"/>
      <c r="AL1945" s="203"/>
      <c r="AM1945" s="204"/>
    </row>
    <row r="1946" spans="2:39">
      <c r="B1946" s="200"/>
      <c r="C1946" s="201"/>
      <c r="D1946" s="201"/>
      <c r="E1946" s="201"/>
      <c r="G1946" s="193"/>
      <c r="AD1946" s="202"/>
      <c r="AE1946" s="203"/>
      <c r="AF1946" s="203"/>
      <c r="AG1946" s="203"/>
      <c r="AH1946" s="203"/>
      <c r="AK1946" s="203"/>
      <c r="AL1946" s="203"/>
      <c r="AM1946" s="204"/>
    </row>
    <row r="1947" spans="2:39">
      <c r="B1947" s="200"/>
      <c r="C1947" s="201"/>
      <c r="D1947" s="201"/>
      <c r="E1947" s="201"/>
      <c r="G1947" s="193"/>
      <c r="AD1947" s="202"/>
      <c r="AE1947" s="203"/>
      <c r="AF1947" s="203"/>
      <c r="AG1947" s="203"/>
      <c r="AH1947" s="203"/>
      <c r="AK1947" s="203"/>
      <c r="AL1947" s="203"/>
      <c r="AM1947" s="204"/>
    </row>
    <row r="1948" spans="2:39">
      <c r="B1948" s="200"/>
      <c r="C1948" s="201"/>
      <c r="D1948" s="201"/>
      <c r="E1948" s="201"/>
      <c r="G1948" s="193"/>
      <c r="AD1948" s="202"/>
      <c r="AE1948" s="203"/>
      <c r="AF1948" s="203"/>
      <c r="AG1948" s="203"/>
      <c r="AH1948" s="203"/>
      <c r="AK1948" s="203"/>
      <c r="AL1948" s="203"/>
      <c r="AM1948" s="204"/>
    </row>
    <row r="1949" spans="2:39">
      <c r="B1949" s="200"/>
      <c r="C1949" s="201"/>
      <c r="D1949" s="201"/>
      <c r="E1949" s="201"/>
      <c r="G1949" s="193"/>
      <c r="AD1949" s="202"/>
      <c r="AE1949" s="203"/>
      <c r="AF1949" s="203"/>
      <c r="AG1949" s="203"/>
      <c r="AH1949" s="203"/>
      <c r="AK1949" s="203"/>
      <c r="AL1949" s="203"/>
      <c r="AM1949" s="204"/>
    </row>
    <row r="1950" spans="2:39">
      <c r="B1950" s="200"/>
      <c r="C1950" s="201"/>
      <c r="D1950" s="201"/>
      <c r="E1950" s="201"/>
      <c r="G1950" s="193"/>
      <c r="AD1950" s="202"/>
      <c r="AE1950" s="203"/>
      <c r="AF1950" s="203"/>
      <c r="AG1950" s="203"/>
      <c r="AH1950" s="203"/>
      <c r="AK1950" s="203"/>
      <c r="AL1950" s="203"/>
      <c r="AM1950" s="204"/>
    </row>
    <row r="1951" spans="2:39">
      <c r="B1951" s="200"/>
      <c r="C1951" s="201"/>
      <c r="D1951" s="201"/>
      <c r="E1951" s="201"/>
      <c r="G1951" s="193"/>
      <c r="AD1951" s="202"/>
      <c r="AE1951" s="203"/>
      <c r="AF1951" s="203"/>
      <c r="AG1951" s="203"/>
      <c r="AH1951" s="203"/>
      <c r="AK1951" s="203"/>
      <c r="AL1951" s="203"/>
      <c r="AM1951" s="204"/>
    </row>
    <row r="1952" spans="2:39">
      <c r="B1952" s="200"/>
      <c r="C1952" s="201"/>
      <c r="D1952" s="201"/>
      <c r="E1952" s="201"/>
      <c r="G1952" s="193"/>
      <c r="AD1952" s="202"/>
      <c r="AE1952" s="203"/>
      <c r="AF1952" s="203"/>
      <c r="AG1952" s="203"/>
      <c r="AH1952" s="203"/>
      <c r="AK1952" s="203"/>
      <c r="AL1952" s="203"/>
      <c r="AM1952" s="204"/>
    </row>
    <row r="1953" spans="2:39">
      <c r="B1953" s="200"/>
      <c r="C1953" s="201"/>
      <c r="D1953" s="201"/>
      <c r="E1953" s="201"/>
      <c r="G1953" s="193"/>
      <c r="AD1953" s="202"/>
      <c r="AE1953" s="203"/>
      <c r="AF1953" s="203"/>
      <c r="AG1953" s="203"/>
      <c r="AH1953" s="203"/>
      <c r="AK1953" s="203"/>
      <c r="AL1953" s="203"/>
      <c r="AM1953" s="204"/>
    </row>
    <row r="1954" spans="2:39">
      <c r="B1954" s="200"/>
      <c r="C1954" s="201"/>
      <c r="D1954" s="201"/>
      <c r="E1954" s="201"/>
      <c r="G1954" s="193"/>
      <c r="AD1954" s="202"/>
      <c r="AE1954" s="203"/>
      <c r="AF1954" s="203"/>
      <c r="AG1954" s="203"/>
      <c r="AH1954" s="203"/>
      <c r="AK1954" s="203"/>
      <c r="AL1954" s="203"/>
      <c r="AM1954" s="204"/>
    </row>
    <row r="1955" spans="2:39">
      <c r="B1955" s="200"/>
      <c r="C1955" s="201"/>
      <c r="D1955" s="201"/>
      <c r="E1955" s="201"/>
      <c r="G1955" s="193"/>
      <c r="AD1955" s="202"/>
      <c r="AE1955" s="203"/>
      <c r="AF1955" s="203"/>
      <c r="AG1955" s="203"/>
      <c r="AH1955" s="203"/>
      <c r="AK1955" s="203"/>
      <c r="AL1955" s="203"/>
      <c r="AM1955" s="204"/>
    </row>
    <row r="1956" spans="2:39">
      <c r="B1956" s="200"/>
      <c r="C1956" s="201"/>
      <c r="D1956" s="201"/>
      <c r="E1956" s="201"/>
      <c r="G1956" s="193"/>
      <c r="AD1956" s="202"/>
      <c r="AE1956" s="203"/>
      <c r="AF1956" s="203"/>
      <c r="AG1956" s="203"/>
      <c r="AH1956" s="203"/>
      <c r="AK1956" s="203"/>
      <c r="AL1956" s="203"/>
      <c r="AM1956" s="204"/>
    </row>
    <row r="1957" spans="2:39">
      <c r="B1957" s="200"/>
      <c r="C1957" s="201"/>
      <c r="D1957" s="201"/>
      <c r="E1957" s="201"/>
      <c r="G1957" s="193"/>
      <c r="AD1957" s="202"/>
      <c r="AE1957" s="203"/>
      <c r="AF1957" s="203"/>
      <c r="AG1957" s="203"/>
      <c r="AH1957" s="203"/>
      <c r="AK1957" s="203"/>
      <c r="AL1957" s="203"/>
      <c r="AM1957" s="204"/>
    </row>
    <row r="1958" spans="2:39">
      <c r="B1958" s="200"/>
      <c r="C1958" s="201"/>
      <c r="D1958" s="201"/>
      <c r="E1958" s="201"/>
      <c r="G1958" s="193"/>
      <c r="AD1958" s="202"/>
      <c r="AE1958" s="203"/>
      <c r="AF1958" s="203"/>
      <c r="AG1958" s="203"/>
      <c r="AH1958" s="203"/>
      <c r="AK1958" s="203"/>
      <c r="AL1958" s="203"/>
      <c r="AM1958" s="204"/>
    </row>
    <row r="1959" spans="2:39">
      <c r="B1959" s="200"/>
      <c r="C1959" s="201"/>
      <c r="D1959" s="201"/>
      <c r="E1959" s="201"/>
      <c r="G1959" s="193"/>
      <c r="AD1959" s="202"/>
      <c r="AE1959" s="203"/>
      <c r="AF1959" s="203"/>
      <c r="AG1959" s="203"/>
      <c r="AH1959" s="203"/>
      <c r="AK1959" s="203"/>
      <c r="AL1959" s="203"/>
      <c r="AM1959" s="204"/>
    </row>
    <row r="1960" spans="2:39">
      <c r="B1960" s="200"/>
      <c r="C1960" s="201"/>
      <c r="D1960" s="201"/>
      <c r="E1960" s="201"/>
      <c r="G1960" s="193"/>
      <c r="AD1960" s="202"/>
      <c r="AE1960" s="203"/>
      <c r="AF1960" s="203"/>
      <c r="AG1960" s="203"/>
      <c r="AH1960" s="203"/>
      <c r="AK1960" s="203"/>
      <c r="AL1960" s="203"/>
      <c r="AM1960" s="204"/>
    </row>
    <row r="1961" spans="2:39">
      <c r="B1961" s="200"/>
      <c r="C1961" s="201"/>
      <c r="D1961" s="201"/>
      <c r="E1961" s="201"/>
      <c r="G1961" s="193"/>
      <c r="AD1961" s="202"/>
      <c r="AE1961" s="203"/>
      <c r="AF1961" s="203"/>
      <c r="AG1961" s="203"/>
      <c r="AH1961" s="203"/>
      <c r="AK1961" s="203"/>
      <c r="AL1961" s="203"/>
      <c r="AM1961" s="204"/>
    </row>
    <row r="1962" spans="2:39">
      <c r="B1962" s="200"/>
      <c r="C1962" s="201"/>
      <c r="D1962" s="201"/>
      <c r="E1962" s="201"/>
      <c r="G1962" s="193"/>
      <c r="AD1962" s="202"/>
      <c r="AE1962" s="203"/>
      <c r="AF1962" s="203"/>
      <c r="AG1962" s="203"/>
      <c r="AH1962" s="203"/>
      <c r="AK1962" s="203"/>
      <c r="AL1962" s="203"/>
      <c r="AM1962" s="204"/>
    </row>
    <row r="1963" spans="2:39">
      <c r="B1963" s="200"/>
      <c r="C1963" s="201"/>
      <c r="D1963" s="201"/>
      <c r="E1963" s="201"/>
      <c r="G1963" s="193"/>
      <c r="AD1963" s="202"/>
      <c r="AE1963" s="203"/>
      <c r="AF1963" s="203"/>
      <c r="AG1963" s="203"/>
      <c r="AH1963" s="203"/>
      <c r="AK1963" s="203"/>
      <c r="AL1963" s="203"/>
      <c r="AM1963" s="204"/>
    </row>
    <row r="1964" spans="2:39">
      <c r="B1964" s="200"/>
      <c r="C1964" s="201"/>
      <c r="D1964" s="201"/>
      <c r="E1964" s="201"/>
      <c r="G1964" s="193"/>
      <c r="AD1964" s="202"/>
      <c r="AE1964" s="203"/>
      <c r="AF1964" s="203"/>
      <c r="AG1964" s="203"/>
      <c r="AH1964" s="203"/>
      <c r="AK1964" s="203"/>
      <c r="AL1964" s="203"/>
      <c r="AM1964" s="204"/>
    </row>
    <row r="1965" spans="2:39">
      <c r="B1965" s="200"/>
      <c r="C1965" s="201"/>
      <c r="D1965" s="201"/>
      <c r="E1965" s="201"/>
      <c r="G1965" s="193"/>
      <c r="AD1965" s="202"/>
      <c r="AE1965" s="203"/>
      <c r="AF1965" s="203"/>
      <c r="AG1965" s="203"/>
      <c r="AH1965" s="203"/>
      <c r="AK1965" s="203"/>
      <c r="AL1965" s="203"/>
      <c r="AM1965" s="204"/>
    </row>
    <row r="1966" spans="2:39">
      <c r="B1966" s="200"/>
      <c r="C1966" s="201"/>
      <c r="D1966" s="201"/>
      <c r="E1966" s="201"/>
      <c r="G1966" s="193"/>
      <c r="AD1966" s="202"/>
      <c r="AE1966" s="203"/>
      <c r="AF1966" s="203"/>
      <c r="AG1966" s="203"/>
      <c r="AH1966" s="203"/>
      <c r="AK1966" s="203"/>
      <c r="AL1966" s="203"/>
      <c r="AM1966" s="204"/>
    </row>
    <row r="1967" spans="2:39">
      <c r="B1967" s="200"/>
      <c r="C1967" s="201"/>
      <c r="D1967" s="201"/>
      <c r="E1967" s="201"/>
      <c r="G1967" s="193"/>
      <c r="AD1967" s="202"/>
      <c r="AE1967" s="203"/>
      <c r="AF1967" s="203"/>
      <c r="AG1967" s="203"/>
      <c r="AH1967" s="203"/>
      <c r="AK1967" s="203"/>
      <c r="AL1967" s="203"/>
      <c r="AM1967" s="204"/>
    </row>
    <row r="1968" spans="2:39">
      <c r="B1968" s="200"/>
      <c r="C1968" s="201"/>
      <c r="D1968" s="201"/>
      <c r="E1968" s="201"/>
      <c r="G1968" s="193"/>
      <c r="AD1968" s="202"/>
      <c r="AE1968" s="203"/>
      <c r="AF1968" s="203"/>
      <c r="AG1968" s="203"/>
      <c r="AH1968" s="203"/>
      <c r="AK1968" s="203"/>
      <c r="AL1968" s="203"/>
      <c r="AM1968" s="204"/>
    </row>
    <row r="1969" spans="2:39">
      <c r="B1969" s="200"/>
      <c r="C1969" s="201"/>
      <c r="D1969" s="201"/>
      <c r="E1969" s="201"/>
      <c r="G1969" s="193"/>
      <c r="AD1969" s="202"/>
      <c r="AE1969" s="203"/>
      <c r="AF1969" s="203"/>
      <c r="AG1969" s="203"/>
      <c r="AH1969" s="203"/>
      <c r="AK1969" s="203"/>
      <c r="AL1969" s="203"/>
      <c r="AM1969" s="204"/>
    </row>
    <row r="1970" spans="2:39">
      <c r="B1970" s="200"/>
      <c r="C1970" s="201"/>
      <c r="D1970" s="201"/>
      <c r="E1970" s="201"/>
      <c r="G1970" s="193"/>
      <c r="AD1970" s="202"/>
      <c r="AE1970" s="203"/>
      <c r="AF1970" s="203"/>
      <c r="AG1970" s="203"/>
      <c r="AH1970" s="203"/>
      <c r="AK1970" s="203"/>
      <c r="AL1970" s="203"/>
      <c r="AM1970" s="204"/>
    </row>
    <row r="1971" spans="2:39">
      <c r="B1971" s="200"/>
      <c r="C1971" s="201"/>
      <c r="D1971" s="201"/>
      <c r="E1971" s="201"/>
      <c r="G1971" s="193"/>
      <c r="AD1971" s="202"/>
      <c r="AE1971" s="203"/>
      <c r="AF1971" s="203"/>
      <c r="AG1971" s="203"/>
      <c r="AH1971" s="203"/>
      <c r="AK1971" s="203"/>
      <c r="AL1971" s="203"/>
      <c r="AM1971" s="204"/>
    </row>
    <row r="1972" spans="2:39">
      <c r="B1972" s="200"/>
      <c r="C1972" s="201"/>
      <c r="D1972" s="201"/>
      <c r="E1972" s="201"/>
      <c r="G1972" s="193"/>
      <c r="AD1972" s="202"/>
      <c r="AE1972" s="203"/>
      <c r="AF1972" s="203"/>
      <c r="AG1972" s="203"/>
      <c r="AH1972" s="203"/>
      <c r="AK1972" s="203"/>
      <c r="AL1972" s="203"/>
      <c r="AM1972" s="204"/>
    </row>
    <row r="1973" spans="2:39">
      <c r="B1973" s="200"/>
      <c r="C1973" s="201"/>
      <c r="D1973" s="201"/>
      <c r="E1973" s="201"/>
      <c r="G1973" s="193"/>
      <c r="AD1973" s="202"/>
      <c r="AE1973" s="203"/>
      <c r="AF1973" s="203"/>
      <c r="AG1973" s="203"/>
      <c r="AH1973" s="203"/>
      <c r="AK1973" s="203"/>
      <c r="AL1973" s="203"/>
      <c r="AM1973" s="204"/>
    </row>
    <row r="1974" spans="2:39">
      <c r="B1974" s="200"/>
      <c r="C1974" s="201"/>
      <c r="D1974" s="201"/>
      <c r="E1974" s="201"/>
      <c r="G1974" s="193"/>
      <c r="AD1974" s="202"/>
      <c r="AE1974" s="203"/>
      <c r="AF1974" s="203"/>
      <c r="AG1974" s="203"/>
      <c r="AH1974" s="203"/>
      <c r="AK1974" s="203"/>
      <c r="AL1974" s="203"/>
      <c r="AM1974" s="204"/>
    </row>
    <row r="1975" spans="2:39">
      <c r="B1975" s="200"/>
      <c r="C1975" s="201"/>
      <c r="D1975" s="201"/>
      <c r="E1975" s="201"/>
      <c r="G1975" s="193"/>
      <c r="AD1975" s="202"/>
      <c r="AE1975" s="203"/>
      <c r="AF1975" s="203"/>
      <c r="AG1975" s="203"/>
      <c r="AH1975" s="203"/>
      <c r="AK1975" s="203"/>
      <c r="AL1975" s="203"/>
      <c r="AM1975" s="204"/>
    </row>
    <row r="1976" spans="2:39">
      <c r="B1976" s="200"/>
      <c r="C1976" s="201"/>
      <c r="D1976" s="201"/>
      <c r="E1976" s="201"/>
      <c r="G1976" s="193"/>
      <c r="AD1976" s="202"/>
      <c r="AE1976" s="203"/>
      <c r="AF1976" s="203"/>
      <c r="AG1976" s="203"/>
      <c r="AH1976" s="203"/>
      <c r="AK1976" s="203"/>
      <c r="AL1976" s="203"/>
      <c r="AM1976" s="204"/>
    </row>
    <row r="1977" spans="2:39">
      <c r="B1977" s="200"/>
      <c r="C1977" s="201"/>
      <c r="D1977" s="201"/>
      <c r="E1977" s="201"/>
      <c r="G1977" s="193"/>
      <c r="AD1977" s="202"/>
      <c r="AE1977" s="203"/>
      <c r="AF1977" s="203"/>
      <c r="AG1977" s="203"/>
      <c r="AH1977" s="203"/>
      <c r="AK1977" s="203"/>
      <c r="AL1977" s="203"/>
      <c r="AM1977" s="204"/>
    </row>
    <row r="1978" spans="2:39">
      <c r="B1978" s="200"/>
      <c r="C1978" s="201"/>
      <c r="D1978" s="201"/>
      <c r="E1978" s="201"/>
      <c r="G1978" s="193"/>
      <c r="AD1978" s="202"/>
      <c r="AE1978" s="203"/>
      <c r="AF1978" s="203"/>
      <c r="AG1978" s="203"/>
      <c r="AH1978" s="203"/>
      <c r="AK1978" s="203"/>
      <c r="AL1978" s="203"/>
      <c r="AM1978" s="204"/>
    </row>
    <row r="1979" spans="2:39">
      <c r="B1979" s="200"/>
      <c r="C1979" s="201"/>
      <c r="D1979" s="201"/>
      <c r="E1979" s="201"/>
      <c r="G1979" s="193"/>
      <c r="AD1979" s="202"/>
      <c r="AE1979" s="203"/>
      <c r="AF1979" s="203"/>
      <c r="AG1979" s="203"/>
      <c r="AH1979" s="203"/>
      <c r="AK1979" s="203"/>
      <c r="AL1979" s="203"/>
      <c r="AM1979" s="204"/>
    </row>
    <row r="1980" spans="2:39">
      <c r="B1980" s="200"/>
      <c r="C1980" s="201"/>
      <c r="D1980" s="201"/>
      <c r="E1980" s="201"/>
      <c r="G1980" s="193"/>
      <c r="AD1980" s="202"/>
      <c r="AE1980" s="203"/>
      <c r="AF1980" s="203"/>
      <c r="AG1980" s="203"/>
      <c r="AH1980" s="203"/>
      <c r="AK1980" s="203"/>
      <c r="AL1980" s="203"/>
      <c r="AM1980" s="204"/>
    </row>
    <row r="1981" spans="2:39">
      <c r="B1981" s="200"/>
      <c r="C1981" s="201"/>
      <c r="D1981" s="201"/>
      <c r="E1981" s="201"/>
      <c r="G1981" s="193"/>
      <c r="AD1981" s="202"/>
      <c r="AE1981" s="203"/>
      <c r="AF1981" s="203"/>
      <c r="AG1981" s="203"/>
      <c r="AH1981" s="203"/>
      <c r="AK1981" s="203"/>
      <c r="AL1981" s="203"/>
      <c r="AM1981" s="204"/>
    </row>
    <row r="1982" spans="2:39">
      <c r="B1982" s="200"/>
      <c r="C1982" s="201"/>
      <c r="D1982" s="201"/>
      <c r="E1982" s="201"/>
      <c r="G1982" s="193"/>
      <c r="AD1982" s="202"/>
      <c r="AE1982" s="203"/>
      <c r="AF1982" s="203"/>
      <c r="AG1982" s="203"/>
      <c r="AH1982" s="203"/>
      <c r="AK1982" s="203"/>
      <c r="AL1982" s="203"/>
      <c r="AM1982" s="204"/>
    </row>
    <row r="1983" spans="2:39">
      <c r="B1983" s="200"/>
      <c r="C1983" s="201"/>
      <c r="D1983" s="201"/>
      <c r="E1983" s="201"/>
      <c r="G1983" s="193"/>
      <c r="AD1983" s="202"/>
      <c r="AE1983" s="203"/>
      <c r="AF1983" s="203"/>
      <c r="AG1983" s="203"/>
      <c r="AH1983" s="203"/>
      <c r="AK1983" s="203"/>
      <c r="AL1983" s="203"/>
      <c r="AM1983" s="204"/>
    </row>
    <row r="1984" spans="2:39">
      <c r="B1984" s="200"/>
      <c r="C1984" s="201"/>
      <c r="D1984" s="201"/>
      <c r="E1984" s="201"/>
      <c r="G1984" s="193"/>
      <c r="AD1984" s="202"/>
      <c r="AE1984" s="203"/>
      <c r="AF1984" s="203"/>
      <c r="AG1984" s="203"/>
      <c r="AH1984" s="203"/>
      <c r="AK1984" s="203"/>
      <c r="AL1984" s="203"/>
      <c r="AM1984" s="204"/>
    </row>
    <row r="1985" spans="2:39">
      <c r="B1985" s="200"/>
      <c r="C1985" s="201"/>
      <c r="D1985" s="201"/>
      <c r="E1985" s="201"/>
      <c r="G1985" s="193"/>
      <c r="AD1985" s="202"/>
      <c r="AE1985" s="203"/>
      <c r="AF1985" s="203"/>
      <c r="AG1985" s="203"/>
      <c r="AH1985" s="203"/>
      <c r="AK1985" s="203"/>
      <c r="AL1985" s="203"/>
      <c r="AM1985" s="204"/>
    </row>
    <row r="1986" spans="2:39">
      <c r="B1986" s="200"/>
      <c r="C1986" s="201"/>
      <c r="D1986" s="201"/>
      <c r="E1986" s="201"/>
      <c r="G1986" s="193"/>
      <c r="AD1986" s="202"/>
      <c r="AE1986" s="203"/>
      <c r="AF1986" s="203"/>
      <c r="AG1986" s="203"/>
      <c r="AH1986" s="203"/>
      <c r="AK1986" s="203"/>
      <c r="AL1986" s="203"/>
      <c r="AM1986" s="204"/>
    </row>
    <row r="1987" spans="2:39">
      <c r="B1987" s="200"/>
      <c r="C1987" s="201"/>
      <c r="D1987" s="201"/>
      <c r="E1987" s="201"/>
      <c r="G1987" s="193"/>
      <c r="AD1987" s="202"/>
      <c r="AE1987" s="203"/>
      <c r="AF1987" s="203"/>
      <c r="AG1987" s="203"/>
      <c r="AH1987" s="203"/>
      <c r="AK1987" s="203"/>
      <c r="AL1987" s="203"/>
      <c r="AM1987" s="204"/>
    </row>
    <row r="1988" spans="2:39">
      <c r="B1988" s="200"/>
      <c r="C1988" s="201"/>
      <c r="D1988" s="201"/>
      <c r="E1988" s="201"/>
      <c r="G1988" s="193"/>
      <c r="AD1988" s="202"/>
      <c r="AE1988" s="203"/>
      <c r="AF1988" s="203"/>
      <c r="AG1988" s="203"/>
      <c r="AH1988" s="203"/>
      <c r="AK1988" s="203"/>
      <c r="AL1988" s="203"/>
      <c r="AM1988" s="204"/>
    </row>
    <row r="1989" spans="2:39">
      <c r="B1989" s="200"/>
      <c r="C1989" s="201"/>
      <c r="D1989" s="201"/>
      <c r="E1989" s="201"/>
      <c r="G1989" s="193"/>
      <c r="AD1989" s="202"/>
      <c r="AE1989" s="203"/>
      <c r="AF1989" s="203"/>
      <c r="AG1989" s="203"/>
      <c r="AH1989" s="203"/>
      <c r="AK1989" s="203"/>
      <c r="AL1989" s="203"/>
      <c r="AM1989" s="204"/>
    </row>
    <row r="1990" spans="2:39">
      <c r="B1990" s="200"/>
      <c r="C1990" s="201"/>
      <c r="D1990" s="201"/>
      <c r="E1990" s="201"/>
      <c r="G1990" s="193"/>
      <c r="AD1990" s="202"/>
      <c r="AE1990" s="203"/>
      <c r="AF1990" s="203"/>
      <c r="AG1990" s="203"/>
      <c r="AH1990" s="203"/>
      <c r="AK1990" s="203"/>
      <c r="AL1990" s="203"/>
      <c r="AM1990" s="204"/>
    </row>
    <row r="1991" spans="2:39">
      <c r="B1991" s="200"/>
      <c r="C1991" s="201"/>
      <c r="D1991" s="201"/>
      <c r="E1991" s="201"/>
      <c r="G1991" s="193"/>
      <c r="AD1991" s="202"/>
      <c r="AE1991" s="203"/>
      <c r="AF1991" s="203"/>
      <c r="AG1991" s="203"/>
      <c r="AH1991" s="203"/>
      <c r="AK1991" s="203"/>
      <c r="AL1991" s="203"/>
      <c r="AM1991" s="204"/>
    </row>
    <row r="1992" spans="2:39">
      <c r="B1992" s="200"/>
      <c r="C1992" s="201"/>
      <c r="D1992" s="201"/>
      <c r="E1992" s="201"/>
      <c r="G1992" s="193"/>
      <c r="AD1992" s="202"/>
      <c r="AE1992" s="203"/>
      <c r="AF1992" s="203"/>
      <c r="AG1992" s="203"/>
      <c r="AH1992" s="203"/>
      <c r="AK1992" s="203"/>
      <c r="AL1992" s="203"/>
      <c r="AM1992" s="204"/>
    </row>
    <row r="1993" spans="2:39">
      <c r="B1993" s="200"/>
      <c r="C1993" s="201"/>
      <c r="D1993" s="201"/>
      <c r="E1993" s="201"/>
      <c r="G1993" s="193"/>
      <c r="AD1993" s="202"/>
      <c r="AE1993" s="203"/>
      <c r="AF1993" s="203"/>
      <c r="AG1993" s="203"/>
      <c r="AH1993" s="203"/>
      <c r="AK1993" s="203"/>
      <c r="AL1993" s="203"/>
      <c r="AM1993" s="204"/>
    </row>
    <row r="1994" spans="2:39">
      <c r="B1994" s="200"/>
      <c r="C1994" s="201"/>
      <c r="D1994" s="201"/>
      <c r="E1994" s="201"/>
      <c r="G1994" s="193"/>
      <c r="AD1994" s="202"/>
      <c r="AE1994" s="203"/>
      <c r="AF1994" s="203"/>
      <c r="AG1994" s="203"/>
      <c r="AH1994" s="203"/>
      <c r="AK1994" s="203"/>
      <c r="AL1994" s="203"/>
      <c r="AM1994" s="204"/>
    </row>
    <row r="1995" spans="2:39">
      <c r="B1995" s="200"/>
      <c r="C1995" s="201"/>
      <c r="D1995" s="201"/>
      <c r="E1995" s="201"/>
      <c r="G1995" s="193"/>
      <c r="AD1995" s="202"/>
      <c r="AE1995" s="203"/>
      <c r="AF1995" s="203"/>
      <c r="AG1995" s="203"/>
      <c r="AH1995" s="203"/>
      <c r="AK1995" s="203"/>
      <c r="AL1995" s="203"/>
      <c r="AM1995" s="204"/>
    </row>
    <row r="1996" spans="2:39">
      <c r="B1996" s="200"/>
      <c r="C1996" s="201"/>
      <c r="D1996" s="201"/>
      <c r="E1996" s="201"/>
      <c r="G1996" s="193"/>
      <c r="AD1996" s="202"/>
      <c r="AE1996" s="203"/>
      <c r="AF1996" s="203"/>
      <c r="AG1996" s="203"/>
      <c r="AH1996" s="203"/>
      <c r="AK1996" s="203"/>
      <c r="AL1996" s="203"/>
      <c r="AM1996" s="204"/>
    </row>
    <row r="1997" spans="2:39">
      <c r="B1997" s="200"/>
      <c r="C1997" s="201"/>
      <c r="D1997" s="201"/>
      <c r="E1997" s="201"/>
      <c r="G1997" s="193"/>
      <c r="AD1997" s="202"/>
      <c r="AE1997" s="203"/>
      <c r="AF1997" s="203"/>
      <c r="AG1997" s="203"/>
      <c r="AH1997" s="203"/>
      <c r="AK1997" s="203"/>
      <c r="AL1997" s="203"/>
      <c r="AM1997" s="204"/>
    </row>
    <row r="1998" spans="2:39">
      <c r="B1998" s="200"/>
      <c r="C1998" s="201"/>
      <c r="D1998" s="201"/>
      <c r="E1998" s="201"/>
      <c r="G1998" s="193"/>
      <c r="AD1998" s="202"/>
      <c r="AE1998" s="203"/>
      <c r="AF1998" s="203"/>
      <c r="AG1998" s="203"/>
      <c r="AH1998" s="203"/>
      <c r="AK1998" s="203"/>
      <c r="AL1998" s="203"/>
      <c r="AM1998" s="204"/>
    </row>
    <row r="1999" spans="2:39">
      <c r="B1999" s="200"/>
      <c r="C1999" s="201"/>
      <c r="D1999" s="201"/>
      <c r="E1999" s="201"/>
      <c r="G1999" s="193"/>
      <c r="AD1999" s="202"/>
      <c r="AE1999" s="203"/>
      <c r="AF1999" s="203"/>
      <c r="AG1999" s="203"/>
      <c r="AH1999" s="203"/>
      <c r="AK1999" s="203"/>
      <c r="AL1999" s="203"/>
      <c r="AM1999" s="204"/>
    </row>
    <row r="2000" spans="2:39">
      <c r="B2000" s="200"/>
      <c r="C2000" s="201"/>
      <c r="D2000" s="201"/>
      <c r="E2000" s="201"/>
      <c r="G2000" s="193"/>
      <c r="AD2000" s="202"/>
      <c r="AE2000" s="203"/>
      <c r="AF2000" s="203"/>
      <c r="AG2000" s="203"/>
      <c r="AH2000" s="203"/>
      <c r="AK2000" s="203"/>
      <c r="AL2000" s="203"/>
      <c r="AM2000" s="204"/>
    </row>
    <row r="2001" spans="2:39">
      <c r="B2001" s="200"/>
      <c r="C2001" s="201"/>
      <c r="D2001" s="201"/>
      <c r="E2001" s="201"/>
      <c r="G2001" s="193"/>
      <c r="AD2001" s="202"/>
      <c r="AE2001" s="203"/>
      <c r="AF2001" s="203"/>
      <c r="AG2001" s="203"/>
      <c r="AH2001" s="203"/>
      <c r="AK2001" s="203"/>
      <c r="AL2001" s="203"/>
      <c r="AM2001" s="204"/>
    </row>
    <row r="2002" spans="2:39">
      <c r="B2002" s="200"/>
      <c r="C2002" s="201"/>
      <c r="D2002" s="201"/>
      <c r="E2002" s="201"/>
      <c r="G2002" s="193"/>
      <c r="AD2002" s="202"/>
      <c r="AE2002" s="203"/>
      <c r="AF2002" s="203"/>
      <c r="AG2002" s="203"/>
      <c r="AH2002" s="203"/>
      <c r="AK2002" s="203"/>
      <c r="AL2002" s="203"/>
      <c r="AM2002" s="204"/>
    </row>
    <row r="2003" spans="2:39">
      <c r="B2003" s="200"/>
      <c r="C2003" s="201"/>
      <c r="D2003" s="201"/>
      <c r="E2003" s="201"/>
      <c r="G2003" s="193"/>
      <c r="AD2003" s="202"/>
      <c r="AE2003" s="203"/>
      <c r="AF2003" s="203"/>
      <c r="AG2003" s="203"/>
      <c r="AH2003" s="203"/>
      <c r="AK2003" s="203"/>
      <c r="AL2003" s="203"/>
      <c r="AM2003" s="204"/>
    </row>
    <row r="2004" spans="2:39">
      <c r="B2004" s="200"/>
      <c r="C2004" s="201"/>
      <c r="D2004" s="201"/>
      <c r="E2004" s="201"/>
      <c r="G2004" s="193"/>
      <c r="AD2004" s="202"/>
      <c r="AE2004" s="203"/>
      <c r="AF2004" s="203"/>
      <c r="AG2004" s="203"/>
      <c r="AH2004" s="203"/>
      <c r="AK2004" s="203"/>
      <c r="AL2004" s="203"/>
      <c r="AM2004" s="204"/>
    </row>
    <row r="2005" spans="2:39">
      <c r="B2005" s="200"/>
      <c r="C2005" s="201"/>
      <c r="D2005" s="201"/>
      <c r="E2005" s="201"/>
      <c r="G2005" s="193"/>
      <c r="AD2005" s="202"/>
      <c r="AE2005" s="203"/>
      <c r="AF2005" s="203"/>
      <c r="AG2005" s="203"/>
      <c r="AH2005" s="203"/>
      <c r="AK2005" s="203"/>
      <c r="AL2005" s="203"/>
      <c r="AM2005" s="204"/>
    </row>
    <row r="2006" spans="2:39">
      <c r="B2006" s="200"/>
      <c r="C2006" s="201"/>
      <c r="D2006" s="201"/>
      <c r="E2006" s="201"/>
      <c r="G2006" s="193"/>
      <c r="AD2006" s="202"/>
      <c r="AE2006" s="203"/>
      <c r="AF2006" s="203"/>
      <c r="AG2006" s="203"/>
      <c r="AH2006" s="203"/>
      <c r="AK2006" s="203"/>
      <c r="AL2006" s="203"/>
      <c r="AM2006" s="204"/>
    </row>
    <row r="2007" spans="2:39">
      <c r="B2007" s="200"/>
      <c r="C2007" s="201"/>
      <c r="D2007" s="201"/>
      <c r="E2007" s="201"/>
      <c r="G2007" s="193"/>
      <c r="AD2007" s="202"/>
      <c r="AE2007" s="203"/>
      <c r="AF2007" s="203"/>
      <c r="AG2007" s="203"/>
      <c r="AH2007" s="203"/>
      <c r="AK2007" s="203"/>
      <c r="AL2007" s="203"/>
      <c r="AM2007" s="204"/>
    </row>
    <row r="2008" spans="2:39">
      <c r="B2008" s="200"/>
      <c r="C2008" s="201"/>
      <c r="D2008" s="201"/>
      <c r="E2008" s="201"/>
      <c r="G2008" s="193"/>
      <c r="AD2008" s="202"/>
      <c r="AE2008" s="203"/>
      <c r="AF2008" s="203"/>
      <c r="AG2008" s="203"/>
      <c r="AH2008" s="203"/>
      <c r="AK2008" s="203"/>
      <c r="AL2008" s="203"/>
      <c r="AM2008" s="204"/>
    </row>
    <row r="2009" spans="2:39">
      <c r="B2009" s="200"/>
      <c r="C2009" s="201"/>
      <c r="D2009" s="201"/>
      <c r="E2009" s="201"/>
      <c r="G2009" s="193"/>
      <c r="AD2009" s="202"/>
      <c r="AE2009" s="203"/>
      <c r="AF2009" s="203"/>
      <c r="AG2009" s="203"/>
      <c r="AH2009" s="203"/>
      <c r="AK2009" s="203"/>
      <c r="AL2009" s="203"/>
      <c r="AM2009" s="204"/>
    </row>
    <row r="2010" spans="2:39">
      <c r="B2010" s="200"/>
      <c r="C2010" s="201"/>
      <c r="D2010" s="201"/>
      <c r="E2010" s="201"/>
      <c r="G2010" s="193"/>
      <c r="AD2010" s="202"/>
      <c r="AE2010" s="203"/>
      <c r="AF2010" s="203"/>
      <c r="AG2010" s="203"/>
      <c r="AH2010" s="203"/>
      <c r="AK2010" s="203"/>
      <c r="AL2010" s="203"/>
      <c r="AM2010" s="204"/>
    </row>
    <row r="2011" spans="2:39">
      <c r="B2011" s="200"/>
      <c r="C2011" s="201"/>
      <c r="D2011" s="201"/>
      <c r="E2011" s="201"/>
      <c r="G2011" s="193"/>
      <c r="AD2011" s="202"/>
      <c r="AE2011" s="203"/>
      <c r="AF2011" s="203"/>
      <c r="AG2011" s="203"/>
      <c r="AH2011" s="203"/>
      <c r="AK2011" s="203"/>
      <c r="AL2011" s="203"/>
      <c r="AM2011" s="204"/>
    </row>
    <row r="2012" spans="2:39">
      <c r="B2012" s="200"/>
      <c r="C2012" s="201"/>
      <c r="D2012" s="201"/>
      <c r="E2012" s="201"/>
      <c r="G2012" s="193"/>
      <c r="AD2012" s="202"/>
      <c r="AE2012" s="203"/>
      <c r="AF2012" s="203"/>
      <c r="AG2012" s="203"/>
      <c r="AH2012" s="203"/>
      <c r="AK2012" s="203"/>
      <c r="AL2012" s="203"/>
      <c r="AM2012" s="204"/>
    </row>
    <row r="2013" spans="2:39">
      <c r="B2013" s="200"/>
      <c r="C2013" s="201"/>
      <c r="D2013" s="201"/>
      <c r="E2013" s="201"/>
      <c r="G2013" s="193"/>
      <c r="AD2013" s="202"/>
      <c r="AE2013" s="203"/>
      <c r="AF2013" s="203"/>
      <c r="AG2013" s="203"/>
      <c r="AH2013" s="203"/>
      <c r="AK2013" s="203"/>
      <c r="AL2013" s="203"/>
      <c r="AM2013" s="204"/>
    </row>
    <row r="2014" spans="2:39">
      <c r="B2014" s="200"/>
      <c r="C2014" s="201"/>
      <c r="D2014" s="201"/>
      <c r="E2014" s="201"/>
      <c r="G2014" s="193"/>
      <c r="AD2014" s="202"/>
      <c r="AE2014" s="203"/>
      <c r="AF2014" s="203"/>
      <c r="AG2014" s="203"/>
      <c r="AH2014" s="203"/>
      <c r="AK2014" s="203"/>
      <c r="AL2014" s="203"/>
      <c r="AM2014" s="204"/>
    </row>
    <row r="2015" spans="2:39">
      <c r="B2015" s="200"/>
      <c r="C2015" s="201"/>
      <c r="D2015" s="201"/>
      <c r="E2015" s="201"/>
      <c r="G2015" s="193"/>
      <c r="AD2015" s="202"/>
      <c r="AE2015" s="203"/>
      <c r="AF2015" s="203"/>
      <c r="AG2015" s="203"/>
      <c r="AH2015" s="203"/>
      <c r="AK2015" s="203"/>
      <c r="AL2015" s="203"/>
      <c r="AM2015" s="204"/>
    </row>
    <row r="2016" spans="2:39">
      <c r="B2016" s="200"/>
      <c r="C2016" s="201"/>
      <c r="D2016" s="201"/>
      <c r="E2016" s="201"/>
      <c r="G2016" s="193"/>
      <c r="AD2016" s="202"/>
      <c r="AE2016" s="203"/>
      <c r="AF2016" s="203"/>
      <c r="AG2016" s="203"/>
      <c r="AH2016" s="203"/>
      <c r="AK2016" s="203"/>
      <c r="AL2016" s="203"/>
      <c r="AM2016" s="204"/>
    </row>
    <row r="2017" spans="2:39">
      <c r="B2017" s="200"/>
      <c r="C2017" s="201"/>
      <c r="D2017" s="201"/>
      <c r="E2017" s="201"/>
      <c r="G2017" s="193"/>
      <c r="AD2017" s="202"/>
      <c r="AE2017" s="203"/>
      <c r="AF2017" s="203"/>
      <c r="AG2017" s="203"/>
      <c r="AH2017" s="203"/>
      <c r="AK2017" s="203"/>
      <c r="AL2017" s="203"/>
      <c r="AM2017" s="204"/>
    </row>
    <row r="2018" spans="2:39">
      <c r="B2018" s="200"/>
      <c r="C2018" s="201"/>
      <c r="D2018" s="201"/>
      <c r="E2018" s="201"/>
      <c r="G2018" s="193"/>
      <c r="AD2018" s="202"/>
      <c r="AE2018" s="203"/>
      <c r="AF2018" s="203"/>
      <c r="AG2018" s="203"/>
      <c r="AH2018" s="203"/>
      <c r="AK2018" s="203"/>
      <c r="AL2018" s="203"/>
      <c r="AM2018" s="204"/>
    </row>
    <row r="2019" spans="2:39">
      <c r="B2019" s="200"/>
      <c r="C2019" s="201"/>
      <c r="D2019" s="201"/>
      <c r="E2019" s="201"/>
      <c r="G2019" s="193"/>
      <c r="AD2019" s="202"/>
      <c r="AE2019" s="203"/>
      <c r="AF2019" s="203"/>
      <c r="AG2019" s="203"/>
      <c r="AH2019" s="203"/>
      <c r="AK2019" s="203"/>
      <c r="AL2019" s="203"/>
      <c r="AM2019" s="204"/>
    </row>
    <row r="2020" spans="2:39">
      <c r="B2020" s="200"/>
      <c r="C2020" s="201"/>
      <c r="D2020" s="201"/>
      <c r="E2020" s="201"/>
      <c r="G2020" s="193"/>
      <c r="AD2020" s="202"/>
      <c r="AE2020" s="203"/>
      <c r="AF2020" s="203"/>
      <c r="AG2020" s="203"/>
      <c r="AH2020" s="203"/>
      <c r="AK2020" s="203"/>
      <c r="AL2020" s="203"/>
      <c r="AM2020" s="204"/>
    </row>
    <row r="2021" spans="2:39">
      <c r="B2021" s="200"/>
      <c r="C2021" s="201"/>
      <c r="D2021" s="201"/>
      <c r="E2021" s="201"/>
      <c r="G2021" s="193"/>
      <c r="AD2021" s="202"/>
      <c r="AE2021" s="203"/>
      <c r="AF2021" s="203"/>
      <c r="AG2021" s="203"/>
      <c r="AH2021" s="203"/>
      <c r="AK2021" s="203"/>
      <c r="AL2021" s="203"/>
      <c r="AM2021" s="204"/>
    </row>
    <row r="2022" spans="2:39">
      <c r="B2022" s="200"/>
      <c r="C2022" s="201"/>
      <c r="D2022" s="201"/>
      <c r="E2022" s="201"/>
      <c r="G2022" s="193"/>
      <c r="AD2022" s="202"/>
      <c r="AE2022" s="203"/>
      <c r="AF2022" s="203"/>
      <c r="AG2022" s="203"/>
      <c r="AH2022" s="203"/>
      <c r="AK2022" s="203"/>
      <c r="AL2022" s="203"/>
      <c r="AM2022" s="204"/>
    </row>
    <row r="2023" spans="2:39">
      <c r="B2023" s="200"/>
      <c r="C2023" s="201"/>
      <c r="D2023" s="201"/>
      <c r="E2023" s="201"/>
      <c r="G2023" s="193"/>
      <c r="AD2023" s="202"/>
      <c r="AE2023" s="203"/>
      <c r="AF2023" s="203"/>
      <c r="AG2023" s="203"/>
      <c r="AH2023" s="203"/>
      <c r="AK2023" s="203"/>
      <c r="AL2023" s="203"/>
      <c r="AM2023" s="204"/>
    </row>
    <row r="2024" spans="2:39">
      <c r="B2024" s="200"/>
      <c r="C2024" s="201"/>
      <c r="D2024" s="201"/>
      <c r="E2024" s="201"/>
      <c r="G2024" s="193"/>
      <c r="AD2024" s="202"/>
      <c r="AE2024" s="203"/>
      <c r="AF2024" s="203"/>
      <c r="AG2024" s="203"/>
      <c r="AH2024" s="203"/>
      <c r="AK2024" s="203"/>
      <c r="AL2024" s="203"/>
      <c r="AM2024" s="204"/>
    </row>
    <row r="2025" spans="2:39">
      <c r="B2025" s="200"/>
      <c r="C2025" s="201"/>
      <c r="D2025" s="201"/>
      <c r="E2025" s="201"/>
      <c r="G2025" s="193"/>
      <c r="AD2025" s="202"/>
      <c r="AE2025" s="203"/>
      <c r="AF2025" s="203"/>
      <c r="AG2025" s="203"/>
      <c r="AH2025" s="203"/>
      <c r="AK2025" s="203"/>
      <c r="AL2025" s="203"/>
      <c r="AM2025" s="204"/>
    </row>
    <row r="2026" spans="2:39">
      <c r="B2026" s="200"/>
      <c r="C2026" s="201"/>
      <c r="D2026" s="201"/>
      <c r="E2026" s="201"/>
      <c r="G2026" s="193"/>
      <c r="AD2026" s="202"/>
      <c r="AE2026" s="203"/>
      <c r="AF2026" s="203"/>
      <c r="AG2026" s="203"/>
      <c r="AH2026" s="203"/>
      <c r="AK2026" s="203"/>
      <c r="AL2026" s="203"/>
      <c r="AM2026" s="204"/>
    </row>
    <row r="2027" spans="2:39">
      <c r="B2027" s="200"/>
      <c r="C2027" s="201"/>
      <c r="D2027" s="201"/>
      <c r="E2027" s="201"/>
      <c r="G2027" s="193"/>
      <c r="AD2027" s="202"/>
      <c r="AE2027" s="203"/>
      <c r="AF2027" s="203"/>
      <c r="AG2027" s="203"/>
      <c r="AH2027" s="203"/>
      <c r="AK2027" s="203"/>
      <c r="AL2027" s="203"/>
      <c r="AM2027" s="204"/>
    </row>
    <row r="2028" spans="2:39">
      <c r="B2028" s="200"/>
      <c r="C2028" s="201"/>
      <c r="D2028" s="201"/>
      <c r="E2028" s="201"/>
      <c r="G2028" s="193"/>
      <c r="AD2028" s="202"/>
      <c r="AE2028" s="203"/>
      <c r="AF2028" s="203"/>
      <c r="AG2028" s="203"/>
      <c r="AH2028" s="203"/>
      <c r="AK2028" s="203"/>
      <c r="AL2028" s="203"/>
      <c r="AM2028" s="204"/>
    </row>
    <row r="2029" spans="2:39">
      <c r="B2029" s="200"/>
      <c r="C2029" s="201"/>
      <c r="D2029" s="201"/>
      <c r="E2029" s="201"/>
      <c r="G2029" s="193"/>
      <c r="AD2029" s="202"/>
      <c r="AE2029" s="203"/>
      <c r="AF2029" s="203"/>
      <c r="AG2029" s="203"/>
      <c r="AH2029" s="203"/>
      <c r="AK2029" s="203"/>
      <c r="AL2029" s="203"/>
      <c r="AM2029" s="204"/>
    </row>
    <row r="2030" spans="2:39">
      <c r="B2030" s="200"/>
      <c r="C2030" s="201"/>
      <c r="D2030" s="201"/>
      <c r="E2030" s="201"/>
      <c r="G2030" s="193"/>
      <c r="AD2030" s="202"/>
      <c r="AE2030" s="203"/>
      <c r="AF2030" s="203"/>
      <c r="AG2030" s="203"/>
      <c r="AH2030" s="203"/>
      <c r="AK2030" s="203"/>
      <c r="AL2030" s="203"/>
      <c r="AM2030" s="204"/>
    </row>
    <row r="2031" spans="2:39">
      <c r="B2031" s="200"/>
      <c r="C2031" s="201"/>
      <c r="D2031" s="201"/>
      <c r="E2031" s="201"/>
      <c r="G2031" s="193"/>
      <c r="AD2031" s="202"/>
      <c r="AE2031" s="203"/>
      <c r="AF2031" s="203"/>
      <c r="AG2031" s="203"/>
      <c r="AH2031" s="203"/>
      <c r="AK2031" s="203"/>
      <c r="AL2031" s="203"/>
      <c r="AM2031" s="204"/>
    </row>
    <row r="2032" spans="2:39">
      <c r="B2032" s="200"/>
      <c r="C2032" s="201"/>
      <c r="D2032" s="201"/>
      <c r="E2032" s="201"/>
      <c r="G2032" s="193"/>
      <c r="AD2032" s="202"/>
      <c r="AE2032" s="203"/>
      <c r="AF2032" s="203"/>
      <c r="AG2032" s="203"/>
      <c r="AH2032" s="203"/>
      <c r="AK2032" s="203"/>
      <c r="AL2032" s="203"/>
      <c r="AM2032" s="204"/>
    </row>
    <row r="2033" spans="2:39">
      <c r="B2033" s="200"/>
      <c r="C2033" s="201"/>
      <c r="D2033" s="201"/>
      <c r="E2033" s="201"/>
      <c r="G2033" s="193"/>
      <c r="AD2033" s="202"/>
      <c r="AE2033" s="203"/>
      <c r="AF2033" s="203"/>
      <c r="AG2033" s="203"/>
      <c r="AH2033" s="203"/>
      <c r="AK2033" s="203"/>
      <c r="AL2033" s="203"/>
      <c r="AM2033" s="204"/>
    </row>
    <row r="2034" spans="2:39">
      <c r="B2034" s="200"/>
      <c r="C2034" s="201"/>
      <c r="D2034" s="201"/>
      <c r="E2034" s="201"/>
      <c r="G2034" s="193"/>
      <c r="AD2034" s="202"/>
      <c r="AE2034" s="203"/>
      <c r="AF2034" s="203"/>
      <c r="AG2034" s="203"/>
      <c r="AH2034" s="203"/>
      <c r="AK2034" s="203"/>
      <c r="AL2034" s="203"/>
      <c r="AM2034" s="204"/>
    </row>
    <row r="2035" spans="2:39">
      <c r="B2035" s="200"/>
      <c r="C2035" s="201"/>
      <c r="D2035" s="201"/>
      <c r="E2035" s="201"/>
      <c r="G2035" s="193"/>
      <c r="AD2035" s="202"/>
      <c r="AE2035" s="203"/>
      <c r="AF2035" s="203"/>
      <c r="AG2035" s="203"/>
      <c r="AH2035" s="203"/>
      <c r="AK2035" s="203"/>
      <c r="AL2035" s="203"/>
      <c r="AM2035" s="204"/>
    </row>
    <row r="2036" spans="2:39">
      <c r="B2036" s="200"/>
      <c r="C2036" s="201"/>
      <c r="D2036" s="201"/>
      <c r="E2036" s="201"/>
      <c r="G2036" s="193"/>
      <c r="AD2036" s="202"/>
      <c r="AE2036" s="203"/>
      <c r="AF2036" s="203"/>
      <c r="AG2036" s="203"/>
      <c r="AH2036" s="203"/>
      <c r="AK2036" s="203"/>
      <c r="AL2036" s="203"/>
      <c r="AM2036" s="204"/>
    </row>
    <row r="2037" spans="2:39">
      <c r="B2037" s="200"/>
      <c r="C2037" s="201"/>
      <c r="D2037" s="201"/>
      <c r="E2037" s="201"/>
      <c r="G2037" s="193"/>
      <c r="AD2037" s="202"/>
      <c r="AE2037" s="203"/>
      <c r="AF2037" s="203"/>
      <c r="AG2037" s="203"/>
      <c r="AH2037" s="203"/>
      <c r="AK2037" s="203"/>
      <c r="AL2037" s="203"/>
      <c r="AM2037" s="204"/>
    </row>
    <row r="2038" spans="2:39">
      <c r="B2038" s="200"/>
      <c r="C2038" s="201"/>
      <c r="D2038" s="201"/>
      <c r="E2038" s="201"/>
      <c r="G2038" s="193"/>
      <c r="AD2038" s="202"/>
      <c r="AE2038" s="203"/>
      <c r="AF2038" s="203"/>
      <c r="AG2038" s="203"/>
      <c r="AH2038" s="203"/>
      <c r="AK2038" s="203"/>
      <c r="AL2038" s="203"/>
      <c r="AM2038" s="204"/>
    </row>
    <row r="2039" spans="2:39">
      <c r="B2039" s="200"/>
      <c r="C2039" s="201"/>
      <c r="D2039" s="201"/>
      <c r="E2039" s="201"/>
      <c r="G2039" s="193"/>
      <c r="AD2039" s="202"/>
      <c r="AE2039" s="203"/>
      <c r="AF2039" s="203"/>
      <c r="AG2039" s="203"/>
      <c r="AH2039" s="203"/>
      <c r="AK2039" s="203"/>
      <c r="AL2039" s="203"/>
      <c r="AM2039" s="204"/>
    </row>
    <row r="2040" spans="2:39">
      <c r="B2040" s="200"/>
      <c r="C2040" s="201"/>
      <c r="D2040" s="201"/>
      <c r="E2040" s="201"/>
      <c r="G2040" s="193"/>
      <c r="AD2040" s="202"/>
      <c r="AE2040" s="203"/>
      <c r="AF2040" s="203"/>
      <c r="AG2040" s="203"/>
      <c r="AH2040" s="203"/>
      <c r="AK2040" s="203"/>
      <c r="AL2040" s="203"/>
      <c r="AM2040" s="204"/>
    </row>
    <row r="2041" spans="2:39">
      <c r="B2041" s="200"/>
      <c r="C2041" s="201"/>
      <c r="D2041" s="201"/>
      <c r="E2041" s="201"/>
      <c r="G2041" s="193"/>
      <c r="AD2041" s="202"/>
      <c r="AE2041" s="203"/>
      <c r="AF2041" s="203"/>
      <c r="AG2041" s="203"/>
      <c r="AH2041" s="203"/>
      <c r="AK2041" s="203"/>
      <c r="AL2041" s="203"/>
      <c r="AM2041" s="204"/>
    </row>
    <row r="2042" spans="2:39">
      <c r="B2042" s="200"/>
      <c r="C2042" s="201"/>
      <c r="D2042" s="201"/>
      <c r="E2042" s="201"/>
      <c r="G2042" s="193"/>
      <c r="AD2042" s="202"/>
      <c r="AE2042" s="203"/>
      <c r="AF2042" s="203"/>
      <c r="AG2042" s="203"/>
      <c r="AH2042" s="203"/>
      <c r="AK2042" s="203"/>
      <c r="AL2042" s="203"/>
      <c r="AM2042" s="204"/>
    </row>
    <row r="2043" spans="2:39">
      <c r="B2043" s="200"/>
      <c r="C2043" s="201"/>
      <c r="D2043" s="201"/>
      <c r="E2043" s="201"/>
      <c r="G2043" s="193"/>
      <c r="AD2043" s="202"/>
      <c r="AE2043" s="203"/>
      <c r="AF2043" s="203"/>
      <c r="AG2043" s="203"/>
      <c r="AH2043" s="203"/>
      <c r="AK2043" s="203"/>
      <c r="AL2043" s="203"/>
      <c r="AM2043" s="204"/>
    </row>
    <row r="2044" spans="2:39">
      <c r="B2044" s="200"/>
      <c r="C2044" s="201"/>
      <c r="D2044" s="201"/>
      <c r="E2044" s="201"/>
      <c r="G2044" s="193"/>
      <c r="AD2044" s="202"/>
      <c r="AE2044" s="203"/>
      <c r="AF2044" s="203"/>
      <c r="AG2044" s="203"/>
      <c r="AH2044" s="203"/>
      <c r="AK2044" s="203"/>
      <c r="AL2044" s="203"/>
      <c r="AM2044" s="204"/>
    </row>
    <row r="2045" spans="2:39">
      <c r="B2045" s="200"/>
      <c r="C2045" s="201"/>
      <c r="D2045" s="201"/>
      <c r="E2045" s="201"/>
      <c r="G2045" s="193"/>
      <c r="AD2045" s="202"/>
      <c r="AE2045" s="203"/>
      <c r="AF2045" s="203"/>
      <c r="AG2045" s="203"/>
      <c r="AH2045" s="203"/>
      <c r="AK2045" s="203"/>
      <c r="AL2045" s="203"/>
      <c r="AM2045" s="204"/>
    </row>
    <row r="2046" spans="2:39">
      <c r="B2046" s="200"/>
      <c r="C2046" s="201"/>
      <c r="D2046" s="201"/>
      <c r="E2046" s="201"/>
      <c r="G2046" s="193"/>
      <c r="AD2046" s="202"/>
      <c r="AE2046" s="203"/>
      <c r="AF2046" s="203"/>
      <c r="AG2046" s="203"/>
      <c r="AH2046" s="203"/>
      <c r="AK2046" s="203"/>
      <c r="AL2046" s="203"/>
      <c r="AM2046" s="204"/>
    </row>
    <row r="2047" spans="2:39">
      <c r="B2047" s="200"/>
      <c r="C2047" s="201"/>
      <c r="D2047" s="201"/>
      <c r="E2047" s="201"/>
      <c r="G2047" s="193"/>
      <c r="AD2047" s="202"/>
      <c r="AE2047" s="203"/>
      <c r="AF2047" s="203"/>
      <c r="AG2047" s="203"/>
      <c r="AH2047" s="203"/>
      <c r="AK2047" s="203"/>
      <c r="AL2047" s="203"/>
      <c r="AM2047" s="204"/>
    </row>
    <row r="2048" spans="2:39">
      <c r="B2048" s="200"/>
      <c r="C2048" s="201"/>
      <c r="D2048" s="201"/>
      <c r="E2048" s="201"/>
      <c r="G2048" s="193"/>
      <c r="AD2048" s="202"/>
      <c r="AE2048" s="203"/>
      <c r="AF2048" s="203"/>
      <c r="AG2048" s="203"/>
      <c r="AH2048" s="203"/>
      <c r="AK2048" s="203"/>
      <c r="AL2048" s="203"/>
      <c r="AM2048" s="204"/>
    </row>
    <row r="2049" spans="2:39">
      <c r="B2049" s="200"/>
      <c r="C2049" s="201"/>
      <c r="D2049" s="201"/>
      <c r="E2049" s="201"/>
      <c r="G2049" s="193"/>
      <c r="AD2049" s="202"/>
      <c r="AE2049" s="203"/>
      <c r="AF2049" s="203"/>
      <c r="AG2049" s="203"/>
      <c r="AH2049" s="203"/>
      <c r="AK2049" s="203"/>
      <c r="AL2049" s="203"/>
      <c r="AM2049" s="204"/>
    </row>
    <row r="2050" spans="2:39">
      <c r="B2050" s="200"/>
      <c r="C2050" s="201"/>
      <c r="D2050" s="201"/>
      <c r="E2050" s="201"/>
      <c r="G2050" s="193"/>
      <c r="AD2050" s="202"/>
      <c r="AE2050" s="203"/>
      <c r="AF2050" s="203"/>
      <c r="AG2050" s="203"/>
      <c r="AH2050" s="203"/>
      <c r="AK2050" s="203"/>
      <c r="AL2050" s="203"/>
      <c r="AM2050" s="204"/>
    </row>
    <row r="2051" spans="2:39">
      <c r="B2051" s="200"/>
      <c r="C2051" s="201"/>
      <c r="D2051" s="201"/>
      <c r="E2051" s="201"/>
      <c r="G2051" s="193"/>
      <c r="AD2051" s="202"/>
      <c r="AE2051" s="203"/>
      <c r="AF2051" s="203"/>
      <c r="AG2051" s="203"/>
      <c r="AH2051" s="203"/>
      <c r="AK2051" s="203"/>
      <c r="AL2051" s="203"/>
      <c r="AM2051" s="204"/>
    </row>
    <row r="2052" spans="2:39">
      <c r="B2052" s="200"/>
      <c r="C2052" s="201"/>
      <c r="D2052" s="201"/>
      <c r="E2052" s="201"/>
      <c r="G2052" s="193"/>
      <c r="AD2052" s="202"/>
      <c r="AE2052" s="203"/>
      <c r="AF2052" s="203"/>
      <c r="AG2052" s="203"/>
      <c r="AH2052" s="203"/>
      <c r="AK2052" s="203"/>
      <c r="AL2052" s="203"/>
      <c r="AM2052" s="204"/>
    </row>
    <row r="2053" spans="2:39">
      <c r="B2053" s="200"/>
      <c r="C2053" s="201"/>
      <c r="D2053" s="201"/>
      <c r="E2053" s="201"/>
      <c r="G2053" s="193"/>
      <c r="AD2053" s="202"/>
      <c r="AE2053" s="203"/>
      <c r="AF2053" s="203"/>
      <c r="AG2053" s="203"/>
      <c r="AH2053" s="203"/>
      <c r="AK2053" s="203"/>
      <c r="AL2053" s="203"/>
      <c r="AM2053" s="204"/>
    </row>
    <row r="2054" spans="2:39">
      <c r="B2054" s="200"/>
      <c r="C2054" s="201"/>
      <c r="D2054" s="201"/>
      <c r="E2054" s="201"/>
      <c r="G2054" s="193"/>
      <c r="AD2054" s="202"/>
      <c r="AE2054" s="203"/>
      <c r="AF2054" s="203"/>
      <c r="AG2054" s="203"/>
      <c r="AH2054" s="203"/>
      <c r="AK2054" s="203"/>
      <c r="AL2054" s="203"/>
      <c r="AM2054" s="204"/>
    </row>
    <row r="2055" spans="2:39">
      <c r="B2055" s="200"/>
      <c r="C2055" s="201"/>
      <c r="D2055" s="201"/>
      <c r="E2055" s="201"/>
      <c r="G2055" s="193"/>
      <c r="AD2055" s="202"/>
      <c r="AE2055" s="203"/>
      <c r="AF2055" s="203"/>
      <c r="AG2055" s="203"/>
      <c r="AH2055" s="203"/>
      <c r="AK2055" s="203"/>
      <c r="AL2055" s="203"/>
      <c r="AM2055" s="204"/>
    </row>
    <row r="2056" spans="2:39">
      <c r="B2056" s="200"/>
      <c r="C2056" s="201"/>
      <c r="D2056" s="201"/>
      <c r="E2056" s="201"/>
      <c r="G2056" s="193"/>
      <c r="AD2056" s="202"/>
      <c r="AE2056" s="203"/>
      <c r="AF2056" s="203"/>
      <c r="AG2056" s="203"/>
      <c r="AH2056" s="203"/>
      <c r="AK2056" s="203"/>
      <c r="AL2056" s="203"/>
      <c r="AM2056" s="204"/>
    </row>
    <row r="2057" spans="2:39">
      <c r="B2057" s="200"/>
      <c r="C2057" s="201"/>
      <c r="D2057" s="201"/>
      <c r="E2057" s="201"/>
      <c r="G2057" s="193"/>
      <c r="AD2057" s="202"/>
      <c r="AE2057" s="203"/>
      <c r="AF2057" s="203"/>
      <c r="AG2057" s="203"/>
      <c r="AH2057" s="203"/>
      <c r="AK2057" s="203"/>
      <c r="AL2057" s="203"/>
      <c r="AM2057" s="204"/>
    </row>
    <row r="2058" spans="2:39">
      <c r="B2058" s="200"/>
      <c r="C2058" s="201"/>
      <c r="D2058" s="201"/>
      <c r="E2058" s="201"/>
      <c r="G2058" s="193"/>
      <c r="AD2058" s="202"/>
      <c r="AE2058" s="203"/>
      <c r="AF2058" s="203"/>
      <c r="AG2058" s="203"/>
      <c r="AH2058" s="203"/>
      <c r="AK2058" s="203"/>
      <c r="AL2058" s="203"/>
      <c r="AM2058" s="204"/>
    </row>
    <row r="2059" spans="2:39">
      <c r="B2059" s="200"/>
      <c r="C2059" s="201"/>
      <c r="D2059" s="201"/>
      <c r="E2059" s="201"/>
      <c r="G2059" s="193"/>
      <c r="AD2059" s="202"/>
      <c r="AE2059" s="203"/>
      <c r="AF2059" s="203"/>
      <c r="AG2059" s="203"/>
      <c r="AH2059" s="203"/>
      <c r="AK2059" s="203"/>
      <c r="AL2059" s="203"/>
      <c r="AM2059" s="204"/>
    </row>
    <row r="2060" spans="2:39">
      <c r="B2060" s="200"/>
      <c r="C2060" s="201"/>
      <c r="D2060" s="201"/>
      <c r="E2060" s="201"/>
      <c r="G2060" s="193"/>
      <c r="AD2060" s="202"/>
      <c r="AE2060" s="203"/>
      <c r="AF2060" s="203"/>
      <c r="AG2060" s="203"/>
      <c r="AH2060" s="203"/>
      <c r="AK2060" s="203"/>
      <c r="AL2060" s="203"/>
      <c r="AM2060" s="204"/>
    </row>
    <row r="2061" spans="2:39">
      <c r="B2061" s="200"/>
      <c r="C2061" s="201"/>
      <c r="D2061" s="201"/>
      <c r="E2061" s="201"/>
      <c r="G2061" s="193"/>
      <c r="AD2061" s="202"/>
      <c r="AE2061" s="203"/>
      <c r="AF2061" s="203"/>
      <c r="AG2061" s="203"/>
      <c r="AH2061" s="203"/>
      <c r="AK2061" s="203"/>
      <c r="AL2061" s="203"/>
      <c r="AM2061" s="204"/>
    </row>
    <row r="2062" spans="2:39">
      <c r="B2062" s="200"/>
      <c r="C2062" s="201"/>
      <c r="D2062" s="201"/>
      <c r="E2062" s="201"/>
      <c r="G2062" s="193"/>
      <c r="AD2062" s="202"/>
      <c r="AE2062" s="203"/>
      <c r="AF2062" s="203"/>
      <c r="AG2062" s="203"/>
      <c r="AH2062" s="203"/>
      <c r="AK2062" s="203"/>
      <c r="AL2062" s="203"/>
      <c r="AM2062" s="204"/>
    </row>
    <row r="2063" spans="2:39">
      <c r="B2063" s="200"/>
      <c r="C2063" s="201"/>
      <c r="D2063" s="201"/>
      <c r="E2063" s="201"/>
      <c r="G2063" s="193"/>
      <c r="AD2063" s="202"/>
      <c r="AE2063" s="203"/>
      <c r="AF2063" s="203"/>
      <c r="AG2063" s="203"/>
      <c r="AH2063" s="203"/>
      <c r="AK2063" s="203"/>
      <c r="AL2063" s="203"/>
      <c r="AM2063" s="204"/>
    </row>
    <row r="2064" spans="2:39">
      <c r="B2064" s="200"/>
      <c r="C2064" s="201"/>
      <c r="D2064" s="201"/>
      <c r="E2064" s="201"/>
      <c r="G2064" s="193"/>
      <c r="AD2064" s="202"/>
      <c r="AE2064" s="203"/>
      <c r="AF2064" s="203"/>
      <c r="AG2064" s="203"/>
      <c r="AH2064" s="203"/>
      <c r="AK2064" s="203"/>
      <c r="AL2064" s="203"/>
      <c r="AM2064" s="204"/>
    </row>
    <row r="2065" spans="2:39">
      <c r="B2065" s="200"/>
      <c r="C2065" s="201"/>
      <c r="D2065" s="201"/>
      <c r="E2065" s="201"/>
      <c r="G2065" s="193"/>
      <c r="AD2065" s="202"/>
      <c r="AE2065" s="203"/>
      <c r="AF2065" s="203"/>
      <c r="AG2065" s="203"/>
      <c r="AH2065" s="203"/>
      <c r="AK2065" s="203"/>
      <c r="AL2065" s="203"/>
      <c r="AM2065" s="204"/>
    </row>
    <row r="2066" spans="2:39">
      <c r="B2066" s="200"/>
      <c r="C2066" s="201"/>
      <c r="D2066" s="201"/>
      <c r="E2066" s="201"/>
      <c r="G2066" s="193"/>
      <c r="AD2066" s="202"/>
      <c r="AE2066" s="203"/>
      <c r="AF2066" s="203"/>
      <c r="AG2066" s="203"/>
      <c r="AH2066" s="203"/>
      <c r="AK2066" s="203"/>
      <c r="AL2066" s="203"/>
      <c r="AM2066" s="204"/>
    </row>
    <row r="2067" spans="2:39">
      <c r="B2067" s="200"/>
      <c r="C2067" s="201"/>
      <c r="D2067" s="201"/>
      <c r="E2067" s="201"/>
      <c r="G2067" s="193"/>
      <c r="AD2067" s="202"/>
      <c r="AE2067" s="203"/>
      <c r="AF2067" s="203"/>
      <c r="AG2067" s="203"/>
      <c r="AH2067" s="203"/>
      <c r="AK2067" s="203"/>
      <c r="AL2067" s="203"/>
      <c r="AM2067" s="204"/>
    </row>
    <row r="2068" spans="2:39">
      <c r="B2068" s="200"/>
      <c r="C2068" s="201"/>
      <c r="D2068" s="201"/>
      <c r="E2068" s="201"/>
      <c r="G2068" s="193"/>
      <c r="AD2068" s="202"/>
      <c r="AE2068" s="203"/>
      <c r="AF2068" s="203"/>
      <c r="AG2068" s="203"/>
      <c r="AH2068" s="203"/>
      <c r="AK2068" s="203"/>
      <c r="AL2068" s="203"/>
      <c r="AM2068" s="204"/>
    </row>
    <row r="2069" spans="2:39">
      <c r="B2069" s="200"/>
      <c r="C2069" s="201"/>
      <c r="D2069" s="201"/>
      <c r="E2069" s="201"/>
      <c r="G2069" s="193"/>
      <c r="AD2069" s="202"/>
      <c r="AE2069" s="203"/>
      <c r="AF2069" s="203"/>
      <c r="AG2069" s="203"/>
      <c r="AH2069" s="203"/>
      <c r="AK2069" s="203"/>
      <c r="AL2069" s="203"/>
      <c r="AM2069" s="204"/>
    </row>
    <row r="2070" spans="2:39">
      <c r="B2070" s="200"/>
      <c r="C2070" s="201"/>
      <c r="D2070" s="201"/>
      <c r="E2070" s="201"/>
      <c r="G2070" s="193"/>
      <c r="AD2070" s="202"/>
      <c r="AE2070" s="203"/>
      <c r="AF2070" s="203"/>
      <c r="AG2070" s="203"/>
      <c r="AH2070" s="203"/>
      <c r="AK2070" s="203"/>
      <c r="AL2070" s="203"/>
      <c r="AM2070" s="204"/>
    </row>
    <row r="2071" spans="2:39">
      <c r="B2071" s="200"/>
      <c r="C2071" s="201"/>
      <c r="D2071" s="201"/>
      <c r="E2071" s="201"/>
      <c r="G2071" s="193"/>
      <c r="AD2071" s="202"/>
      <c r="AE2071" s="203"/>
      <c r="AF2071" s="203"/>
      <c r="AG2071" s="203"/>
      <c r="AH2071" s="203"/>
      <c r="AK2071" s="203"/>
      <c r="AL2071" s="203"/>
      <c r="AM2071" s="204"/>
    </row>
    <row r="2072" spans="2:39">
      <c r="B2072" s="200"/>
      <c r="C2072" s="201"/>
      <c r="D2072" s="201"/>
      <c r="E2072" s="201"/>
      <c r="G2072" s="193"/>
      <c r="AD2072" s="202"/>
      <c r="AE2072" s="203"/>
      <c r="AF2072" s="203"/>
      <c r="AG2072" s="203"/>
      <c r="AH2072" s="203"/>
      <c r="AK2072" s="203"/>
      <c r="AL2072" s="203"/>
      <c r="AM2072" s="204"/>
    </row>
    <row r="2073" spans="2:39">
      <c r="B2073" s="200"/>
      <c r="C2073" s="201"/>
      <c r="D2073" s="201"/>
      <c r="E2073" s="201"/>
      <c r="G2073" s="193"/>
      <c r="AD2073" s="202"/>
      <c r="AE2073" s="203"/>
      <c r="AF2073" s="203"/>
      <c r="AG2073" s="203"/>
      <c r="AH2073" s="203"/>
      <c r="AK2073" s="203"/>
      <c r="AL2073" s="203"/>
      <c r="AM2073" s="204"/>
    </row>
    <row r="2074" spans="2:39">
      <c r="B2074" s="200"/>
      <c r="C2074" s="201"/>
      <c r="D2074" s="201"/>
      <c r="E2074" s="201"/>
      <c r="G2074" s="193"/>
      <c r="AD2074" s="202"/>
      <c r="AE2074" s="203"/>
      <c r="AF2074" s="203"/>
      <c r="AG2074" s="203"/>
      <c r="AH2074" s="203"/>
      <c r="AK2074" s="203"/>
      <c r="AL2074" s="203"/>
      <c r="AM2074" s="204"/>
    </row>
    <row r="2075" spans="2:39">
      <c r="B2075" s="200"/>
      <c r="C2075" s="201"/>
      <c r="D2075" s="201"/>
      <c r="E2075" s="201"/>
      <c r="G2075" s="193"/>
      <c r="AD2075" s="202"/>
      <c r="AE2075" s="203"/>
      <c r="AF2075" s="203"/>
      <c r="AG2075" s="203"/>
      <c r="AH2075" s="203"/>
      <c r="AK2075" s="203"/>
      <c r="AL2075" s="203"/>
      <c r="AM2075" s="204"/>
    </row>
    <row r="2076" spans="2:39">
      <c r="B2076" s="200"/>
      <c r="C2076" s="201"/>
      <c r="D2076" s="201"/>
      <c r="E2076" s="201"/>
      <c r="G2076" s="193"/>
      <c r="AD2076" s="202"/>
      <c r="AE2076" s="203"/>
      <c r="AF2076" s="203"/>
      <c r="AG2076" s="203"/>
      <c r="AH2076" s="203"/>
      <c r="AK2076" s="203"/>
      <c r="AL2076" s="203"/>
      <c r="AM2076" s="204"/>
    </row>
    <row r="2077" spans="2:39">
      <c r="B2077" s="200"/>
      <c r="C2077" s="201"/>
      <c r="D2077" s="201"/>
      <c r="E2077" s="201"/>
      <c r="G2077" s="193"/>
      <c r="AD2077" s="202"/>
      <c r="AE2077" s="203"/>
      <c r="AF2077" s="203"/>
      <c r="AG2077" s="203"/>
      <c r="AH2077" s="203"/>
      <c r="AK2077" s="203"/>
      <c r="AL2077" s="203"/>
      <c r="AM2077" s="204"/>
    </row>
    <row r="2078" spans="2:39">
      <c r="B2078" s="200"/>
      <c r="C2078" s="201"/>
      <c r="D2078" s="201"/>
      <c r="E2078" s="201"/>
      <c r="G2078" s="193"/>
      <c r="AD2078" s="202"/>
      <c r="AE2078" s="203"/>
      <c r="AF2078" s="203"/>
      <c r="AG2078" s="203"/>
      <c r="AH2078" s="203"/>
      <c r="AK2078" s="203"/>
      <c r="AL2078" s="203"/>
      <c r="AM2078" s="204"/>
    </row>
    <row r="2079" spans="2:39">
      <c r="B2079" s="200"/>
      <c r="C2079" s="201"/>
      <c r="D2079" s="201"/>
      <c r="E2079" s="201"/>
      <c r="G2079" s="193"/>
      <c r="AD2079" s="202"/>
      <c r="AE2079" s="203"/>
      <c r="AF2079" s="203"/>
      <c r="AG2079" s="203"/>
      <c r="AH2079" s="203"/>
      <c r="AK2079" s="203"/>
      <c r="AL2079" s="203"/>
      <c r="AM2079" s="204"/>
    </row>
    <row r="2080" spans="2:39">
      <c r="B2080" s="200"/>
      <c r="C2080" s="201"/>
      <c r="D2080" s="201"/>
      <c r="E2080" s="201"/>
      <c r="G2080" s="193"/>
      <c r="AD2080" s="202"/>
      <c r="AE2080" s="203"/>
      <c r="AF2080" s="203"/>
      <c r="AG2080" s="203"/>
      <c r="AH2080" s="203"/>
      <c r="AK2080" s="203"/>
      <c r="AL2080" s="203"/>
      <c r="AM2080" s="204"/>
    </row>
    <row r="2081" spans="2:39">
      <c r="B2081" s="200"/>
      <c r="C2081" s="201"/>
      <c r="D2081" s="201"/>
      <c r="E2081" s="201"/>
      <c r="G2081" s="193"/>
      <c r="AD2081" s="202"/>
      <c r="AE2081" s="203"/>
      <c r="AF2081" s="203"/>
      <c r="AG2081" s="203"/>
      <c r="AH2081" s="203"/>
      <c r="AK2081" s="203"/>
      <c r="AL2081" s="203"/>
      <c r="AM2081" s="204"/>
    </row>
    <row r="2082" spans="2:39">
      <c r="B2082" s="200"/>
      <c r="C2082" s="201"/>
      <c r="D2082" s="201"/>
      <c r="E2082" s="201"/>
      <c r="G2082" s="193"/>
      <c r="AD2082" s="202"/>
      <c r="AE2082" s="203"/>
      <c r="AF2082" s="203"/>
      <c r="AG2082" s="203"/>
      <c r="AH2082" s="203"/>
      <c r="AK2082" s="203"/>
      <c r="AL2082" s="203"/>
      <c r="AM2082" s="204"/>
    </row>
    <row r="2083" spans="2:39">
      <c r="B2083" s="200"/>
      <c r="C2083" s="201"/>
      <c r="D2083" s="201"/>
      <c r="E2083" s="201"/>
      <c r="G2083" s="193"/>
      <c r="AD2083" s="202"/>
      <c r="AE2083" s="203"/>
      <c r="AF2083" s="203"/>
      <c r="AG2083" s="203"/>
      <c r="AH2083" s="203"/>
      <c r="AK2083" s="203"/>
      <c r="AL2083" s="203"/>
      <c r="AM2083" s="204"/>
    </row>
    <row r="2084" spans="2:39">
      <c r="B2084" s="200"/>
      <c r="C2084" s="201"/>
      <c r="D2084" s="201"/>
      <c r="E2084" s="201"/>
      <c r="G2084" s="193"/>
      <c r="AD2084" s="202"/>
      <c r="AE2084" s="203"/>
      <c r="AF2084" s="203"/>
      <c r="AG2084" s="203"/>
      <c r="AH2084" s="203"/>
      <c r="AK2084" s="203"/>
      <c r="AL2084" s="203"/>
      <c r="AM2084" s="204"/>
    </row>
    <row r="2085" spans="2:39">
      <c r="B2085" s="200"/>
      <c r="C2085" s="201"/>
      <c r="D2085" s="201"/>
      <c r="E2085" s="201"/>
      <c r="G2085" s="193"/>
      <c r="AD2085" s="202"/>
      <c r="AE2085" s="203"/>
      <c r="AF2085" s="203"/>
      <c r="AG2085" s="203"/>
      <c r="AH2085" s="203"/>
      <c r="AK2085" s="203"/>
      <c r="AL2085" s="203"/>
      <c r="AM2085" s="204"/>
    </row>
    <row r="2086" spans="2:39">
      <c r="B2086" s="200"/>
      <c r="C2086" s="201"/>
      <c r="D2086" s="201"/>
      <c r="E2086" s="201"/>
      <c r="G2086" s="193"/>
      <c r="AD2086" s="202"/>
      <c r="AE2086" s="203"/>
      <c r="AF2086" s="203"/>
      <c r="AG2086" s="203"/>
      <c r="AH2086" s="203"/>
      <c r="AK2086" s="203"/>
      <c r="AL2086" s="203"/>
      <c r="AM2086" s="204"/>
    </row>
    <row r="2087" spans="2:39">
      <c r="B2087" s="200"/>
      <c r="C2087" s="201"/>
      <c r="D2087" s="201"/>
      <c r="E2087" s="201"/>
      <c r="G2087" s="193"/>
      <c r="AD2087" s="202"/>
      <c r="AE2087" s="203"/>
      <c r="AF2087" s="203"/>
      <c r="AG2087" s="203"/>
      <c r="AH2087" s="203"/>
      <c r="AK2087" s="203"/>
      <c r="AL2087" s="203"/>
      <c r="AM2087" s="204"/>
    </row>
    <row r="2088" spans="2:39">
      <c r="B2088" s="200"/>
      <c r="C2088" s="201"/>
      <c r="D2088" s="201"/>
      <c r="E2088" s="201"/>
      <c r="G2088" s="193"/>
      <c r="AD2088" s="202"/>
      <c r="AE2088" s="203"/>
      <c r="AF2088" s="203"/>
      <c r="AG2088" s="203"/>
      <c r="AH2088" s="203"/>
      <c r="AK2088" s="203"/>
      <c r="AL2088" s="203"/>
      <c r="AM2088" s="204"/>
    </row>
    <row r="2089" spans="2:39">
      <c r="B2089" s="200"/>
      <c r="C2089" s="201"/>
      <c r="D2089" s="201"/>
      <c r="E2089" s="201"/>
      <c r="G2089" s="193"/>
      <c r="AD2089" s="202"/>
      <c r="AE2089" s="203"/>
      <c r="AF2089" s="203"/>
      <c r="AG2089" s="203"/>
      <c r="AH2089" s="203"/>
      <c r="AK2089" s="203"/>
      <c r="AL2089" s="203"/>
      <c r="AM2089" s="204"/>
    </row>
    <row r="2090" spans="2:39">
      <c r="B2090" s="200"/>
      <c r="C2090" s="201"/>
      <c r="D2090" s="201"/>
      <c r="E2090" s="201"/>
      <c r="G2090" s="193"/>
      <c r="AD2090" s="202"/>
      <c r="AE2090" s="203"/>
      <c r="AF2090" s="203"/>
      <c r="AG2090" s="203"/>
      <c r="AH2090" s="203"/>
      <c r="AK2090" s="203"/>
      <c r="AL2090" s="203"/>
      <c r="AM2090" s="204"/>
    </row>
    <row r="2091" spans="2:39">
      <c r="B2091" s="200"/>
      <c r="C2091" s="201"/>
      <c r="D2091" s="201"/>
      <c r="E2091" s="201"/>
      <c r="G2091" s="193"/>
      <c r="AD2091" s="202"/>
      <c r="AE2091" s="203"/>
      <c r="AF2091" s="203"/>
      <c r="AG2091" s="203"/>
      <c r="AH2091" s="203"/>
      <c r="AK2091" s="203"/>
      <c r="AL2091" s="203"/>
      <c r="AM2091" s="204"/>
    </row>
    <row r="2092" spans="2:39">
      <c r="B2092" s="200"/>
      <c r="C2092" s="201"/>
      <c r="D2092" s="201"/>
      <c r="E2092" s="201"/>
      <c r="G2092" s="193"/>
      <c r="AD2092" s="202"/>
      <c r="AE2092" s="203"/>
      <c r="AF2092" s="203"/>
      <c r="AG2092" s="203"/>
      <c r="AH2092" s="203"/>
      <c r="AK2092" s="203"/>
      <c r="AL2092" s="203"/>
      <c r="AM2092" s="204"/>
    </row>
    <row r="2093" spans="2:39">
      <c r="B2093" s="200"/>
      <c r="C2093" s="201"/>
      <c r="D2093" s="201"/>
      <c r="E2093" s="201"/>
      <c r="G2093" s="193"/>
      <c r="AD2093" s="202"/>
      <c r="AE2093" s="203"/>
      <c r="AF2093" s="203"/>
      <c r="AG2093" s="203"/>
      <c r="AH2093" s="203"/>
      <c r="AK2093" s="203"/>
      <c r="AL2093" s="203"/>
      <c r="AM2093" s="204"/>
    </row>
    <row r="2094" spans="2:39">
      <c r="B2094" s="200"/>
      <c r="C2094" s="201"/>
      <c r="D2094" s="201"/>
      <c r="E2094" s="201"/>
      <c r="G2094" s="193"/>
      <c r="AD2094" s="202"/>
      <c r="AE2094" s="203"/>
      <c r="AF2094" s="203"/>
      <c r="AG2094" s="203"/>
      <c r="AH2094" s="203"/>
      <c r="AK2094" s="203"/>
      <c r="AL2094" s="203"/>
      <c r="AM2094" s="204"/>
    </row>
    <row r="2095" spans="2:39">
      <c r="B2095" s="200"/>
      <c r="C2095" s="201"/>
      <c r="D2095" s="201"/>
      <c r="E2095" s="201"/>
      <c r="G2095" s="193"/>
      <c r="AD2095" s="202"/>
      <c r="AE2095" s="203"/>
      <c r="AF2095" s="203"/>
      <c r="AG2095" s="203"/>
      <c r="AH2095" s="203"/>
      <c r="AK2095" s="203"/>
      <c r="AL2095" s="203"/>
      <c r="AM2095" s="204"/>
    </row>
    <row r="2096" spans="2:39">
      <c r="B2096" s="200"/>
      <c r="C2096" s="201"/>
      <c r="D2096" s="201"/>
      <c r="E2096" s="201"/>
      <c r="G2096" s="193"/>
      <c r="AD2096" s="202"/>
      <c r="AE2096" s="203"/>
      <c r="AF2096" s="203"/>
      <c r="AG2096" s="203"/>
      <c r="AH2096" s="203"/>
      <c r="AK2096" s="203"/>
      <c r="AL2096" s="203"/>
      <c r="AM2096" s="204"/>
    </row>
    <row r="2097" spans="2:39">
      <c r="B2097" s="200"/>
      <c r="C2097" s="201"/>
      <c r="D2097" s="201"/>
      <c r="E2097" s="201"/>
      <c r="G2097" s="193"/>
      <c r="AD2097" s="202"/>
      <c r="AE2097" s="203"/>
      <c r="AF2097" s="203"/>
      <c r="AG2097" s="203"/>
      <c r="AH2097" s="203"/>
      <c r="AK2097" s="203"/>
      <c r="AL2097" s="203"/>
      <c r="AM2097" s="204"/>
    </row>
    <row r="2098" spans="2:39">
      <c r="B2098" s="200"/>
      <c r="C2098" s="201"/>
      <c r="D2098" s="201"/>
      <c r="E2098" s="201"/>
      <c r="G2098" s="193"/>
      <c r="AD2098" s="202"/>
      <c r="AE2098" s="203"/>
      <c r="AF2098" s="203"/>
      <c r="AG2098" s="203"/>
      <c r="AH2098" s="203"/>
      <c r="AK2098" s="203"/>
      <c r="AL2098" s="203"/>
      <c r="AM2098" s="204"/>
    </row>
    <row r="2099" spans="2:39">
      <c r="B2099" s="200"/>
      <c r="C2099" s="201"/>
      <c r="D2099" s="201"/>
      <c r="E2099" s="201"/>
      <c r="G2099" s="193"/>
      <c r="AD2099" s="202"/>
      <c r="AE2099" s="203"/>
      <c r="AF2099" s="203"/>
      <c r="AG2099" s="203"/>
      <c r="AH2099" s="203"/>
      <c r="AK2099" s="203"/>
      <c r="AL2099" s="203"/>
      <c r="AM2099" s="204"/>
    </row>
    <row r="2100" spans="2:39">
      <c r="B2100" s="200"/>
      <c r="C2100" s="201"/>
      <c r="D2100" s="201"/>
      <c r="E2100" s="201"/>
      <c r="G2100" s="193"/>
      <c r="AD2100" s="202"/>
      <c r="AE2100" s="203"/>
      <c r="AF2100" s="203"/>
      <c r="AG2100" s="203"/>
      <c r="AH2100" s="203"/>
      <c r="AK2100" s="203"/>
      <c r="AL2100" s="203"/>
      <c r="AM2100" s="204"/>
    </row>
    <row r="2101" spans="2:39">
      <c r="B2101" s="200"/>
      <c r="C2101" s="201"/>
      <c r="D2101" s="201"/>
      <c r="E2101" s="201"/>
      <c r="G2101" s="193"/>
      <c r="AD2101" s="202"/>
      <c r="AE2101" s="203"/>
      <c r="AF2101" s="203"/>
      <c r="AG2101" s="203"/>
      <c r="AH2101" s="203"/>
      <c r="AK2101" s="203"/>
      <c r="AL2101" s="203"/>
      <c r="AM2101" s="204"/>
    </row>
    <row r="2102" spans="2:39">
      <c r="B2102" s="200"/>
      <c r="C2102" s="201"/>
      <c r="D2102" s="201"/>
      <c r="E2102" s="201"/>
      <c r="G2102" s="193"/>
      <c r="AD2102" s="202"/>
      <c r="AE2102" s="203"/>
      <c r="AF2102" s="203"/>
      <c r="AG2102" s="203"/>
      <c r="AH2102" s="203"/>
      <c r="AK2102" s="203"/>
      <c r="AL2102" s="203"/>
      <c r="AM2102" s="204"/>
    </row>
    <row r="2103" spans="2:39">
      <c r="B2103" s="200"/>
      <c r="C2103" s="201"/>
      <c r="D2103" s="201"/>
      <c r="E2103" s="201"/>
      <c r="G2103" s="193"/>
      <c r="AD2103" s="202"/>
      <c r="AE2103" s="203"/>
      <c r="AF2103" s="203"/>
      <c r="AG2103" s="203"/>
      <c r="AH2103" s="203"/>
      <c r="AK2103" s="203"/>
      <c r="AL2103" s="203"/>
      <c r="AM2103" s="204"/>
    </row>
    <row r="2104" spans="2:39">
      <c r="B2104" s="200"/>
      <c r="C2104" s="201"/>
      <c r="D2104" s="201"/>
      <c r="E2104" s="201"/>
      <c r="G2104" s="193"/>
      <c r="AD2104" s="202"/>
      <c r="AE2104" s="203"/>
      <c r="AF2104" s="203"/>
      <c r="AG2104" s="203"/>
      <c r="AH2104" s="203"/>
      <c r="AK2104" s="203"/>
      <c r="AL2104" s="203"/>
      <c r="AM2104" s="204"/>
    </row>
    <row r="2105" spans="2:39">
      <c r="B2105" s="200"/>
      <c r="C2105" s="201"/>
      <c r="D2105" s="201"/>
      <c r="E2105" s="201"/>
      <c r="G2105" s="193"/>
      <c r="AD2105" s="202"/>
      <c r="AE2105" s="203"/>
      <c r="AF2105" s="203"/>
      <c r="AG2105" s="203"/>
      <c r="AH2105" s="203"/>
      <c r="AK2105" s="203"/>
      <c r="AL2105" s="203"/>
      <c r="AM2105" s="204"/>
    </row>
    <row r="2106" spans="2:39">
      <c r="B2106" s="200"/>
      <c r="C2106" s="201"/>
      <c r="D2106" s="201"/>
      <c r="E2106" s="201"/>
      <c r="G2106" s="193"/>
      <c r="AD2106" s="202"/>
      <c r="AE2106" s="203"/>
      <c r="AF2106" s="203"/>
      <c r="AG2106" s="203"/>
      <c r="AH2106" s="203"/>
      <c r="AK2106" s="203"/>
      <c r="AL2106" s="203"/>
      <c r="AM2106" s="204"/>
    </row>
    <row r="2107" spans="2:39">
      <c r="B2107" s="200"/>
      <c r="C2107" s="201"/>
      <c r="D2107" s="201"/>
      <c r="E2107" s="201"/>
      <c r="G2107" s="193"/>
      <c r="AD2107" s="202"/>
      <c r="AE2107" s="203"/>
      <c r="AF2107" s="203"/>
      <c r="AG2107" s="203"/>
      <c r="AH2107" s="203"/>
      <c r="AK2107" s="203"/>
      <c r="AL2107" s="203"/>
      <c r="AM2107" s="204"/>
    </row>
    <row r="2108" spans="2:39">
      <c r="B2108" s="200"/>
      <c r="C2108" s="201"/>
      <c r="D2108" s="201"/>
      <c r="E2108" s="201"/>
      <c r="G2108" s="193"/>
      <c r="AD2108" s="202"/>
      <c r="AE2108" s="203"/>
      <c r="AF2108" s="203"/>
      <c r="AG2108" s="203"/>
      <c r="AH2108" s="203"/>
      <c r="AK2108" s="203"/>
      <c r="AL2108" s="203"/>
      <c r="AM2108" s="204"/>
    </row>
    <row r="2109" spans="2:39">
      <c r="B2109" s="200"/>
      <c r="C2109" s="201"/>
      <c r="D2109" s="201"/>
      <c r="E2109" s="201"/>
      <c r="G2109" s="193"/>
      <c r="AD2109" s="202"/>
      <c r="AE2109" s="203"/>
      <c r="AF2109" s="203"/>
      <c r="AG2109" s="203"/>
      <c r="AH2109" s="203"/>
      <c r="AK2109" s="203"/>
      <c r="AL2109" s="203"/>
      <c r="AM2109" s="204"/>
    </row>
    <row r="2110" spans="2:39">
      <c r="B2110" s="200"/>
      <c r="C2110" s="201"/>
      <c r="D2110" s="201"/>
      <c r="E2110" s="201"/>
      <c r="G2110" s="193"/>
      <c r="AD2110" s="202"/>
      <c r="AE2110" s="203"/>
      <c r="AF2110" s="203"/>
      <c r="AG2110" s="203"/>
      <c r="AH2110" s="203"/>
      <c r="AK2110" s="203"/>
      <c r="AL2110" s="203"/>
      <c r="AM2110" s="204"/>
    </row>
    <row r="2111" spans="2:39">
      <c r="B2111" s="200"/>
      <c r="C2111" s="201"/>
      <c r="D2111" s="201"/>
      <c r="E2111" s="201"/>
      <c r="G2111" s="193"/>
      <c r="AD2111" s="202"/>
      <c r="AE2111" s="203"/>
      <c r="AF2111" s="203"/>
      <c r="AG2111" s="203"/>
      <c r="AH2111" s="203"/>
      <c r="AK2111" s="203"/>
      <c r="AL2111" s="203"/>
      <c r="AM2111" s="204"/>
    </row>
    <row r="2112" spans="2:39">
      <c r="B2112" s="200"/>
      <c r="C2112" s="201"/>
      <c r="D2112" s="201"/>
      <c r="E2112" s="201"/>
      <c r="G2112" s="193"/>
      <c r="AD2112" s="202"/>
      <c r="AE2112" s="203"/>
      <c r="AF2112" s="203"/>
      <c r="AG2112" s="203"/>
      <c r="AH2112" s="203"/>
      <c r="AK2112" s="203"/>
      <c r="AL2112" s="203"/>
      <c r="AM2112" s="204"/>
    </row>
    <row r="2113" spans="2:39">
      <c r="B2113" s="200"/>
      <c r="C2113" s="201"/>
      <c r="D2113" s="201"/>
      <c r="E2113" s="201"/>
      <c r="G2113" s="193"/>
      <c r="AD2113" s="202"/>
      <c r="AE2113" s="203"/>
      <c r="AF2113" s="203"/>
      <c r="AG2113" s="203"/>
      <c r="AH2113" s="203"/>
      <c r="AK2113" s="203"/>
      <c r="AL2113" s="203"/>
      <c r="AM2113" s="204"/>
    </row>
    <row r="2114" spans="2:39">
      <c r="B2114" s="200"/>
      <c r="C2114" s="201"/>
      <c r="D2114" s="201"/>
      <c r="E2114" s="201"/>
      <c r="G2114" s="193"/>
      <c r="AD2114" s="202"/>
      <c r="AE2114" s="203"/>
      <c r="AF2114" s="203"/>
      <c r="AG2114" s="203"/>
      <c r="AH2114" s="203"/>
      <c r="AK2114" s="203"/>
      <c r="AL2114" s="203"/>
      <c r="AM2114" s="204"/>
    </row>
    <row r="2115" spans="2:39">
      <c r="B2115" s="200"/>
      <c r="C2115" s="201"/>
      <c r="D2115" s="201"/>
      <c r="E2115" s="201"/>
      <c r="G2115" s="193"/>
      <c r="AD2115" s="202"/>
      <c r="AE2115" s="203"/>
      <c r="AF2115" s="203"/>
      <c r="AG2115" s="203"/>
      <c r="AH2115" s="203"/>
      <c r="AK2115" s="203"/>
      <c r="AL2115" s="203"/>
      <c r="AM2115" s="204"/>
    </row>
    <row r="2116" spans="2:39">
      <c r="B2116" s="200"/>
      <c r="C2116" s="201"/>
      <c r="D2116" s="201"/>
      <c r="E2116" s="201"/>
      <c r="G2116" s="193"/>
      <c r="AD2116" s="202"/>
      <c r="AE2116" s="203"/>
      <c r="AF2116" s="203"/>
      <c r="AG2116" s="203"/>
      <c r="AH2116" s="203"/>
      <c r="AK2116" s="203"/>
      <c r="AL2116" s="203"/>
      <c r="AM2116" s="204"/>
    </row>
    <row r="2117" spans="2:39">
      <c r="B2117" s="200"/>
      <c r="C2117" s="201"/>
      <c r="D2117" s="201"/>
      <c r="E2117" s="201"/>
      <c r="G2117" s="193"/>
      <c r="AD2117" s="202"/>
      <c r="AE2117" s="203"/>
      <c r="AF2117" s="203"/>
      <c r="AG2117" s="203"/>
      <c r="AH2117" s="203"/>
      <c r="AK2117" s="203"/>
      <c r="AL2117" s="203"/>
      <c r="AM2117" s="204"/>
    </row>
    <row r="2118" spans="2:39">
      <c r="B2118" s="200"/>
      <c r="C2118" s="201"/>
      <c r="D2118" s="201"/>
      <c r="E2118" s="201"/>
      <c r="G2118" s="193"/>
      <c r="AD2118" s="202"/>
      <c r="AE2118" s="203"/>
      <c r="AF2118" s="203"/>
      <c r="AG2118" s="203"/>
      <c r="AH2118" s="203"/>
      <c r="AK2118" s="203"/>
      <c r="AL2118" s="203"/>
      <c r="AM2118" s="204"/>
    </row>
    <row r="2119" spans="2:39">
      <c r="B2119" s="200"/>
      <c r="C2119" s="201"/>
      <c r="D2119" s="201"/>
      <c r="E2119" s="201"/>
      <c r="G2119" s="193"/>
      <c r="AD2119" s="202"/>
      <c r="AE2119" s="203"/>
      <c r="AF2119" s="203"/>
      <c r="AG2119" s="203"/>
      <c r="AH2119" s="203"/>
      <c r="AK2119" s="203"/>
      <c r="AL2119" s="203"/>
      <c r="AM2119" s="204"/>
    </row>
    <row r="2120" spans="2:39">
      <c r="B2120" s="200"/>
      <c r="C2120" s="201"/>
      <c r="D2120" s="201"/>
      <c r="E2120" s="201"/>
      <c r="G2120" s="193"/>
      <c r="AD2120" s="202"/>
      <c r="AE2120" s="203"/>
      <c r="AF2120" s="203"/>
      <c r="AG2120" s="203"/>
      <c r="AH2120" s="203"/>
      <c r="AK2120" s="203"/>
      <c r="AL2120" s="203"/>
      <c r="AM2120" s="204"/>
    </row>
    <row r="2121" spans="2:39">
      <c r="B2121" s="200"/>
      <c r="C2121" s="201"/>
      <c r="D2121" s="201"/>
      <c r="E2121" s="201"/>
      <c r="G2121" s="193"/>
      <c r="AD2121" s="202"/>
      <c r="AE2121" s="203"/>
      <c r="AF2121" s="203"/>
      <c r="AG2121" s="203"/>
      <c r="AH2121" s="203"/>
      <c r="AK2121" s="203"/>
      <c r="AL2121" s="203"/>
      <c r="AM2121" s="204"/>
    </row>
    <row r="2122" spans="2:39">
      <c r="B2122" s="200"/>
      <c r="C2122" s="201"/>
      <c r="D2122" s="201"/>
      <c r="E2122" s="201"/>
      <c r="G2122" s="193"/>
      <c r="AD2122" s="202"/>
      <c r="AE2122" s="203"/>
      <c r="AF2122" s="203"/>
      <c r="AG2122" s="203"/>
      <c r="AH2122" s="203"/>
      <c r="AK2122" s="203"/>
      <c r="AL2122" s="203"/>
      <c r="AM2122" s="204"/>
    </row>
    <row r="2123" spans="2:39">
      <c r="B2123" s="200"/>
      <c r="C2123" s="201"/>
      <c r="D2123" s="201"/>
      <c r="E2123" s="201"/>
      <c r="G2123" s="193"/>
      <c r="AD2123" s="202"/>
      <c r="AE2123" s="203"/>
      <c r="AF2123" s="203"/>
      <c r="AG2123" s="203"/>
      <c r="AH2123" s="203"/>
      <c r="AK2123" s="203"/>
      <c r="AL2123" s="203"/>
      <c r="AM2123" s="204"/>
    </row>
    <row r="2124" spans="2:39">
      <c r="B2124" s="200"/>
      <c r="C2124" s="201"/>
      <c r="D2124" s="201"/>
      <c r="E2124" s="201"/>
      <c r="G2124" s="193"/>
      <c r="AD2124" s="202"/>
      <c r="AE2124" s="203"/>
      <c r="AF2124" s="203"/>
      <c r="AG2124" s="203"/>
      <c r="AH2124" s="203"/>
      <c r="AK2124" s="203"/>
      <c r="AL2124" s="203"/>
      <c r="AM2124" s="204"/>
    </row>
    <row r="2125" spans="2:39">
      <c r="B2125" s="200"/>
      <c r="C2125" s="201"/>
      <c r="D2125" s="201"/>
      <c r="E2125" s="201"/>
      <c r="G2125" s="193"/>
      <c r="AD2125" s="202"/>
      <c r="AE2125" s="203"/>
      <c r="AF2125" s="203"/>
      <c r="AG2125" s="203"/>
      <c r="AH2125" s="203"/>
      <c r="AK2125" s="203"/>
      <c r="AL2125" s="203"/>
      <c r="AM2125" s="204"/>
    </row>
    <row r="2126" spans="2:39">
      <c r="B2126" s="200"/>
      <c r="C2126" s="201"/>
      <c r="D2126" s="201"/>
      <c r="E2126" s="201"/>
      <c r="G2126" s="193"/>
      <c r="AD2126" s="202"/>
      <c r="AE2126" s="203"/>
      <c r="AF2126" s="203"/>
      <c r="AG2126" s="203"/>
      <c r="AH2126" s="203"/>
      <c r="AK2126" s="203"/>
      <c r="AL2126" s="203"/>
      <c r="AM2126" s="204"/>
    </row>
    <row r="2127" spans="2:39">
      <c r="B2127" s="200"/>
      <c r="C2127" s="201"/>
      <c r="D2127" s="201"/>
      <c r="E2127" s="201"/>
      <c r="G2127" s="193"/>
      <c r="AD2127" s="202"/>
      <c r="AE2127" s="203"/>
      <c r="AF2127" s="203"/>
      <c r="AG2127" s="203"/>
      <c r="AH2127" s="203"/>
      <c r="AK2127" s="203"/>
      <c r="AL2127" s="203"/>
      <c r="AM2127" s="204"/>
    </row>
    <row r="2128" spans="2:39">
      <c r="B2128" s="200"/>
      <c r="C2128" s="201"/>
      <c r="D2128" s="201"/>
      <c r="E2128" s="201"/>
      <c r="G2128" s="193"/>
      <c r="AD2128" s="202"/>
      <c r="AE2128" s="203"/>
      <c r="AF2128" s="203"/>
      <c r="AG2128" s="203"/>
      <c r="AH2128" s="203"/>
      <c r="AK2128" s="203"/>
      <c r="AL2128" s="203"/>
      <c r="AM2128" s="204"/>
    </row>
    <row r="2129" spans="2:39">
      <c r="B2129" s="200"/>
      <c r="C2129" s="201"/>
      <c r="D2129" s="201"/>
      <c r="E2129" s="201"/>
      <c r="G2129" s="193"/>
      <c r="AD2129" s="202"/>
      <c r="AE2129" s="203"/>
      <c r="AF2129" s="203"/>
      <c r="AG2129" s="203"/>
      <c r="AH2129" s="203"/>
      <c r="AK2129" s="203"/>
      <c r="AL2129" s="203"/>
      <c r="AM2129" s="204"/>
    </row>
    <row r="2130" spans="2:39">
      <c r="B2130" s="200"/>
      <c r="C2130" s="201"/>
      <c r="D2130" s="201"/>
      <c r="E2130" s="201"/>
      <c r="G2130" s="193"/>
      <c r="AD2130" s="202"/>
      <c r="AE2130" s="203"/>
      <c r="AF2130" s="203"/>
      <c r="AG2130" s="203"/>
      <c r="AH2130" s="203"/>
      <c r="AK2130" s="203"/>
      <c r="AL2130" s="203"/>
      <c r="AM2130" s="204"/>
    </row>
    <row r="2131" spans="2:39">
      <c r="B2131" s="200"/>
      <c r="C2131" s="201"/>
      <c r="D2131" s="201"/>
      <c r="E2131" s="201"/>
      <c r="G2131" s="193"/>
      <c r="AD2131" s="202"/>
      <c r="AE2131" s="203"/>
      <c r="AF2131" s="203"/>
      <c r="AG2131" s="203"/>
      <c r="AH2131" s="203"/>
      <c r="AK2131" s="203"/>
      <c r="AL2131" s="203"/>
      <c r="AM2131" s="204"/>
    </row>
    <row r="2132" spans="2:39">
      <c r="B2132" s="200"/>
      <c r="C2132" s="201"/>
      <c r="D2132" s="201"/>
      <c r="E2132" s="201"/>
      <c r="G2132" s="193"/>
      <c r="AD2132" s="202"/>
      <c r="AE2132" s="203"/>
      <c r="AF2132" s="203"/>
      <c r="AG2132" s="203"/>
      <c r="AH2132" s="203"/>
      <c r="AK2132" s="203"/>
      <c r="AL2132" s="203"/>
      <c r="AM2132" s="204"/>
    </row>
    <row r="2133" spans="2:39">
      <c r="B2133" s="200"/>
      <c r="C2133" s="201"/>
      <c r="D2133" s="201"/>
      <c r="E2133" s="201"/>
      <c r="G2133" s="193"/>
      <c r="AD2133" s="202"/>
      <c r="AE2133" s="203"/>
      <c r="AF2133" s="203"/>
      <c r="AG2133" s="203"/>
      <c r="AH2133" s="203"/>
      <c r="AK2133" s="203"/>
      <c r="AL2133" s="203"/>
      <c r="AM2133" s="204"/>
    </row>
    <row r="2134" spans="2:39">
      <c r="B2134" s="200"/>
      <c r="C2134" s="201"/>
      <c r="D2134" s="201"/>
      <c r="E2134" s="201"/>
      <c r="G2134" s="193"/>
      <c r="AD2134" s="202"/>
      <c r="AE2134" s="203"/>
      <c r="AF2134" s="203"/>
      <c r="AG2134" s="203"/>
      <c r="AH2134" s="203"/>
      <c r="AK2134" s="203"/>
      <c r="AL2134" s="203"/>
      <c r="AM2134" s="204"/>
    </row>
    <row r="2135" spans="2:39">
      <c r="B2135" s="200"/>
      <c r="C2135" s="201"/>
      <c r="D2135" s="201"/>
      <c r="E2135" s="201"/>
      <c r="G2135" s="193"/>
      <c r="AD2135" s="202"/>
      <c r="AE2135" s="203"/>
      <c r="AF2135" s="203"/>
      <c r="AG2135" s="203"/>
      <c r="AH2135" s="203"/>
      <c r="AK2135" s="203"/>
      <c r="AL2135" s="203"/>
      <c r="AM2135" s="204"/>
    </row>
    <row r="2136" spans="2:39">
      <c r="B2136" s="200"/>
      <c r="C2136" s="201"/>
      <c r="D2136" s="201"/>
      <c r="E2136" s="201"/>
      <c r="G2136" s="193"/>
      <c r="AD2136" s="202"/>
      <c r="AE2136" s="203"/>
      <c r="AF2136" s="203"/>
      <c r="AG2136" s="203"/>
      <c r="AH2136" s="203"/>
      <c r="AK2136" s="203"/>
      <c r="AL2136" s="203"/>
      <c r="AM2136" s="204"/>
    </row>
    <row r="2137" spans="2:39">
      <c r="B2137" s="200"/>
      <c r="C2137" s="201"/>
      <c r="D2137" s="201"/>
      <c r="E2137" s="201"/>
      <c r="G2137" s="193"/>
      <c r="AD2137" s="202"/>
      <c r="AE2137" s="203"/>
      <c r="AF2137" s="203"/>
      <c r="AG2137" s="203"/>
      <c r="AH2137" s="203"/>
      <c r="AK2137" s="203"/>
      <c r="AL2137" s="203"/>
      <c r="AM2137" s="204"/>
    </row>
    <row r="2138" spans="2:39">
      <c r="B2138" s="200"/>
      <c r="C2138" s="201"/>
      <c r="D2138" s="201"/>
      <c r="E2138" s="201"/>
      <c r="G2138" s="193"/>
      <c r="AD2138" s="202"/>
      <c r="AE2138" s="203"/>
      <c r="AF2138" s="203"/>
      <c r="AG2138" s="203"/>
      <c r="AH2138" s="203"/>
      <c r="AK2138" s="203"/>
      <c r="AL2138" s="203"/>
      <c r="AM2138" s="204"/>
    </row>
    <row r="2139" spans="2:39">
      <c r="B2139" s="200"/>
      <c r="C2139" s="201"/>
      <c r="D2139" s="201"/>
      <c r="E2139" s="201"/>
      <c r="G2139" s="193"/>
      <c r="AD2139" s="202"/>
      <c r="AE2139" s="203"/>
      <c r="AF2139" s="203"/>
      <c r="AG2139" s="203"/>
      <c r="AH2139" s="203"/>
      <c r="AK2139" s="203"/>
      <c r="AL2139" s="203"/>
      <c r="AM2139" s="204"/>
    </row>
    <row r="2140" spans="2:39">
      <c r="B2140" s="200"/>
      <c r="C2140" s="201"/>
      <c r="D2140" s="201"/>
      <c r="E2140" s="201"/>
      <c r="G2140" s="193"/>
      <c r="AD2140" s="202"/>
      <c r="AE2140" s="203"/>
      <c r="AF2140" s="203"/>
      <c r="AG2140" s="203"/>
      <c r="AH2140" s="203"/>
      <c r="AK2140" s="203"/>
      <c r="AL2140" s="203"/>
      <c r="AM2140" s="204"/>
    </row>
    <row r="2141" spans="2:39">
      <c r="B2141" s="200"/>
      <c r="C2141" s="201"/>
      <c r="D2141" s="201"/>
      <c r="E2141" s="201"/>
      <c r="G2141" s="193"/>
      <c r="AD2141" s="202"/>
      <c r="AE2141" s="203"/>
      <c r="AF2141" s="203"/>
      <c r="AG2141" s="203"/>
      <c r="AH2141" s="203"/>
      <c r="AK2141" s="203"/>
      <c r="AL2141" s="203"/>
      <c r="AM2141" s="204"/>
    </row>
    <row r="2142" spans="2:39">
      <c r="B2142" s="200"/>
      <c r="C2142" s="201"/>
      <c r="D2142" s="201"/>
      <c r="E2142" s="201"/>
      <c r="G2142" s="193"/>
      <c r="AD2142" s="202"/>
      <c r="AE2142" s="203"/>
      <c r="AF2142" s="203"/>
      <c r="AG2142" s="203"/>
      <c r="AH2142" s="203"/>
      <c r="AK2142" s="203"/>
      <c r="AL2142" s="203"/>
      <c r="AM2142" s="204"/>
    </row>
    <row r="2143" spans="2:39">
      <c r="B2143" s="200"/>
      <c r="C2143" s="201"/>
      <c r="D2143" s="201"/>
      <c r="E2143" s="201"/>
      <c r="G2143" s="193"/>
      <c r="AD2143" s="202"/>
      <c r="AE2143" s="203"/>
      <c r="AF2143" s="203"/>
      <c r="AG2143" s="203"/>
      <c r="AH2143" s="203"/>
      <c r="AK2143" s="203"/>
      <c r="AL2143" s="203"/>
      <c r="AM2143" s="204"/>
    </row>
    <row r="2144" spans="2:39">
      <c r="B2144" s="200"/>
      <c r="C2144" s="201"/>
      <c r="D2144" s="201"/>
      <c r="E2144" s="201"/>
      <c r="G2144" s="193"/>
      <c r="AD2144" s="202"/>
      <c r="AE2144" s="203"/>
      <c r="AF2144" s="203"/>
      <c r="AG2144" s="203"/>
      <c r="AH2144" s="203"/>
      <c r="AK2144" s="203"/>
      <c r="AL2144" s="203"/>
      <c r="AM2144" s="204"/>
    </row>
    <row r="2145" spans="2:39">
      <c r="B2145" s="200"/>
      <c r="C2145" s="201"/>
      <c r="D2145" s="201"/>
      <c r="E2145" s="201"/>
      <c r="G2145" s="193"/>
      <c r="AD2145" s="202"/>
      <c r="AE2145" s="203"/>
      <c r="AF2145" s="203"/>
      <c r="AG2145" s="203"/>
      <c r="AH2145" s="203"/>
      <c r="AK2145" s="203"/>
      <c r="AL2145" s="203"/>
      <c r="AM2145" s="204"/>
    </row>
    <row r="2146" spans="2:39">
      <c r="B2146" s="200"/>
      <c r="C2146" s="201"/>
      <c r="D2146" s="201"/>
      <c r="E2146" s="201"/>
      <c r="G2146" s="193"/>
      <c r="AD2146" s="202"/>
      <c r="AE2146" s="203"/>
      <c r="AF2146" s="203"/>
      <c r="AG2146" s="203"/>
      <c r="AH2146" s="203"/>
      <c r="AK2146" s="203"/>
      <c r="AL2146" s="203"/>
      <c r="AM2146" s="204"/>
    </row>
    <row r="2147" spans="2:39">
      <c r="B2147" s="200"/>
      <c r="C2147" s="201"/>
      <c r="D2147" s="201"/>
      <c r="E2147" s="201"/>
      <c r="G2147" s="193"/>
      <c r="AD2147" s="202"/>
      <c r="AE2147" s="203"/>
      <c r="AF2147" s="203"/>
      <c r="AG2147" s="203"/>
      <c r="AH2147" s="203"/>
      <c r="AK2147" s="203"/>
      <c r="AL2147" s="203"/>
      <c r="AM2147" s="204"/>
    </row>
    <row r="2148" spans="2:39">
      <c r="B2148" s="200"/>
      <c r="C2148" s="201"/>
      <c r="D2148" s="201"/>
      <c r="E2148" s="201"/>
      <c r="G2148" s="193"/>
      <c r="AD2148" s="202"/>
      <c r="AE2148" s="203"/>
      <c r="AF2148" s="203"/>
      <c r="AG2148" s="203"/>
      <c r="AH2148" s="203"/>
      <c r="AK2148" s="203"/>
      <c r="AL2148" s="203"/>
      <c r="AM2148" s="204"/>
    </row>
    <row r="2149" spans="2:39">
      <c r="B2149" s="200"/>
      <c r="C2149" s="201"/>
      <c r="D2149" s="201"/>
      <c r="E2149" s="201"/>
      <c r="G2149" s="193"/>
      <c r="AD2149" s="202"/>
      <c r="AE2149" s="203"/>
      <c r="AF2149" s="203"/>
      <c r="AG2149" s="203"/>
      <c r="AH2149" s="203"/>
      <c r="AK2149" s="203"/>
      <c r="AL2149" s="203"/>
      <c r="AM2149" s="204"/>
    </row>
    <row r="2150" spans="2:39">
      <c r="B2150" s="200"/>
      <c r="C2150" s="201"/>
      <c r="D2150" s="201"/>
      <c r="E2150" s="201"/>
      <c r="G2150" s="193"/>
      <c r="AD2150" s="202"/>
      <c r="AE2150" s="203"/>
      <c r="AF2150" s="203"/>
      <c r="AG2150" s="203"/>
      <c r="AH2150" s="203"/>
      <c r="AK2150" s="203"/>
      <c r="AL2150" s="203"/>
      <c r="AM2150" s="204"/>
    </row>
    <row r="2151" spans="2:39">
      <c r="B2151" s="200"/>
      <c r="C2151" s="201"/>
      <c r="D2151" s="201"/>
      <c r="E2151" s="201"/>
      <c r="G2151" s="193"/>
      <c r="AD2151" s="202"/>
      <c r="AE2151" s="203"/>
      <c r="AF2151" s="203"/>
      <c r="AG2151" s="203"/>
      <c r="AH2151" s="203"/>
      <c r="AK2151" s="203"/>
      <c r="AL2151" s="203"/>
      <c r="AM2151" s="204"/>
    </row>
    <row r="2152" spans="2:39">
      <c r="B2152" s="200"/>
      <c r="C2152" s="201"/>
      <c r="D2152" s="201"/>
      <c r="E2152" s="201"/>
      <c r="G2152" s="193"/>
      <c r="AD2152" s="202"/>
      <c r="AE2152" s="203"/>
      <c r="AF2152" s="203"/>
      <c r="AG2152" s="203"/>
      <c r="AH2152" s="203"/>
      <c r="AK2152" s="203"/>
      <c r="AL2152" s="203"/>
      <c r="AM2152" s="204"/>
    </row>
    <row r="2153" spans="2:39">
      <c r="B2153" s="200"/>
      <c r="C2153" s="201"/>
      <c r="D2153" s="201"/>
      <c r="E2153" s="201"/>
      <c r="G2153" s="193"/>
      <c r="AD2153" s="202"/>
      <c r="AE2153" s="203"/>
      <c r="AF2153" s="203"/>
      <c r="AG2153" s="203"/>
      <c r="AH2153" s="203"/>
      <c r="AK2153" s="203"/>
      <c r="AL2153" s="203"/>
      <c r="AM2153" s="204"/>
    </row>
    <row r="2154" spans="2:39">
      <c r="B2154" s="200"/>
      <c r="C2154" s="201"/>
      <c r="D2154" s="201"/>
      <c r="E2154" s="201"/>
      <c r="G2154" s="193"/>
      <c r="AD2154" s="202"/>
      <c r="AE2154" s="203"/>
      <c r="AF2154" s="203"/>
      <c r="AG2154" s="203"/>
      <c r="AH2154" s="203"/>
      <c r="AK2154" s="203"/>
      <c r="AL2154" s="203"/>
      <c r="AM2154" s="204"/>
    </row>
    <row r="2155" spans="2:39">
      <c r="B2155" s="200"/>
      <c r="C2155" s="201"/>
      <c r="D2155" s="201"/>
      <c r="E2155" s="201"/>
      <c r="G2155" s="193"/>
      <c r="AD2155" s="202"/>
      <c r="AE2155" s="203"/>
      <c r="AF2155" s="203"/>
      <c r="AG2155" s="203"/>
      <c r="AH2155" s="203"/>
      <c r="AK2155" s="203"/>
      <c r="AL2155" s="203"/>
      <c r="AM2155" s="204"/>
    </row>
    <row r="2156" spans="2:39">
      <c r="B2156" s="200"/>
      <c r="C2156" s="201"/>
      <c r="D2156" s="201"/>
      <c r="E2156" s="201"/>
      <c r="G2156" s="193"/>
      <c r="AD2156" s="202"/>
      <c r="AE2156" s="203"/>
      <c r="AF2156" s="203"/>
      <c r="AG2156" s="203"/>
      <c r="AH2156" s="203"/>
      <c r="AK2156" s="203"/>
      <c r="AL2156" s="203"/>
      <c r="AM2156" s="204"/>
    </row>
    <row r="2157" spans="2:39">
      <c r="B2157" s="200"/>
      <c r="C2157" s="201"/>
      <c r="D2157" s="201"/>
      <c r="E2157" s="201"/>
      <c r="G2157" s="193"/>
      <c r="AD2157" s="202"/>
      <c r="AE2157" s="203"/>
      <c r="AF2157" s="203"/>
      <c r="AG2157" s="203"/>
      <c r="AH2157" s="203"/>
      <c r="AK2157" s="203"/>
      <c r="AL2157" s="203"/>
      <c r="AM2157" s="204"/>
    </row>
    <row r="2158" spans="2:39">
      <c r="B2158" s="200"/>
      <c r="C2158" s="201"/>
      <c r="D2158" s="201"/>
      <c r="E2158" s="201"/>
      <c r="G2158" s="193"/>
      <c r="AD2158" s="202"/>
      <c r="AE2158" s="203"/>
      <c r="AF2158" s="203"/>
      <c r="AG2158" s="203"/>
      <c r="AH2158" s="203"/>
      <c r="AK2158" s="203"/>
      <c r="AL2158" s="203"/>
      <c r="AM2158" s="204"/>
    </row>
    <row r="2159" spans="2:39">
      <c r="B2159" s="200"/>
      <c r="C2159" s="201"/>
      <c r="D2159" s="201"/>
      <c r="E2159" s="201"/>
      <c r="G2159" s="193"/>
      <c r="AD2159" s="202"/>
      <c r="AE2159" s="203"/>
      <c r="AF2159" s="203"/>
      <c r="AG2159" s="203"/>
      <c r="AH2159" s="203"/>
      <c r="AK2159" s="203"/>
      <c r="AL2159" s="203"/>
      <c r="AM2159" s="204"/>
    </row>
    <row r="2160" spans="2:39">
      <c r="B2160" s="200"/>
      <c r="C2160" s="201"/>
      <c r="D2160" s="201"/>
      <c r="E2160" s="201"/>
      <c r="G2160" s="193"/>
      <c r="AD2160" s="202"/>
      <c r="AE2160" s="203"/>
      <c r="AF2160" s="203"/>
      <c r="AG2160" s="203"/>
      <c r="AH2160" s="203"/>
      <c r="AK2160" s="203"/>
      <c r="AL2160" s="203"/>
      <c r="AM2160" s="204"/>
    </row>
    <row r="2161" spans="2:39">
      <c r="B2161" s="200"/>
      <c r="C2161" s="201"/>
      <c r="D2161" s="201"/>
      <c r="E2161" s="201"/>
      <c r="G2161" s="193"/>
      <c r="AD2161" s="202"/>
      <c r="AE2161" s="203"/>
      <c r="AF2161" s="203"/>
      <c r="AG2161" s="203"/>
      <c r="AH2161" s="203"/>
      <c r="AK2161" s="203"/>
      <c r="AL2161" s="203"/>
      <c r="AM2161" s="204"/>
    </row>
    <row r="2162" spans="2:39">
      <c r="B2162" s="200"/>
      <c r="C2162" s="201"/>
      <c r="D2162" s="201"/>
      <c r="E2162" s="201"/>
      <c r="G2162" s="193"/>
      <c r="AD2162" s="202"/>
      <c r="AE2162" s="203"/>
      <c r="AF2162" s="203"/>
      <c r="AG2162" s="203"/>
      <c r="AH2162" s="203"/>
      <c r="AK2162" s="203"/>
      <c r="AL2162" s="203"/>
      <c r="AM2162" s="204"/>
    </row>
    <row r="2163" spans="2:39">
      <c r="B2163" s="200"/>
      <c r="C2163" s="201"/>
      <c r="D2163" s="201"/>
      <c r="E2163" s="201"/>
      <c r="G2163" s="193"/>
      <c r="AD2163" s="202"/>
      <c r="AE2163" s="203"/>
      <c r="AF2163" s="203"/>
      <c r="AG2163" s="203"/>
      <c r="AH2163" s="203"/>
      <c r="AK2163" s="203"/>
      <c r="AL2163" s="203"/>
      <c r="AM2163" s="204"/>
    </row>
    <row r="2164" spans="2:39">
      <c r="B2164" s="200"/>
      <c r="C2164" s="201"/>
      <c r="D2164" s="201"/>
      <c r="E2164" s="201"/>
      <c r="G2164" s="193"/>
      <c r="AD2164" s="202"/>
      <c r="AE2164" s="203"/>
      <c r="AF2164" s="203"/>
      <c r="AG2164" s="203"/>
      <c r="AH2164" s="203"/>
      <c r="AK2164" s="203"/>
      <c r="AL2164" s="203"/>
      <c r="AM2164" s="204"/>
    </row>
    <row r="2165" spans="2:39">
      <c r="B2165" s="200"/>
      <c r="C2165" s="201"/>
      <c r="D2165" s="201"/>
      <c r="E2165" s="201"/>
      <c r="G2165" s="193"/>
      <c r="AD2165" s="202"/>
      <c r="AE2165" s="203"/>
      <c r="AF2165" s="203"/>
      <c r="AG2165" s="203"/>
      <c r="AH2165" s="203"/>
      <c r="AK2165" s="203"/>
      <c r="AL2165" s="203"/>
      <c r="AM2165" s="204"/>
    </row>
    <row r="2166" spans="2:39">
      <c r="B2166" s="200"/>
      <c r="C2166" s="201"/>
      <c r="D2166" s="201"/>
      <c r="E2166" s="201"/>
      <c r="G2166" s="193"/>
      <c r="AD2166" s="202"/>
      <c r="AE2166" s="203"/>
      <c r="AF2166" s="203"/>
      <c r="AG2166" s="203"/>
      <c r="AH2166" s="203"/>
      <c r="AK2166" s="203"/>
      <c r="AL2166" s="203"/>
      <c r="AM2166" s="204"/>
    </row>
    <row r="2167" spans="2:39">
      <c r="B2167" s="200"/>
      <c r="C2167" s="201"/>
      <c r="D2167" s="201"/>
      <c r="E2167" s="201"/>
      <c r="G2167" s="193"/>
      <c r="AD2167" s="202"/>
      <c r="AE2167" s="203"/>
      <c r="AF2167" s="203"/>
      <c r="AG2167" s="203"/>
      <c r="AH2167" s="203"/>
      <c r="AK2167" s="203"/>
      <c r="AL2167" s="203"/>
      <c r="AM2167" s="204"/>
    </row>
    <row r="2168" spans="2:39">
      <c r="B2168" s="200"/>
      <c r="C2168" s="201"/>
      <c r="D2168" s="201"/>
      <c r="E2168" s="201"/>
      <c r="G2168" s="193"/>
      <c r="AD2168" s="202"/>
      <c r="AE2168" s="203"/>
      <c r="AF2168" s="203"/>
      <c r="AG2168" s="203"/>
      <c r="AH2168" s="203"/>
      <c r="AK2168" s="203"/>
      <c r="AL2168" s="203"/>
      <c r="AM2168" s="204"/>
    </row>
    <row r="2169" spans="2:39">
      <c r="B2169" s="200"/>
      <c r="C2169" s="201"/>
      <c r="D2169" s="201"/>
      <c r="E2169" s="201"/>
      <c r="G2169" s="193"/>
      <c r="AD2169" s="202"/>
      <c r="AE2169" s="203"/>
      <c r="AF2169" s="203"/>
      <c r="AG2169" s="203"/>
      <c r="AH2169" s="203"/>
      <c r="AK2169" s="203"/>
      <c r="AL2169" s="203"/>
      <c r="AM2169" s="204"/>
    </row>
    <row r="2170" spans="2:39">
      <c r="B2170" s="200"/>
      <c r="C2170" s="201"/>
      <c r="D2170" s="201"/>
      <c r="E2170" s="201"/>
      <c r="G2170" s="193"/>
      <c r="AD2170" s="202"/>
      <c r="AE2170" s="203"/>
      <c r="AF2170" s="203"/>
      <c r="AG2170" s="203"/>
      <c r="AH2170" s="203"/>
      <c r="AK2170" s="203"/>
      <c r="AL2170" s="203"/>
      <c r="AM2170" s="204"/>
    </row>
    <row r="2171" spans="2:39">
      <c r="B2171" s="200"/>
      <c r="C2171" s="201"/>
      <c r="D2171" s="201"/>
      <c r="E2171" s="201"/>
      <c r="G2171" s="193"/>
      <c r="AD2171" s="202"/>
      <c r="AE2171" s="203"/>
      <c r="AF2171" s="203"/>
      <c r="AG2171" s="203"/>
      <c r="AH2171" s="203"/>
      <c r="AK2171" s="203"/>
      <c r="AL2171" s="203"/>
      <c r="AM2171" s="204"/>
    </row>
    <row r="2172" spans="2:39">
      <c r="B2172" s="200"/>
      <c r="C2172" s="201"/>
      <c r="D2172" s="201"/>
      <c r="E2172" s="201"/>
      <c r="G2172" s="193"/>
      <c r="AD2172" s="202"/>
      <c r="AE2172" s="203"/>
      <c r="AF2172" s="203"/>
      <c r="AG2172" s="203"/>
      <c r="AH2172" s="203"/>
      <c r="AK2172" s="203"/>
      <c r="AL2172" s="203"/>
      <c r="AM2172" s="204"/>
    </row>
    <row r="2173" spans="2:39">
      <c r="B2173" s="200"/>
      <c r="C2173" s="201"/>
      <c r="D2173" s="201"/>
      <c r="E2173" s="201"/>
      <c r="G2173" s="193"/>
      <c r="AD2173" s="202"/>
      <c r="AE2173" s="203"/>
      <c r="AF2173" s="203"/>
      <c r="AG2173" s="203"/>
      <c r="AH2173" s="203"/>
      <c r="AK2173" s="203"/>
      <c r="AL2173" s="203"/>
      <c r="AM2173" s="204"/>
    </row>
    <row r="2174" spans="2:39">
      <c r="B2174" s="200"/>
      <c r="C2174" s="201"/>
      <c r="D2174" s="201"/>
      <c r="E2174" s="201"/>
      <c r="G2174" s="193"/>
      <c r="AD2174" s="202"/>
      <c r="AE2174" s="203"/>
      <c r="AF2174" s="203"/>
      <c r="AG2174" s="203"/>
      <c r="AH2174" s="203"/>
      <c r="AK2174" s="203"/>
      <c r="AL2174" s="203"/>
      <c r="AM2174" s="204"/>
    </row>
    <row r="2175" spans="2:39">
      <c r="B2175" s="200"/>
      <c r="C2175" s="201"/>
      <c r="D2175" s="201"/>
      <c r="E2175" s="201"/>
      <c r="G2175" s="193"/>
      <c r="AD2175" s="202"/>
      <c r="AE2175" s="203"/>
      <c r="AF2175" s="203"/>
      <c r="AG2175" s="203"/>
      <c r="AH2175" s="203"/>
      <c r="AK2175" s="203"/>
      <c r="AL2175" s="203"/>
      <c r="AM2175" s="204"/>
    </row>
    <row r="2176" spans="2:39">
      <c r="B2176" s="200"/>
      <c r="C2176" s="201"/>
      <c r="D2176" s="201"/>
      <c r="E2176" s="201"/>
      <c r="G2176" s="193"/>
      <c r="AD2176" s="202"/>
      <c r="AE2176" s="203"/>
      <c r="AF2176" s="203"/>
      <c r="AG2176" s="203"/>
      <c r="AH2176" s="203"/>
      <c r="AK2176" s="203"/>
      <c r="AL2176" s="203"/>
      <c r="AM2176" s="204"/>
    </row>
    <row r="2177" spans="2:39">
      <c r="B2177" s="200"/>
      <c r="C2177" s="201"/>
      <c r="D2177" s="201"/>
      <c r="E2177" s="201"/>
      <c r="G2177" s="193"/>
      <c r="AD2177" s="202"/>
      <c r="AE2177" s="203"/>
      <c r="AF2177" s="203"/>
      <c r="AG2177" s="203"/>
      <c r="AH2177" s="203"/>
      <c r="AK2177" s="203"/>
      <c r="AL2177" s="203"/>
      <c r="AM2177" s="204"/>
    </row>
    <row r="2178" spans="2:39">
      <c r="B2178" s="200"/>
      <c r="C2178" s="201"/>
      <c r="D2178" s="201"/>
      <c r="E2178" s="201"/>
      <c r="G2178" s="193"/>
      <c r="AD2178" s="202"/>
      <c r="AE2178" s="203"/>
      <c r="AF2178" s="203"/>
      <c r="AG2178" s="203"/>
      <c r="AH2178" s="203"/>
      <c r="AK2178" s="203"/>
      <c r="AL2178" s="203"/>
      <c r="AM2178" s="204"/>
    </row>
    <row r="2179" spans="2:39">
      <c r="B2179" s="200"/>
      <c r="C2179" s="201"/>
      <c r="D2179" s="201"/>
      <c r="E2179" s="201"/>
      <c r="G2179" s="193"/>
      <c r="AD2179" s="202"/>
      <c r="AE2179" s="203"/>
      <c r="AF2179" s="203"/>
      <c r="AG2179" s="203"/>
      <c r="AH2179" s="203"/>
      <c r="AK2179" s="203"/>
      <c r="AL2179" s="203"/>
      <c r="AM2179" s="204"/>
    </row>
    <row r="2180" spans="2:39">
      <c r="B2180" s="200"/>
      <c r="C2180" s="201"/>
      <c r="D2180" s="201"/>
      <c r="E2180" s="201"/>
      <c r="G2180" s="193"/>
      <c r="AD2180" s="202"/>
      <c r="AE2180" s="203"/>
      <c r="AF2180" s="203"/>
      <c r="AG2180" s="203"/>
      <c r="AH2180" s="203"/>
      <c r="AK2180" s="203"/>
      <c r="AL2180" s="203"/>
      <c r="AM2180" s="204"/>
    </row>
    <row r="2181" spans="2:39">
      <c r="B2181" s="200"/>
      <c r="C2181" s="201"/>
      <c r="D2181" s="201"/>
      <c r="E2181" s="201"/>
      <c r="G2181" s="193"/>
      <c r="AD2181" s="202"/>
      <c r="AE2181" s="203"/>
      <c r="AF2181" s="203"/>
      <c r="AG2181" s="203"/>
      <c r="AH2181" s="203"/>
      <c r="AK2181" s="203"/>
      <c r="AL2181" s="203"/>
      <c r="AM2181" s="204"/>
    </row>
    <row r="2182" spans="2:39">
      <c r="B2182" s="200"/>
      <c r="C2182" s="201"/>
      <c r="D2182" s="201"/>
      <c r="E2182" s="201"/>
      <c r="G2182" s="193"/>
      <c r="AD2182" s="202"/>
      <c r="AE2182" s="203"/>
      <c r="AF2182" s="203"/>
      <c r="AG2182" s="203"/>
      <c r="AH2182" s="203"/>
      <c r="AK2182" s="203"/>
      <c r="AL2182" s="203"/>
      <c r="AM2182" s="204"/>
    </row>
    <row r="2183" spans="2:39">
      <c r="B2183" s="200"/>
      <c r="C2183" s="201"/>
      <c r="D2183" s="201"/>
      <c r="E2183" s="201"/>
      <c r="G2183" s="193"/>
      <c r="AD2183" s="202"/>
      <c r="AE2183" s="203"/>
      <c r="AF2183" s="203"/>
      <c r="AG2183" s="203"/>
      <c r="AH2183" s="203"/>
      <c r="AK2183" s="203"/>
      <c r="AL2183" s="203"/>
      <c r="AM2183" s="204"/>
    </row>
    <row r="2184" spans="2:39">
      <c r="B2184" s="200"/>
      <c r="C2184" s="201"/>
      <c r="D2184" s="201"/>
      <c r="E2184" s="201"/>
      <c r="G2184" s="193"/>
      <c r="AD2184" s="202"/>
      <c r="AE2184" s="203"/>
      <c r="AF2184" s="203"/>
      <c r="AG2184" s="203"/>
      <c r="AH2184" s="203"/>
      <c r="AK2184" s="203"/>
      <c r="AL2184" s="203"/>
      <c r="AM2184" s="204"/>
    </row>
    <row r="2185" spans="2:39">
      <c r="B2185" s="200"/>
      <c r="C2185" s="201"/>
      <c r="D2185" s="201"/>
      <c r="E2185" s="201"/>
      <c r="G2185" s="193"/>
      <c r="AD2185" s="202"/>
      <c r="AE2185" s="203"/>
      <c r="AF2185" s="203"/>
      <c r="AG2185" s="203"/>
      <c r="AH2185" s="203"/>
      <c r="AK2185" s="203"/>
      <c r="AL2185" s="203"/>
      <c r="AM2185" s="204"/>
    </row>
    <row r="2186" spans="2:39">
      <c r="B2186" s="200"/>
      <c r="C2186" s="201"/>
      <c r="D2186" s="201"/>
      <c r="E2186" s="201"/>
      <c r="G2186" s="193"/>
      <c r="AD2186" s="202"/>
      <c r="AE2186" s="203"/>
      <c r="AF2186" s="203"/>
      <c r="AG2186" s="203"/>
      <c r="AH2186" s="203"/>
      <c r="AK2186" s="203"/>
      <c r="AL2186" s="203"/>
      <c r="AM2186" s="204"/>
    </row>
    <row r="2187" spans="2:39">
      <c r="B2187" s="200"/>
      <c r="C2187" s="201"/>
      <c r="D2187" s="201"/>
      <c r="E2187" s="201"/>
      <c r="G2187" s="193"/>
      <c r="AD2187" s="202"/>
      <c r="AE2187" s="203"/>
      <c r="AF2187" s="203"/>
      <c r="AG2187" s="203"/>
      <c r="AH2187" s="203"/>
      <c r="AK2187" s="203"/>
      <c r="AL2187" s="203"/>
      <c r="AM2187" s="204"/>
    </row>
    <row r="2188" spans="2:39">
      <c r="B2188" s="200"/>
      <c r="C2188" s="201"/>
      <c r="D2188" s="201"/>
      <c r="E2188" s="201"/>
      <c r="G2188" s="193"/>
      <c r="AD2188" s="202"/>
      <c r="AE2188" s="203"/>
      <c r="AF2188" s="203"/>
      <c r="AG2188" s="203"/>
      <c r="AH2188" s="203"/>
      <c r="AK2188" s="203"/>
      <c r="AL2188" s="203"/>
      <c r="AM2188" s="204"/>
    </row>
    <row r="2189" spans="2:39">
      <c r="B2189" s="200"/>
      <c r="C2189" s="201"/>
      <c r="D2189" s="201"/>
      <c r="E2189" s="201"/>
      <c r="G2189" s="193"/>
      <c r="AD2189" s="202"/>
      <c r="AE2189" s="203"/>
      <c r="AF2189" s="203"/>
      <c r="AG2189" s="203"/>
      <c r="AH2189" s="203"/>
      <c r="AK2189" s="203"/>
      <c r="AL2189" s="203"/>
      <c r="AM2189" s="204"/>
    </row>
    <row r="2190" spans="2:39">
      <c r="B2190" s="200"/>
      <c r="C2190" s="201"/>
      <c r="D2190" s="201"/>
      <c r="E2190" s="201"/>
      <c r="G2190" s="193"/>
      <c r="AD2190" s="202"/>
      <c r="AE2190" s="203"/>
      <c r="AF2190" s="203"/>
      <c r="AG2190" s="203"/>
      <c r="AH2190" s="203"/>
      <c r="AK2190" s="203"/>
      <c r="AL2190" s="203"/>
      <c r="AM2190" s="204"/>
    </row>
    <row r="2191" spans="2:39">
      <c r="B2191" s="200"/>
      <c r="C2191" s="201"/>
      <c r="D2191" s="201"/>
      <c r="E2191" s="201"/>
      <c r="G2191" s="193"/>
      <c r="AD2191" s="202"/>
      <c r="AE2191" s="203"/>
      <c r="AF2191" s="203"/>
      <c r="AG2191" s="203"/>
      <c r="AH2191" s="203"/>
      <c r="AK2191" s="203"/>
      <c r="AL2191" s="203"/>
      <c r="AM2191" s="204"/>
    </row>
    <row r="2192" spans="2:39">
      <c r="B2192" s="200"/>
      <c r="C2192" s="201"/>
      <c r="D2192" s="201"/>
      <c r="E2192" s="201"/>
      <c r="G2192" s="193"/>
      <c r="AD2192" s="202"/>
      <c r="AE2192" s="203"/>
      <c r="AF2192" s="203"/>
      <c r="AG2192" s="203"/>
      <c r="AH2192" s="203"/>
      <c r="AK2192" s="203"/>
      <c r="AL2192" s="203"/>
      <c r="AM2192" s="204"/>
    </row>
    <row r="2193" spans="2:39">
      <c r="B2193" s="200"/>
      <c r="D2193" s="201"/>
      <c r="E2193" s="201"/>
      <c r="G2193" s="193"/>
      <c r="AD2193" s="202"/>
      <c r="AE2193" s="203"/>
      <c r="AF2193" s="203"/>
      <c r="AG2193" s="203"/>
      <c r="AH2193" s="203"/>
      <c r="AK2193" s="203"/>
      <c r="AL2193" s="203"/>
      <c r="AM2193" s="204"/>
    </row>
    <row r="2194" spans="2:39">
      <c r="B2194" s="200"/>
      <c r="D2194" s="201"/>
      <c r="E2194" s="201"/>
      <c r="G2194" s="193"/>
      <c r="AD2194" s="202"/>
      <c r="AE2194" s="203"/>
      <c r="AF2194" s="203"/>
      <c r="AG2194" s="203"/>
      <c r="AH2194" s="203"/>
      <c r="AK2194" s="203"/>
      <c r="AL2194" s="203"/>
      <c r="AM2194" s="204"/>
    </row>
    <row r="2195" spans="2:39">
      <c r="B2195" s="200"/>
      <c r="D2195" s="201"/>
      <c r="E2195" s="201"/>
      <c r="G2195" s="193"/>
      <c r="AD2195" s="202"/>
      <c r="AE2195" s="203"/>
      <c r="AF2195" s="203"/>
      <c r="AG2195" s="203"/>
      <c r="AH2195" s="203"/>
      <c r="AK2195" s="203"/>
      <c r="AL2195" s="203"/>
      <c r="AM2195" s="204"/>
    </row>
    <row r="2196" spans="2:39">
      <c r="B2196" s="200"/>
      <c r="D2196" s="201"/>
      <c r="E2196" s="201"/>
      <c r="G2196" s="193"/>
      <c r="AD2196" s="202"/>
      <c r="AE2196" s="203"/>
      <c r="AF2196" s="203"/>
      <c r="AG2196" s="203"/>
      <c r="AH2196" s="203"/>
      <c r="AK2196" s="203"/>
      <c r="AL2196" s="203"/>
      <c r="AM2196" s="204"/>
    </row>
    <row r="2197" spans="2:39">
      <c r="B2197" s="200"/>
      <c r="D2197" s="201"/>
      <c r="E2197" s="201"/>
      <c r="G2197" s="193"/>
      <c r="AD2197" s="202"/>
      <c r="AE2197" s="203"/>
      <c r="AF2197" s="203"/>
      <c r="AG2197" s="203"/>
      <c r="AH2197" s="203"/>
      <c r="AK2197" s="203"/>
      <c r="AL2197" s="203"/>
      <c r="AM2197" s="204"/>
    </row>
    <row r="2198" spans="2:39">
      <c r="B2198" s="200"/>
      <c r="D2198" s="201"/>
      <c r="E2198" s="201"/>
      <c r="G2198" s="193"/>
      <c r="AD2198" s="202"/>
      <c r="AE2198" s="203"/>
      <c r="AF2198" s="203"/>
      <c r="AG2198" s="203"/>
      <c r="AH2198" s="203"/>
      <c r="AK2198" s="203"/>
      <c r="AL2198" s="203"/>
      <c r="AM2198" s="204"/>
    </row>
    <row r="2199" spans="2:39">
      <c r="B2199" s="200"/>
      <c r="D2199" s="201"/>
      <c r="E2199" s="201"/>
      <c r="G2199" s="193"/>
      <c r="AD2199" s="202"/>
      <c r="AE2199" s="203"/>
      <c r="AF2199" s="203"/>
      <c r="AG2199" s="203"/>
      <c r="AH2199" s="203"/>
      <c r="AK2199" s="203"/>
      <c r="AL2199" s="203"/>
      <c r="AM2199" s="204"/>
    </row>
    <row r="2200" spans="2:39">
      <c r="B2200" s="200"/>
      <c r="D2200" s="201"/>
      <c r="E2200" s="201"/>
      <c r="G2200" s="193"/>
      <c r="AD2200" s="202"/>
      <c r="AE2200" s="203"/>
      <c r="AF2200" s="203"/>
      <c r="AG2200" s="203"/>
      <c r="AH2200" s="203"/>
      <c r="AK2200" s="203"/>
      <c r="AL2200" s="203"/>
      <c r="AM2200" s="204"/>
    </row>
    <row r="2201" spans="2:39">
      <c r="B2201" s="200"/>
      <c r="D2201" s="201"/>
      <c r="E2201" s="201"/>
      <c r="G2201" s="193"/>
      <c r="AD2201" s="202"/>
      <c r="AE2201" s="203"/>
      <c r="AF2201" s="203"/>
      <c r="AG2201" s="203"/>
      <c r="AH2201" s="203"/>
      <c r="AK2201" s="203"/>
      <c r="AL2201" s="203"/>
      <c r="AM2201" s="204"/>
    </row>
    <row r="2202" spans="2:39">
      <c r="B2202" s="200"/>
      <c r="D2202" s="201"/>
      <c r="E2202" s="201"/>
      <c r="G2202" s="193"/>
      <c r="AD2202" s="202"/>
      <c r="AE2202" s="203"/>
      <c r="AF2202" s="203"/>
      <c r="AG2202" s="203"/>
      <c r="AH2202" s="203"/>
      <c r="AK2202" s="203"/>
      <c r="AL2202" s="203"/>
      <c r="AM2202" s="204"/>
    </row>
    <row r="2203" spans="2:39">
      <c r="B2203" s="200"/>
      <c r="D2203" s="201"/>
      <c r="E2203" s="201"/>
      <c r="G2203" s="193"/>
      <c r="AD2203" s="202"/>
      <c r="AE2203" s="203"/>
      <c r="AF2203" s="203"/>
      <c r="AG2203" s="203"/>
      <c r="AH2203" s="203"/>
      <c r="AK2203" s="203"/>
      <c r="AL2203" s="203"/>
      <c r="AM2203" s="204"/>
    </row>
    <row r="2204" spans="2:39">
      <c r="B2204" s="200"/>
      <c r="D2204" s="201"/>
      <c r="E2204" s="201"/>
      <c r="G2204" s="193"/>
      <c r="AD2204" s="202"/>
      <c r="AE2204" s="203"/>
      <c r="AF2204" s="203"/>
      <c r="AG2204" s="203"/>
      <c r="AH2204" s="203"/>
      <c r="AK2204" s="203"/>
      <c r="AL2204" s="203"/>
      <c r="AM2204" s="204"/>
    </row>
    <row r="2205" spans="2:39">
      <c r="B2205" s="200"/>
      <c r="D2205" s="201"/>
      <c r="E2205" s="201"/>
      <c r="G2205" s="193"/>
      <c r="AD2205" s="202"/>
      <c r="AE2205" s="203"/>
      <c r="AF2205" s="203"/>
      <c r="AG2205" s="203"/>
      <c r="AH2205" s="203"/>
      <c r="AK2205" s="203"/>
      <c r="AL2205" s="203"/>
      <c r="AM2205" s="204"/>
    </row>
    <row r="2206" spans="2:39">
      <c r="B2206" s="200"/>
      <c r="D2206" s="201"/>
      <c r="E2206" s="201"/>
      <c r="G2206" s="193"/>
      <c r="AD2206" s="202"/>
      <c r="AE2206" s="203"/>
      <c r="AF2206" s="203"/>
      <c r="AG2206" s="203"/>
      <c r="AH2206" s="203"/>
      <c r="AK2206" s="203"/>
      <c r="AL2206" s="203"/>
      <c r="AM2206" s="204"/>
    </row>
    <row r="2207" spans="2:39">
      <c r="B2207" s="200"/>
      <c r="D2207" s="201"/>
      <c r="E2207" s="201"/>
      <c r="G2207" s="193"/>
      <c r="AD2207" s="202"/>
      <c r="AE2207" s="203"/>
      <c r="AF2207" s="203"/>
      <c r="AG2207" s="203"/>
      <c r="AH2207" s="203"/>
      <c r="AK2207" s="203"/>
      <c r="AL2207" s="203"/>
      <c r="AM2207" s="204"/>
    </row>
    <row r="2208" spans="2:39">
      <c r="B2208" s="200"/>
      <c r="D2208" s="201"/>
      <c r="E2208" s="201"/>
      <c r="G2208" s="193"/>
      <c r="AD2208" s="202"/>
      <c r="AE2208" s="203"/>
      <c r="AF2208" s="203"/>
      <c r="AG2208" s="203"/>
      <c r="AH2208" s="203"/>
      <c r="AK2208" s="203"/>
      <c r="AL2208" s="203"/>
      <c r="AM2208" s="204"/>
    </row>
    <row r="2209" spans="2:39">
      <c r="B2209" s="200"/>
      <c r="D2209" s="201"/>
      <c r="E2209" s="201"/>
      <c r="G2209" s="193"/>
      <c r="AD2209" s="202"/>
      <c r="AE2209" s="203"/>
      <c r="AF2209" s="203"/>
      <c r="AG2209" s="203"/>
      <c r="AH2209" s="203"/>
      <c r="AK2209" s="203"/>
      <c r="AL2209" s="203"/>
      <c r="AM2209" s="204"/>
    </row>
    <row r="2210" spans="2:39">
      <c r="B2210" s="200"/>
      <c r="D2210" s="201"/>
      <c r="E2210" s="201"/>
      <c r="G2210" s="193"/>
      <c r="AD2210" s="202"/>
      <c r="AE2210" s="203"/>
      <c r="AF2210" s="203"/>
      <c r="AG2210" s="203"/>
      <c r="AH2210" s="203"/>
      <c r="AK2210" s="203"/>
      <c r="AL2210" s="203"/>
      <c r="AM2210" s="204"/>
    </row>
    <row r="2211" spans="2:39">
      <c r="B2211" s="200"/>
      <c r="D2211" s="201"/>
      <c r="E2211" s="201"/>
      <c r="G2211" s="193"/>
      <c r="AD2211" s="202"/>
      <c r="AE2211" s="203"/>
      <c r="AF2211" s="203"/>
      <c r="AG2211" s="203"/>
      <c r="AH2211" s="203"/>
      <c r="AK2211" s="203"/>
      <c r="AL2211" s="203"/>
      <c r="AM2211" s="204"/>
    </row>
    <row r="2212" spans="2:39">
      <c r="B2212" s="200"/>
      <c r="D2212" s="201"/>
      <c r="E2212" s="201"/>
      <c r="G2212" s="193"/>
      <c r="AD2212" s="202"/>
      <c r="AE2212" s="203"/>
      <c r="AF2212" s="203"/>
      <c r="AG2212" s="203"/>
      <c r="AH2212" s="203"/>
      <c r="AK2212" s="203"/>
      <c r="AL2212" s="203"/>
      <c r="AM2212" s="204"/>
    </row>
    <row r="2213" spans="2:39">
      <c r="B2213" s="200"/>
      <c r="D2213" s="201"/>
      <c r="E2213" s="201"/>
      <c r="G2213" s="193"/>
      <c r="AD2213" s="202"/>
      <c r="AE2213" s="203"/>
      <c r="AF2213" s="203"/>
      <c r="AG2213" s="203"/>
      <c r="AH2213" s="203"/>
      <c r="AK2213" s="203"/>
      <c r="AL2213" s="203"/>
      <c r="AM2213" s="204"/>
    </row>
    <row r="2214" spans="2:39">
      <c r="B2214" s="200"/>
      <c r="D2214" s="201"/>
      <c r="E2214" s="201"/>
      <c r="G2214" s="193"/>
      <c r="AD2214" s="202"/>
      <c r="AE2214" s="203"/>
      <c r="AF2214" s="203"/>
      <c r="AG2214" s="203"/>
      <c r="AH2214" s="203"/>
      <c r="AK2214" s="203"/>
      <c r="AL2214" s="203"/>
      <c r="AM2214" s="204"/>
    </row>
    <row r="2215" spans="2:39">
      <c r="B2215" s="200"/>
      <c r="D2215" s="201"/>
      <c r="E2215" s="201"/>
      <c r="G2215" s="193"/>
      <c r="AD2215" s="202"/>
      <c r="AE2215" s="203"/>
      <c r="AF2215" s="203"/>
      <c r="AG2215" s="203"/>
      <c r="AH2215" s="203"/>
      <c r="AK2215" s="203"/>
      <c r="AL2215" s="203"/>
      <c r="AM2215" s="204"/>
    </row>
    <row r="2216" spans="2:39">
      <c r="B2216" s="200"/>
      <c r="D2216" s="201"/>
      <c r="E2216" s="201"/>
      <c r="G2216" s="193"/>
      <c r="AD2216" s="202"/>
      <c r="AE2216" s="203"/>
      <c r="AF2216" s="203"/>
      <c r="AG2216" s="203"/>
      <c r="AH2216" s="203"/>
      <c r="AK2216" s="203"/>
      <c r="AL2216" s="203"/>
      <c r="AM2216" s="204"/>
    </row>
    <row r="2217" spans="2:39">
      <c r="B2217" s="200"/>
      <c r="D2217" s="201"/>
      <c r="E2217" s="201"/>
      <c r="G2217" s="193"/>
      <c r="AD2217" s="202"/>
      <c r="AE2217" s="203"/>
      <c r="AF2217" s="203"/>
      <c r="AG2217" s="203"/>
      <c r="AH2217" s="203"/>
      <c r="AK2217" s="203"/>
      <c r="AL2217" s="203"/>
      <c r="AM2217" s="204"/>
    </row>
    <row r="2218" spans="2:39">
      <c r="B2218" s="200"/>
      <c r="D2218" s="201"/>
      <c r="E2218" s="201"/>
      <c r="G2218" s="193"/>
      <c r="AD2218" s="202"/>
      <c r="AE2218" s="203"/>
      <c r="AF2218" s="203"/>
      <c r="AG2218" s="203"/>
      <c r="AH2218" s="203"/>
      <c r="AK2218" s="203"/>
      <c r="AL2218" s="203"/>
      <c r="AM2218" s="204"/>
    </row>
    <row r="2219" spans="2:39">
      <c r="B2219" s="200"/>
      <c r="D2219" s="201"/>
      <c r="E2219" s="201"/>
      <c r="G2219" s="193"/>
      <c r="AD2219" s="202"/>
      <c r="AE2219" s="203"/>
      <c r="AF2219" s="203"/>
      <c r="AG2219" s="203"/>
      <c r="AH2219" s="203"/>
      <c r="AK2219" s="203"/>
      <c r="AL2219" s="203"/>
      <c r="AM2219" s="204"/>
    </row>
    <row r="2220" spans="2:39">
      <c r="B2220" s="200"/>
      <c r="D2220" s="201"/>
      <c r="E2220" s="201"/>
      <c r="G2220" s="193"/>
      <c r="AD2220" s="202"/>
      <c r="AE2220" s="203"/>
      <c r="AF2220" s="203"/>
      <c r="AG2220" s="203"/>
      <c r="AH2220" s="203"/>
      <c r="AK2220" s="203"/>
      <c r="AL2220" s="203"/>
      <c r="AM2220" s="204"/>
    </row>
    <row r="2221" spans="2:39">
      <c r="B2221" s="200"/>
      <c r="D2221" s="201"/>
      <c r="E2221" s="201"/>
      <c r="G2221" s="193"/>
      <c r="AD2221" s="202"/>
      <c r="AE2221" s="203"/>
      <c r="AF2221" s="203"/>
      <c r="AG2221" s="203"/>
      <c r="AH2221" s="203"/>
      <c r="AK2221" s="203"/>
      <c r="AL2221" s="203"/>
      <c r="AM2221" s="204"/>
    </row>
    <row r="2222" spans="2:39">
      <c r="B2222" s="200"/>
      <c r="D2222" s="201"/>
      <c r="E2222" s="201"/>
      <c r="G2222" s="193"/>
      <c r="AD2222" s="202"/>
      <c r="AE2222" s="203"/>
      <c r="AF2222" s="203"/>
      <c r="AG2222" s="203"/>
      <c r="AH2222" s="203"/>
      <c r="AK2222" s="203"/>
      <c r="AL2222" s="203"/>
      <c r="AM2222" s="204"/>
    </row>
    <row r="2223" spans="2:39">
      <c r="B2223" s="200"/>
      <c r="D2223" s="201"/>
      <c r="E2223" s="201"/>
      <c r="G2223" s="193"/>
      <c r="AD2223" s="202"/>
      <c r="AE2223" s="203"/>
      <c r="AF2223" s="203"/>
      <c r="AG2223" s="203"/>
      <c r="AH2223" s="203"/>
      <c r="AK2223" s="203"/>
      <c r="AL2223" s="203"/>
      <c r="AM2223" s="204"/>
    </row>
    <row r="2224" spans="2:39">
      <c r="B2224" s="200"/>
      <c r="D2224" s="201"/>
      <c r="E2224" s="201"/>
      <c r="G2224" s="193"/>
      <c r="AD2224" s="202"/>
      <c r="AE2224" s="203"/>
      <c r="AF2224" s="203"/>
      <c r="AG2224" s="203"/>
      <c r="AH2224" s="203"/>
      <c r="AK2224" s="203"/>
      <c r="AL2224" s="203"/>
      <c r="AM2224" s="204"/>
    </row>
    <row r="2225" spans="2:39">
      <c r="B2225" s="200"/>
      <c r="D2225" s="201"/>
      <c r="E2225" s="201"/>
      <c r="G2225" s="193"/>
      <c r="AD2225" s="202"/>
      <c r="AE2225" s="203"/>
      <c r="AF2225" s="203"/>
      <c r="AG2225" s="203"/>
      <c r="AH2225" s="203"/>
      <c r="AK2225" s="203"/>
      <c r="AL2225" s="203"/>
      <c r="AM2225" s="204"/>
    </row>
    <row r="2226" spans="2:39">
      <c r="B2226" s="200"/>
      <c r="D2226" s="201"/>
      <c r="E2226" s="201"/>
      <c r="G2226" s="193"/>
      <c r="AD2226" s="202"/>
      <c r="AE2226" s="203"/>
      <c r="AF2226" s="203"/>
      <c r="AG2226" s="203"/>
      <c r="AH2226" s="203"/>
      <c r="AK2226" s="203"/>
      <c r="AL2226" s="203"/>
      <c r="AM2226" s="204"/>
    </row>
    <row r="2227" spans="2:39">
      <c r="B2227" s="200"/>
      <c r="D2227" s="201"/>
      <c r="E2227" s="201"/>
      <c r="G2227" s="193"/>
      <c r="AD2227" s="202"/>
      <c r="AE2227" s="203"/>
      <c r="AF2227" s="203"/>
      <c r="AG2227" s="203"/>
      <c r="AH2227" s="203"/>
      <c r="AK2227" s="203"/>
      <c r="AL2227" s="203"/>
      <c r="AM2227" s="204"/>
    </row>
    <row r="2228" spans="2:39">
      <c r="B2228" s="200"/>
      <c r="D2228" s="201"/>
      <c r="E2228" s="201"/>
      <c r="G2228" s="193"/>
      <c r="AD2228" s="202"/>
      <c r="AE2228" s="203"/>
      <c r="AF2228" s="203"/>
      <c r="AG2228" s="203"/>
      <c r="AH2228" s="203"/>
      <c r="AK2228" s="203"/>
      <c r="AL2228" s="203"/>
      <c r="AM2228" s="204"/>
    </row>
    <row r="2229" spans="2:39">
      <c r="B2229" s="200"/>
      <c r="D2229" s="201"/>
      <c r="E2229" s="201"/>
      <c r="G2229" s="193"/>
      <c r="AD2229" s="202"/>
      <c r="AE2229" s="203"/>
      <c r="AF2229" s="203"/>
      <c r="AG2229" s="203"/>
      <c r="AH2229" s="203"/>
      <c r="AK2229" s="203"/>
      <c r="AL2229" s="203"/>
      <c r="AM2229" s="204"/>
    </row>
    <row r="2230" spans="2:39">
      <c r="B2230" s="200"/>
      <c r="D2230" s="201"/>
      <c r="E2230" s="201"/>
      <c r="G2230" s="193"/>
      <c r="AD2230" s="202"/>
      <c r="AE2230" s="203"/>
      <c r="AF2230" s="203"/>
      <c r="AG2230" s="203"/>
      <c r="AH2230" s="203"/>
      <c r="AK2230" s="203"/>
      <c r="AL2230" s="203"/>
      <c r="AM2230" s="204"/>
    </row>
    <row r="2231" spans="2:39">
      <c r="B2231" s="200"/>
      <c r="D2231" s="201"/>
      <c r="E2231" s="201"/>
      <c r="G2231" s="193"/>
      <c r="AD2231" s="202"/>
      <c r="AE2231" s="203"/>
      <c r="AF2231" s="203"/>
      <c r="AG2231" s="203"/>
      <c r="AH2231" s="203"/>
      <c r="AK2231" s="203"/>
      <c r="AL2231" s="203"/>
      <c r="AM2231" s="204"/>
    </row>
    <row r="2232" spans="2:39">
      <c r="B2232" s="200"/>
      <c r="D2232" s="201"/>
      <c r="E2232" s="201"/>
      <c r="G2232" s="193"/>
      <c r="AD2232" s="202"/>
      <c r="AE2232" s="203"/>
      <c r="AF2232" s="203"/>
      <c r="AG2232" s="203"/>
      <c r="AH2232" s="203"/>
      <c r="AK2232" s="203"/>
      <c r="AL2232" s="203"/>
      <c r="AM2232" s="204"/>
    </row>
    <row r="2233" spans="2:39">
      <c r="B2233" s="200"/>
      <c r="D2233" s="201"/>
      <c r="E2233" s="201"/>
      <c r="G2233" s="193"/>
      <c r="AD2233" s="202"/>
      <c r="AE2233" s="203"/>
      <c r="AF2233" s="203"/>
      <c r="AG2233" s="203"/>
      <c r="AH2233" s="203"/>
      <c r="AK2233" s="203"/>
      <c r="AL2233" s="203"/>
      <c r="AM2233" s="204"/>
    </row>
    <row r="2234" spans="2:39">
      <c r="B2234" s="200"/>
      <c r="D2234" s="201"/>
      <c r="E2234" s="201"/>
      <c r="G2234" s="193"/>
      <c r="AD2234" s="202"/>
      <c r="AE2234" s="203"/>
      <c r="AF2234" s="203"/>
      <c r="AG2234" s="203"/>
      <c r="AH2234" s="203"/>
      <c r="AK2234" s="203"/>
      <c r="AL2234" s="203"/>
      <c r="AM2234" s="204"/>
    </row>
    <row r="2235" spans="2:39">
      <c r="B2235" s="200"/>
      <c r="D2235" s="201"/>
      <c r="E2235" s="201"/>
      <c r="G2235" s="193"/>
      <c r="AD2235" s="202"/>
      <c r="AE2235" s="203"/>
      <c r="AF2235" s="203"/>
      <c r="AG2235" s="203"/>
      <c r="AH2235" s="203"/>
      <c r="AK2235" s="203"/>
      <c r="AL2235" s="203"/>
      <c r="AM2235" s="204"/>
    </row>
    <row r="2236" spans="2:39">
      <c r="B2236" s="200"/>
      <c r="D2236" s="201"/>
      <c r="E2236" s="201"/>
      <c r="G2236" s="193"/>
      <c r="AD2236" s="202"/>
      <c r="AE2236" s="203"/>
      <c r="AF2236" s="203"/>
      <c r="AG2236" s="203"/>
      <c r="AH2236" s="203"/>
      <c r="AK2236" s="203"/>
      <c r="AL2236" s="203"/>
      <c r="AM2236" s="204"/>
    </row>
    <row r="2237" spans="2:39">
      <c r="B2237" s="200"/>
      <c r="D2237" s="201"/>
      <c r="E2237" s="201"/>
      <c r="G2237" s="193"/>
      <c r="AD2237" s="202"/>
      <c r="AE2237" s="203"/>
      <c r="AF2237" s="203"/>
      <c r="AG2237" s="203"/>
      <c r="AH2237" s="203"/>
      <c r="AK2237" s="203"/>
      <c r="AL2237" s="203"/>
      <c r="AM2237" s="204"/>
    </row>
    <row r="2238" spans="2:39">
      <c r="B2238" s="200"/>
      <c r="D2238" s="201"/>
      <c r="E2238" s="201"/>
      <c r="G2238" s="193"/>
      <c r="AD2238" s="202"/>
      <c r="AE2238" s="203"/>
      <c r="AF2238" s="203"/>
      <c r="AG2238" s="203"/>
      <c r="AH2238" s="203"/>
      <c r="AK2238" s="203"/>
      <c r="AL2238" s="203"/>
      <c r="AM2238" s="204"/>
    </row>
    <row r="2239" spans="2:39">
      <c r="B2239" s="200"/>
      <c r="D2239" s="201"/>
      <c r="E2239" s="201"/>
      <c r="G2239" s="193"/>
      <c r="AD2239" s="202"/>
      <c r="AE2239" s="203"/>
      <c r="AF2239" s="203"/>
      <c r="AG2239" s="203"/>
      <c r="AH2239" s="203"/>
      <c r="AK2239" s="203"/>
      <c r="AL2239" s="203"/>
      <c r="AM2239" s="204"/>
    </row>
    <row r="2240" spans="2:39">
      <c r="B2240" s="200"/>
      <c r="D2240" s="201"/>
      <c r="E2240" s="201"/>
      <c r="G2240" s="193"/>
      <c r="AD2240" s="202"/>
      <c r="AE2240" s="203"/>
      <c r="AF2240" s="203"/>
      <c r="AG2240" s="203"/>
      <c r="AH2240" s="203"/>
      <c r="AK2240" s="203"/>
      <c r="AL2240" s="203"/>
      <c r="AM2240" s="204"/>
    </row>
    <row r="2241" spans="2:39">
      <c r="B2241" s="200"/>
      <c r="D2241" s="201"/>
      <c r="E2241" s="201"/>
      <c r="G2241" s="193"/>
      <c r="AD2241" s="202"/>
      <c r="AE2241" s="203"/>
      <c r="AF2241" s="203"/>
      <c r="AG2241" s="203"/>
      <c r="AH2241" s="203"/>
      <c r="AK2241" s="203"/>
      <c r="AL2241" s="203"/>
      <c r="AM2241" s="204"/>
    </row>
    <row r="2242" spans="2:39">
      <c r="B2242" s="200"/>
      <c r="D2242" s="201"/>
      <c r="E2242" s="201"/>
      <c r="G2242" s="193"/>
      <c r="AD2242" s="202"/>
      <c r="AE2242" s="203"/>
      <c r="AF2242" s="203"/>
      <c r="AG2242" s="203"/>
      <c r="AH2242" s="203"/>
      <c r="AK2242" s="203"/>
      <c r="AL2242" s="203"/>
      <c r="AM2242" s="204"/>
    </row>
    <row r="2243" spans="2:39">
      <c r="B2243" s="200"/>
      <c r="D2243" s="201"/>
      <c r="E2243" s="201"/>
      <c r="G2243" s="193"/>
      <c r="AD2243" s="202"/>
      <c r="AE2243" s="203"/>
      <c r="AF2243" s="203"/>
      <c r="AG2243" s="203"/>
      <c r="AH2243" s="203"/>
      <c r="AK2243" s="203"/>
      <c r="AL2243" s="203"/>
      <c r="AM2243" s="204"/>
    </row>
    <row r="2244" spans="2:39">
      <c r="B2244" s="200"/>
      <c r="D2244" s="201"/>
      <c r="E2244" s="201"/>
      <c r="G2244" s="193"/>
      <c r="AD2244" s="202"/>
      <c r="AE2244" s="203"/>
      <c r="AF2244" s="203"/>
      <c r="AG2244" s="203"/>
      <c r="AH2244" s="203"/>
      <c r="AK2244" s="203"/>
      <c r="AL2244" s="203"/>
      <c r="AM2244" s="204"/>
    </row>
    <row r="2245" spans="2:39">
      <c r="B2245" s="200"/>
      <c r="D2245" s="201"/>
      <c r="E2245" s="201"/>
      <c r="G2245" s="193"/>
      <c r="AD2245" s="202"/>
      <c r="AE2245" s="203"/>
      <c r="AF2245" s="203"/>
      <c r="AG2245" s="203"/>
      <c r="AH2245" s="203"/>
      <c r="AK2245" s="203"/>
      <c r="AL2245" s="203"/>
      <c r="AM2245" s="204"/>
    </row>
    <row r="2246" spans="2:39">
      <c r="B2246" s="200"/>
      <c r="D2246" s="201"/>
      <c r="E2246" s="201"/>
      <c r="G2246" s="193"/>
      <c r="AD2246" s="202"/>
      <c r="AE2246" s="203"/>
      <c r="AF2246" s="203"/>
      <c r="AG2246" s="203"/>
      <c r="AH2246" s="203"/>
      <c r="AK2246" s="203"/>
      <c r="AL2246" s="203"/>
      <c r="AM2246" s="204"/>
    </row>
    <row r="2247" spans="2:39">
      <c r="B2247" s="200"/>
      <c r="D2247" s="201"/>
      <c r="E2247" s="201"/>
      <c r="G2247" s="193"/>
      <c r="AD2247" s="202"/>
      <c r="AE2247" s="203"/>
      <c r="AF2247" s="203"/>
      <c r="AG2247" s="203"/>
      <c r="AH2247" s="203"/>
      <c r="AK2247" s="203"/>
      <c r="AL2247" s="203"/>
      <c r="AM2247" s="204"/>
    </row>
    <row r="2248" spans="2:39">
      <c r="B2248" s="200"/>
      <c r="D2248" s="201"/>
      <c r="E2248" s="201"/>
      <c r="G2248" s="193"/>
      <c r="AD2248" s="202"/>
      <c r="AE2248" s="203"/>
      <c r="AF2248" s="203"/>
      <c r="AG2248" s="203"/>
      <c r="AH2248" s="203"/>
      <c r="AK2248" s="203"/>
      <c r="AL2248" s="203"/>
      <c r="AM2248" s="204"/>
    </row>
    <row r="2249" spans="2:39">
      <c r="B2249" s="200"/>
      <c r="D2249" s="201"/>
      <c r="E2249" s="201"/>
      <c r="G2249" s="193"/>
      <c r="AD2249" s="202"/>
      <c r="AE2249" s="203"/>
      <c r="AF2249" s="203"/>
      <c r="AG2249" s="203"/>
      <c r="AH2249" s="203"/>
      <c r="AK2249" s="203"/>
      <c r="AL2249" s="203"/>
      <c r="AM2249" s="204"/>
    </row>
    <row r="2250" spans="2:39">
      <c r="B2250" s="200"/>
      <c r="D2250" s="201"/>
      <c r="E2250" s="201"/>
      <c r="G2250" s="193"/>
      <c r="AD2250" s="202"/>
      <c r="AE2250" s="203"/>
      <c r="AF2250" s="203"/>
      <c r="AG2250" s="203"/>
      <c r="AH2250" s="203"/>
      <c r="AK2250" s="203"/>
      <c r="AL2250" s="203"/>
      <c r="AM2250" s="204"/>
    </row>
    <row r="2251" spans="2:39">
      <c r="B2251" s="200"/>
      <c r="D2251" s="201"/>
      <c r="E2251" s="201"/>
      <c r="G2251" s="193"/>
      <c r="AD2251" s="202"/>
      <c r="AE2251" s="203"/>
      <c r="AF2251" s="203"/>
      <c r="AG2251" s="203"/>
      <c r="AH2251" s="203"/>
      <c r="AK2251" s="203"/>
      <c r="AL2251" s="203"/>
      <c r="AM2251" s="204"/>
    </row>
    <row r="2252" spans="2:39">
      <c r="B2252" s="200"/>
      <c r="D2252" s="201"/>
      <c r="E2252" s="201"/>
      <c r="G2252" s="193"/>
      <c r="AD2252" s="202"/>
      <c r="AE2252" s="203"/>
      <c r="AF2252" s="203"/>
      <c r="AG2252" s="203"/>
      <c r="AH2252" s="203"/>
      <c r="AK2252" s="203"/>
      <c r="AL2252" s="203"/>
      <c r="AM2252" s="204"/>
    </row>
    <row r="2253" spans="2:39">
      <c r="B2253" s="200"/>
      <c r="D2253" s="201"/>
      <c r="E2253" s="201"/>
      <c r="G2253" s="193"/>
      <c r="AD2253" s="202"/>
      <c r="AE2253" s="203"/>
      <c r="AF2253" s="203"/>
      <c r="AG2253" s="203"/>
      <c r="AH2253" s="203"/>
      <c r="AK2253" s="203"/>
      <c r="AL2253" s="203"/>
      <c r="AM2253" s="204"/>
    </row>
    <row r="2254" spans="2:39">
      <c r="B2254" s="200"/>
      <c r="D2254" s="201"/>
      <c r="E2254" s="201"/>
      <c r="G2254" s="193"/>
      <c r="AD2254" s="202"/>
      <c r="AE2254" s="203"/>
      <c r="AF2254" s="203"/>
      <c r="AG2254" s="203"/>
      <c r="AH2254" s="203"/>
      <c r="AK2254" s="203"/>
      <c r="AL2254" s="203"/>
      <c r="AM2254" s="204"/>
    </row>
    <row r="2255" spans="2:39">
      <c r="B2255" s="200"/>
      <c r="D2255" s="201"/>
      <c r="E2255" s="201"/>
      <c r="G2255" s="193"/>
      <c r="AD2255" s="202"/>
      <c r="AE2255" s="203"/>
      <c r="AF2255" s="203"/>
      <c r="AG2255" s="203"/>
      <c r="AH2255" s="203"/>
      <c r="AK2255" s="203"/>
      <c r="AL2255" s="203"/>
      <c r="AM2255" s="204"/>
    </row>
    <row r="2256" spans="2:39">
      <c r="B2256" s="200"/>
      <c r="D2256" s="201"/>
      <c r="E2256" s="201"/>
      <c r="G2256" s="193"/>
      <c r="AD2256" s="202"/>
      <c r="AE2256" s="203"/>
      <c r="AF2256" s="203"/>
      <c r="AG2256" s="203"/>
      <c r="AH2256" s="203"/>
      <c r="AK2256" s="203"/>
      <c r="AL2256" s="203"/>
      <c r="AM2256" s="204"/>
    </row>
    <row r="2257" spans="2:39">
      <c r="B2257" s="200"/>
      <c r="D2257" s="201"/>
      <c r="E2257" s="201"/>
      <c r="G2257" s="193"/>
      <c r="AD2257" s="202"/>
      <c r="AE2257" s="203"/>
      <c r="AF2257" s="203"/>
      <c r="AG2257" s="203"/>
      <c r="AH2257" s="203"/>
      <c r="AK2257" s="203"/>
      <c r="AL2257" s="203"/>
      <c r="AM2257" s="204"/>
    </row>
    <row r="2258" spans="2:39">
      <c r="B2258" s="200"/>
      <c r="D2258" s="201"/>
      <c r="E2258" s="201"/>
      <c r="G2258" s="193"/>
      <c r="AD2258" s="202"/>
      <c r="AE2258" s="203"/>
      <c r="AF2258" s="203"/>
      <c r="AG2258" s="203"/>
      <c r="AH2258" s="203"/>
      <c r="AK2258" s="203"/>
      <c r="AL2258" s="203"/>
      <c r="AM2258" s="204"/>
    </row>
    <row r="2259" spans="2:39">
      <c r="B2259" s="200"/>
      <c r="D2259" s="201"/>
      <c r="E2259" s="201"/>
      <c r="G2259" s="193"/>
      <c r="AD2259" s="202"/>
      <c r="AE2259" s="203"/>
      <c r="AF2259" s="203"/>
      <c r="AG2259" s="203"/>
      <c r="AH2259" s="203"/>
      <c r="AK2259" s="203"/>
      <c r="AL2259" s="203"/>
      <c r="AM2259" s="204"/>
    </row>
    <row r="2260" spans="2:39">
      <c r="B2260" s="200"/>
      <c r="D2260" s="201"/>
      <c r="E2260" s="201"/>
      <c r="G2260" s="193"/>
      <c r="AD2260" s="202"/>
      <c r="AE2260" s="203"/>
      <c r="AF2260" s="203"/>
      <c r="AG2260" s="203"/>
      <c r="AH2260" s="203"/>
      <c r="AK2260" s="203"/>
      <c r="AL2260" s="203"/>
      <c r="AM2260" s="204"/>
    </row>
    <row r="2261" spans="2:39">
      <c r="B2261" s="200"/>
      <c r="D2261" s="201"/>
      <c r="E2261" s="201"/>
      <c r="G2261" s="193"/>
      <c r="AD2261" s="202"/>
      <c r="AE2261" s="203"/>
      <c r="AF2261" s="203"/>
      <c r="AG2261" s="203"/>
      <c r="AH2261" s="203"/>
      <c r="AK2261" s="203"/>
      <c r="AL2261" s="203"/>
      <c r="AM2261" s="204"/>
    </row>
    <row r="2262" spans="2:39">
      <c r="B2262" s="200"/>
      <c r="D2262" s="201"/>
      <c r="E2262" s="201"/>
      <c r="G2262" s="193"/>
      <c r="AD2262" s="202"/>
      <c r="AE2262" s="203"/>
      <c r="AF2262" s="203"/>
      <c r="AG2262" s="203"/>
      <c r="AH2262" s="203"/>
      <c r="AK2262" s="203"/>
      <c r="AL2262" s="203"/>
      <c r="AM2262" s="204"/>
    </row>
    <row r="2263" spans="2:39">
      <c r="B2263" s="200"/>
      <c r="D2263" s="201"/>
      <c r="E2263" s="201"/>
      <c r="G2263" s="193"/>
      <c r="AD2263" s="202"/>
      <c r="AE2263" s="203"/>
      <c r="AF2263" s="203"/>
      <c r="AG2263" s="203"/>
      <c r="AH2263" s="203"/>
      <c r="AK2263" s="203"/>
      <c r="AL2263" s="203"/>
      <c r="AM2263" s="204"/>
    </row>
    <row r="2264" spans="2:39">
      <c r="B2264" s="200"/>
      <c r="D2264" s="201"/>
      <c r="E2264" s="201"/>
      <c r="G2264" s="193"/>
      <c r="AD2264" s="202"/>
      <c r="AE2264" s="203"/>
      <c r="AF2264" s="203"/>
      <c r="AG2264" s="203"/>
      <c r="AH2264" s="203"/>
      <c r="AK2264" s="203"/>
      <c r="AL2264" s="203"/>
      <c r="AM2264" s="204"/>
    </row>
    <row r="2265" spans="2:39">
      <c r="B2265" s="200"/>
      <c r="D2265" s="201"/>
      <c r="E2265" s="201"/>
      <c r="G2265" s="193"/>
      <c r="AD2265" s="202"/>
      <c r="AE2265" s="203"/>
      <c r="AF2265" s="203"/>
      <c r="AG2265" s="203"/>
      <c r="AH2265" s="203"/>
      <c r="AK2265" s="203"/>
      <c r="AL2265" s="203"/>
      <c r="AM2265" s="204"/>
    </row>
    <row r="2266" spans="2:39">
      <c r="B2266" s="200"/>
      <c r="D2266" s="201"/>
      <c r="E2266" s="201"/>
      <c r="G2266" s="193"/>
      <c r="AD2266" s="202"/>
      <c r="AE2266" s="203"/>
      <c r="AF2266" s="203"/>
      <c r="AG2266" s="203"/>
      <c r="AH2266" s="203"/>
      <c r="AK2266" s="203"/>
      <c r="AL2266" s="203"/>
      <c r="AM2266" s="204"/>
    </row>
    <row r="2267" spans="2:39">
      <c r="B2267" s="200"/>
      <c r="D2267" s="201"/>
      <c r="E2267" s="201"/>
      <c r="G2267" s="193"/>
      <c r="AD2267" s="202"/>
      <c r="AE2267" s="203"/>
      <c r="AF2267" s="203"/>
      <c r="AG2267" s="203"/>
      <c r="AH2267" s="203"/>
      <c r="AK2267" s="203"/>
      <c r="AL2267" s="203"/>
      <c r="AM2267" s="204"/>
    </row>
    <row r="2268" spans="2:39">
      <c r="B2268" s="200"/>
      <c r="D2268" s="201"/>
      <c r="E2268" s="201"/>
      <c r="G2268" s="193"/>
      <c r="AD2268" s="202"/>
      <c r="AE2268" s="203"/>
      <c r="AF2268" s="203"/>
      <c r="AG2268" s="203"/>
      <c r="AH2268" s="203"/>
      <c r="AK2268" s="203"/>
      <c r="AL2268" s="203"/>
      <c r="AM2268" s="204"/>
    </row>
    <row r="2269" spans="2:39">
      <c r="B2269" s="200"/>
      <c r="D2269" s="201"/>
      <c r="E2269" s="201"/>
      <c r="G2269" s="193"/>
      <c r="AD2269" s="202"/>
      <c r="AE2269" s="203"/>
      <c r="AF2269" s="203"/>
      <c r="AG2269" s="203"/>
      <c r="AH2269" s="203"/>
      <c r="AK2269" s="203"/>
      <c r="AL2269" s="203"/>
      <c r="AM2269" s="204"/>
    </row>
    <row r="2270" spans="2:39">
      <c r="B2270" s="200"/>
      <c r="D2270" s="201"/>
      <c r="E2270" s="201"/>
      <c r="G2270" s="193"/>
      <c r="AD2270" s="202"/>
      <c r="AE2270" s="203"/>
      <c r="AF2270" s="203"/>
      <c r="AG2270" s="203"/>
      <c r="AH2270" s="203"/>
      <c r="AK2270" s="203"/>
      <c r="AL2270" s="203"/>
      <c r="AM2270" s="204"/>
    </row>
    <row r="2271" spans="2:39">
      <c r="B2271" s="200"/>
      <c r="D2271" s="201"/>
      <c r="E2271" s="201"/>
      <c r="G2271" s="193"/>
      <c r="AD2271" s="202"/>
      <c r="AE2271" s="203"/>
      <c r="AF2271" s="203"/>
      <c r="AG2271" s="203"/>
      <c r="AH2271" s="203"/>
      <c r="AK2271" s="203"/>
      <c r="AL2271" s="203"/>
      <c r="AM2271" s="204"/>
    </row>
    <row r="2272" spans="2:39">
      <c r="B2272" s="200"/>
      <c r="D2272" s="201"/>
      <c r="E2272" s="201"/>
      <c r="G2272" s="193"/>
      <c r="AD2272" s="202"/>
      <c r="AE2272" s="203"/>
      <c r="AF2272" s="203"/>
      <c r="AG2272" s="203"/>
      <c r="AH2272" s="203"/>
      <c r="AK2272" s="203"/>
      <c r="AL2272" s="203"/>
      <c r="AM2272" s="204"/>
    </row>
    <row r="2273" spans="2:39">
      <c r="B2273" s="200"/>
      <c r="D2273" s="201"/>
      <c r="E2273" s="201"/>
      <c r="G2273" s="193"/>
      <c r="AD2273" s="202"/>
      <c r="AE2273" s="203"/>
      <c r="AF2273" s="203"/>
      <c r="AG2273" s="203"/>
      <c r="AH2273" s="203"/>
      <c r="AK2273" s="203"/>
      <c r="AL2273" s="203"/>
      <c r="AM2273" s="204"/>
    </row>
    <row r="2274" spans="2:39">
      <c r="B2274" s="200"/>
      <c r="D2274" s="201"/>
      <c r="E2274" s="201"/>
      <c r="G2274" s="193"/>
      <c r="AD2274" s="202"/>
      <c r="AE2274" s="203"/>
      <c r="AF2274" s="203"/>
      <c r="AG2274" s="203"/>
      <c r="AH2274" s="203"/>
      <c r="AK2274" s="203"/>
      <c r="AL2274" s="203"/>
      <c r="AM2274" s="204"/>
    </row>
    <row r="2275" spans="2:39">
      <c r="B2275" s="200"/>
      <c r="D2275" s="201"/>
      <c r="E2275" s="201"/>
      <c r="G2275" s="193"/>
      <c r="AD2275" s="202"/>
      <c r="AE2275" s="203"/>
      <c r="AF2275" s="203"/>
      <c r="AG2275" s="203"/>
      <c r="AH2275" s="203"/>
      <c r="AK2275" s="203"/>
      <c r="AL2275" s="203"/>
      <c r="AM2275" s="204"/>
    </row>
    <row r="2276" spans="2:39">
      <c r="B2276" s="200"/>
      <c r="D2276" s="201"/>
      <c r="E2276" s="201"/>
      <c r="G2276" s="193"/>
      <c r="AD2276" s="202"/>
      <c r="AE2276" s="203"/>
      <c r="AF2276" s="203"/>
      <c r="AG2276" s="203"/>
      <c r="AH2276" s="203"/>
      <c r="AK2276" s="203"/>
      <c r="AL2276" s="203"/>
      <c r="AM2276" s="204"/>
    </row>
    <row r="2277" spans="2:39">
      <c r="B2277" s="200"/>
      <c r="D2277" s="201"/>
      <c r="E2277" s="201"/>
      <c r="G2277" s="193"/>
      <c r="AD2277" s="202"/>
      <c r="AE2277" s="203"/>
      <c r="AF2277" s="203"/>
      <c r="AG2277" s="203"/>
      <c r="AH2277" s="203"/>
      <c r="AK2277" s="203"/>
      <c r="AL2277" s="203"/>
      <c r="AM2277" s="204"/>
    </row>
    <row r="2278" spans="2:39">
      <c r="B2278" s="200"/>
      <c r="D2278" s="201"/>
      <c r="E2278" s="201"/>
      <c r="G2278" s="193"/>
      <c r="AD2278" s="202"/>
      <c r="AE2278" s="203"/>
      <c r="AF2278" s="203"/>
      <c r="AG2278" s="203"/>
      <c r="AH2278" s="203"/>
      <c r="AK2278" s="203"/>
      <c r="AL2278" s="203"/>
      <c r="AM2278" s="204"/>
    </row>
    <row r="2279" spans="2:39">
      <c r="B2279" s="200"/>
      <c r="D2279" s="201"/>
      <c r="E2279" s="201"/>
      <c r="G2279" s="193"/>
      <c r="AD2279" s="202"/>
      <c r="AE2279" s="203"/>
      <c r="AF2279" s="203"/>
      <c r="AG2279" s="203"/>
      <c r="AH2279" s="203"/>
      <c r="AK2279" s="203"/>
      <c r="AL2279" s="203"/>
      <c r="AM2279" s="204"/>
    </row>
    <row r="2280" spans="2:39">
      <c r="B2280" s="200"/>
      <c r="D2280" s="201"/>
      <c r="E2280" s="201"/>
      <c r="G2280" s="193"/>
      <c r="AD2280" s="202"/>
      <c r="AE2280" s="203"/>
      <c r="AF2280" s="203"/>
      <c r="AG2280" s="203"/>
      <c r="AH2280" s="203"/>
      <c r="AK2280" s="203"/>
      <c r="AL2280" s="203"/>
      <c r="AM2280" s="204"/>
    </row>
    <row r="2281" spans="2:39">
      <c r="B2281" s="200"/>
      <c r="D2281" s="201"/>
      <c r="E2281" s="201"/>
      <c r="G2281" s="193"/>
      <c r="AD2281" s="202"/>
      <c r="AE2281" s="203"/>
      <c r="AF2281" s="203"/>
      <c r="AG2281" s="203"/>
      <c r="AH2281" s="203"/>
      <c r="AK2281" s="203"/>
      <c r="AL2281" s="203"/>
      <c r="AM2281" s="204"/>
    </row>
    <row r="2282" spans="2:39">
      <c r="B2282" s="200"/>
      <c r="D2282" s="201"/>
      <c r="E2282" s="201"/>
      <c r="G2282" s="193"/>
      <c r="AD2282" s="202"/>
      <c r="AE2282" s="203"/>
      <c r="AF2282" s="203"/>
      <c r="AG2282" s="203"/>
      <c r="AH2282" s="203"/>
      <c r="AK2282" s="203"/>
      <c r="AL2282" s="203"/>
      <c r="AM2282" s="204"/>
    </row>
    <row r="2283" spans="2:39">
      <c r="B2283" s="200"/>
      <c r="D2283" s="201"/>
      <c r="E2283" s="201"/>
      <c r="G2283" s="193"/>
      <c r="AD2283" s="202"/>
      <c r="AE2283" s="203"/>
      <c r="AF2283" s="203"/>
      <c r="AG2283" s="203"/>
      <c r="AH2283" s="203"/>
      <c r="AK2283" s="203"/>
      <c r="AL2283" s="203"/>
      <c r="AM2283" s="204"/>
    </row>
    <row r="2284" spans="2:39">
      <c r="B2284" s="200"/>
      <c r="D2284" s="201"/>
      <c r="E2284" s="201"/>
      <c r="G2284" s="193"/>
      <c r="AD2284" s="202"/>
      <c r="AE2284" s="203"/>
      <c r="AF2284" s="203"/>
      <c r="AG2284" s="203"/>
      <c r="AH2284" s="203"/>
      <c r="AK2284" s="203"/>
      <c r="AL2284" s="203"/>
      <c r="AM2284" s="204"/>
    </row>
    <row r="2285" spans="2:39">
      <c r="B2285" s="200"/>
      <c r="D2285" s="201"/>
      <c r="E2285" s="201"/>
      <c r="G2285" s="193"/>
      <c r="AD2285" s="202"/>
      <c r="AE2285" s="203"/>
      <c r="AF2285" s="203"/>
      <c r="AG2285" s="203"/>
      <c r="AH2285" s="203"/>
      <c r="AK2285" s="203"/>
      <c r="AL2285" s="203"/>
      <c r="AM2285" s="204"/>
    </row>
    <row r="2286" spans="2:39">
      <c r="B2286" s="200"/>
      <c r="D2286" s="201"/>
      <c r="E2286" s="201"/>
      <c r="G2286" s="193"/>
      <c r="AD2286" s="202"/>
      <c r="AE2286" s="203"/>
      <c r="AF2286" s="203"/>
      <c r="AG2286" s="203"/>
      <c r="AH2286" s="203"/>
      <c r="AK2286" s="203"/>
      <c r="AL2286" s="203"/>
      <c r="AM2286" s="204"/>
    </row>
    <row r="2287" spans="2:39">
      <c r="B2287" s="200"/>
      <c r="D2287" s="201"/>
      <c r="E2287" s="201"/>
      <c r="G2287" s="193"/>
      <c r="AD2287" s="202"/>
      <c r="AE2287" s="203"/>
      <c r="AF2287" s="203"/>
      <c r="AG2287" s="203"/>
      <c r="AH2287" s="203"/>
      <c r="AK2287" s="203"/>
      <c r="AL2287" s="203"/>
      <c r="AM2287" s="204"/>
    </row>
    <row r="2288" spans="2:39">
      <c r="B2288" s="200"/>
      <c r="D2288" s="201"/>
      <c r="E2288" s="201"/>
      <c r="G2288" s="193"/>
      <c r="AD2288" s="202"/>
      <c r="AE2288" s="203"/>
      <c r="AF2288" s="203"/>
      <c r="AG2288" s="203"/>
      <c r="AH2288" s="203"/>
      <c r="AK2288" s="203"/>
      <c r="AL2288" s="203"/>
      <c r="AM2288" s="204"/>
    </row>
    <row r="2289" spans="2:39">
      <c r="B2289" s="200"/>
      <c r="D2289" s="201"/>
      <c r="E2289" s="201"/>
      <c r="G2289" s="193"/>
      <c r="AD2289" s="202"/>
      <c r="AE2289" s="203"/>
      <c r="AF2289" s="203"/>
      <c r="AG2289" s="203"/>
      <c r="AH2289" s="203"/>
      <c r="AK2289" s="203"/>
      <c r="AL2289" s="203"/>
      <c r="AM2289" s="204"/>
    </row>
    <row r="2290" spans="2:39">
      <c r="B2290" s="200"/>
      <c r="D2290" s="201"/>
      <c r="E2290" s="201"/>
      <c r="G2290" s="193"/>
      <c r="AD2290" s="202"/>
      <c r="AE2290" s="203"/>
      <c r="AF2290" s="203"/>
      <c r="AG2290" s="203"/>
      <c r="AH2290" s="203"/>
      <c r="AK2290" s="203"/>
      <c r="AL2290" s="203"/>
      <c r="AM2290" s="204"/>
    </row>
    <row r="2291" spans="2:39">
      <c r="B2291" s="200"/>
      <c r="D2291" s="201"/>
      <c r="E2291" s="201"/>
      <c r="G2291" s="193"/>
      <c r="AD2291" s="202"/>
      <c r="AE2291" s="203"/>
      <c r="AF2291" s="203"/>
      <c r="AG2291" s="203"/>
      <c r="AH2291" s="203"/>
      <c r="AK2291" s="203"/>
      <c r="AL2291" s="203"/>
      <c r="AM2291" s="204"/>
    </row>
    <row r="2292" spans="2:39">
      <c r="B2292" s="200"/>
      <c r="D2292" s="201"/>
      <c r="E2292" s="201"/>
      <c r="G2292" s="193"/>
      <c r="AD2292" s="202"/>
      <c r="AE2292" s="203"/>
      <c r="AF2292" s="203"/>
      <c r="AG2292" s="203"/>
      <c r="AH2292" s="203"/>
      <c r="AK2292" s="203"/>
      <c r="AL2292" s="203"/>
      <c r="AM2292" s="204"/>
    </row>
    <row r="2293" spans="2:39">
      <c r="B2293" s="200"/>
      <c r="D2293" s="201"/>
      <c r="E2293" s="201"/>
      <c r="G2293" s="193"/>
      <c r="AD2293" s="202"/>
      <c r="AE2293" s="203"/>
      <c r="AF2293" s="203"/>
      <c r="AG2293" s="203"/>
      <c r="AH2293" s="203"/>
      <c r="AK2293" s="203"/>
      <c r="AL2293" s="203"/>
      <c r="AM2293" s="204"/>
    </row>
    <row r="2294" spans="2:39">
      <c r="B2294" s="200"/>
      <c r="D2294" s="201"/>
      <c r="E2294" s="201"/>
      <c r="G2294" s="193"/>
      <c r="AD2294" s="202"/>
      <c r="AE2294" s="203"/>
      <c r="AF2294" s="203"/>
      <c r="AG2294" s="203"/>
      <c r="AH2294" s="203"/>
      <c r="AK2294" s="203"/>
      <c r="AL2294" s="203"/>
      <c r="AM2294" s="204"/>
    </row>
    <row r="2295" spans="2:39">
      <c r="B2295" s="200"/>
      <c r="D2295" s="201"/>
      <c r="E2295" s="201"/>
      <c r="G2295" s="193"/>
      <c r="AD2295" s="202"/>
      <c r="AE2295" s="203"/>
      <c r="AF2295" s="203"/>
      <c r="AG2295" s="203"/>
      <c r="AH2295" s="203"/>
      <c r="AK2295" s="203"/>
      <c r="AL2295" s="203"/>
      <c r="AM2295" s="204"/>
    </row>
    <row r="2296" spans="2:39">
      <c r="B2296" s="200"/>
      <c r="D2296" s="201"/>
      <c r="E2296" s="201"/>
      <c r="G2296" s="193"/>
      <c r="AD2296" s="202"/>
      <c r="AE2296" s="203"/>
      <c r="AF2296" s="203"/>
      <c r="AG2296" s="203"/>
      <c r="AH2296" s="203"/>
      <c r="AK2296" s="203"/>
      <c r="AL2296" s="203"/>
      <c r="AM2296" s="204"/>
    </row>
    <row r="2297" spans="2:39">
      <c r="B2297" s="200"/>
      <c r="D2297" s="201"/>
      <c r="E2297" s="201"/>
      <c r="G2297" s="193"/>
      <c r="AD2297" s="202"/>
      <c r="AE2297" s="203"/>
      <c r="AF2297" s="203"/>
      <c r="AG2297" s="203"/>
      <c r="AH2297" s="203"/>
      <c r="AK2297" s="203"/>
      <c r="AL2297" s="203"/>
      <c r="AM2297" s="204"/>
    </row>
    <row r="2298" spans="2:39">
      <c r="B2298" s="200"/>
      <c r="D2298" s="201"/>
      <c r="E2298" s="201"/>
      <c r="G2298" s="193"/>
      <c r="AD2298" s="202"/>
      <c r="AE2298" s="203"/>
      <c r="AF2298" s="203"/>
      <c r="AG2298" s="203"/>
      <c r="AH2298" s="203"/>
      <c r="AK2298" s="203"/>
      <c r="AL2298" s="203"/>
      <c r="AM2298" s="204"/>
    </row>
    <row r="2299" spans="2:39">
      <c r="B2299" s="200"/>
      <c r="D2299" s="201"/>
      <c r="E2299" s="201"/>
      <c r="G2299" s="193"/>
      <c r="AD2299" s="202"/>
      <c r="AE2299" s="203"/>
      <c r="AF2299" s="203"/>
      <c r="AG2299" s="203"/>
      <c r="AH2299" s="203"/>
      <c r="AK2299" s="203"/>
      <c r="AL2299" s="203"/>
      <c r="AM2299" s="204"/>
    </row>
    <row r="2300" spans="2:39">
      <c r="B2300" s="200"/>
      <c r="D2300" s="201"/>
      <c r="E2300" s="201"/>
      <c r="G2300" s="193"/>
      <c r="AD2300" s="202"/>
      <c r="AE2300" s="203"/>
      <c r="AF2300" s="203"/>
      <c r="AG2300" s="203"/>
      <c r="AH2300" s="203"/>
      <c r="AK2300" s="203"/>
      <c r="AL2300" s="203"/>
      <c r="AM2300" s="204"/>
    </row>
    <row r="2301" spans="2:39">
      <c r="B2301" s="200"/>
      <c r="D2301" s="201"/>
      <c r="E2301" s="201"/>
      <c r="G2301" s="193"/>
      <c r="AD2301" s="202"/>
      <c r="AE2301" s="203"/>
      <c r="AF2301" s="203"/>
      <c r="AG2301" s="203"/>
      <c r="AH2301" s="203"/>
      <c r="AK2301" s="203"/>
      <c r="AL2301" s="203"/>
      <c r="AM2301" s="204"/>
    </row>
    <row r="2302" spans="2:39">
      <c r="B2302" s="200"/>
      <c r="D2302" s="201"/>
      <c r="E2302" s="201"/>
      <c r="G2302" s="193"/>
      <c r="AD2302" s="202"/>
      <c r="AE2302" s="203"/>
      <c r="AF2302" s="203"/>
      <c r="AG2302" s="203"/>
      <c r="AH2302" s="203"/>
      <c r="AK2302" s="203"/>
      <c r="AL2302" s="203"/>
      <c r="AM2302" s="204"/>
    </row>
    <row r="2303" spans="2:39">
      <c r="B2303" s="200"/>
      <c r="D2303" s="201"/>
      <c r="E2303" s="201"/>
      <c r="G2303" s="193"/>
      <c r="AD2303" s="202"/>
      <c r="AE2303" s="203"/>
      <c r="AF2303" s="203"/>
      <c r="AG2303" s="203"/>
      <c r="AH2303" s="203"/>
      <c r="AK2303" s="203"/>
      <c r="AL2303" s="203"/>
      <c r="AM2303" s="204"/>
    </row>
    <row r="2304" spans="2:39">
      <c r="B2304" s="200"/>
      <c r="D2304" s="201"/>
      <c r="E2304" s="201"/>
      <c r="G2304" s="193"/>
      <c r="AD2304" s="202"/>
      <c r="AE2304" s="203"/>
      <c r="AF2304" s="203"/>
      <c r="AG2304" s="203"/>
      <c r="AH2304" s="203"/>
      <c r="AK2304" s="203"/>
      <c r="AL2304" s="203"/>
      <c r="AM2304" s="204"/>
    </row>
    <row r="2305" spans="2:39">
      <c r="B2305" s="200"/>
      <c r="D2305" s="201"/>
      <c r="E2305" s="201"/>
      <c r="G2305" s="193"/>
      <c r="AD2305" s="202"/>
      <c r="AE2305" s="203"/>
      <c r="AF2305" s="203"/>
      <c r="AG2305" s="203"/>
      <c r="AH2305" s="203"/>
      <c r="AK2305" s="203"/>
      <c r="AL2305" s="203"/>
      <c r="AM2305" s="204"/>
    </row>
    <row r="2306" spans="2:39">
      <c r="B2306" s="200"/>
      <c r="D2306" s="201"/>
      <c r="E2306" s="201"/>
      <c r="G2306" s="193"/>
      <c r="AD2306" s="202"/>
      <c r="AE2306" s="203"/>
      <c r="AF2306" s="203"/>
      <c r="AG2306" s="203"/>
      <c r="AH2306" s="203"/>
      <c r="AK2306" s="203"/>
      <c r="AL2306" s="203"/>
      <c r="AM2306" s="204"/>
    </row>
    <row r="2307" spans="2:39">
      <c r="B2307" s="200"/>
      <c r="D2307" s="201"/>
      <c r="E2307" s="201"/>
      <c r="G2307" s="193"/>
      <c r="AD2307" s="202"/>
      <c r="AE2307" s="203"/>
      <c r="AF2307" s="203"/>
      <c r="AG2307" s="203"/>
      <c r="AH2307" s="203"/>
      <c r="AK2307" s="203"/>
      <c r="AL2307" s="203"/>
      <c r="AM2307" s="204"/>
    </row>
    <row r="2308" spans="2:39">
      <c r="B2308" s="200"/>
      <c r="D2308" s="201"/>
      <c r="E2308" s="201"/>
      <c r="G2308" s="193"/>
      <c r="AD2308" s="202"/>
      <c r="AE2308" s="203"/>
      <c r="AF2308" s="203"/>
      <c r="AG2308" s="203"/>
      <c r="AH2308" s="203"/>
      <c r="AK2308" s="203"/>
      <c r="AL2308" s="203"/>
      <c r="AM2308" s="204"/>
    </row>
    <row r="2309" spans="2:39">
      <c r="B2309" s="200"/>
      <c r="D2309" s="201"/>
      <c r="E2309" s="201"/>
      <c r="G2309" s="193"/>
      <c r="AD2309" s="202"/>
      <c r="AE2309" s="203"/>
      <c r="AF2309" s="203"/>
      <c r="AG2309" s="203"/>
      <c r="AH2309" s="203"/>
      <c r="AK2309" s="203"/>
      <c r="AL2309" s="203"/>
      <c r="AM2309" s="204"/>
    </row>
    <row r="2310" spans="2:39">
      <c r="B2310" s="200"/>
      <c r="D2310" s="201"/>
      <c r="E2310" s="201"/>
      <c r="G2310" s="193"/>
      <c r="AD2310" s="202"/>
      <c r="AE2310" s="203"/>
      <c r="AF2310" s="203"/>
      <c r="AG2310" s="203"/>
      <c r="AH2310" s="203"/>
      <c r="AK2310" s="203"/>
      <c r="AL2310" s="203"/>
      <c r="AM2310" s="204"/>
    </row>
    <row r="2311" spans="2:39">
      <c r="B2311" s="200"/>
      <c r="D2311" s="201"/>
      <c r="E2311" s="201"/>
      <c r="G2311" s="193"/>
      <c r="AD2311" s="202"/>
      <c r="AE2311" s="203"/>
      <c r="AF2311" s="203"/>
      <c r="AG2311" s="203"/>
      <c r="AH2311" s="203"/>
      <c r="AK2311" s="203"/>
      <c r="AL2311" s="203"/>
      <c r="AM2311" s="204"/>
    </row>
    <row r="2312" spans="2:39">
      <c r="B2312" s="200"/>
      <c r="D2312" s="201"/>
      <c r="E2312" s="201"/>
      <c r="G2312" s="193"/>
      <c r="AD2312" s="202"/>
      <c r="AE2312" s="203"/>
      <c r="AF2312" s="203"/>
      <c r="AG2312" s="203"/>
      <c r="AH2312" s="203"/>
      <c r="AK2312" s="203"/>
      <c r="AL2312" s="203"/>
      <c r="AM2312" s="204"/>
    </row>
    <row r="2313" spans="2:39">
      <c r="B2313" s="200"/>
      <c r="D2313" s="201"/>
      <c r="E2313" s="201"/>
      <c r="G2313" s="193"/>
      <c r="AD2313" s="202"/>
      <c r="AE2313" s="203"/>
      <c r="AF2313" s="203"/>
      <c r="AG2313" s="203"/>
      <c r="AH2313" s="203"/>
      <c r="AK2313" s="203"/>
      <c r="AL2313" s="203"/>
      <c r="AM2313" s="204"/>
    </row>
    <row r="2314" spans="2:39">
      <c r="B2314" s="200"/>
      <c r="D2314" s="201"/>
      <c r="E2314" s="201"/>
      <c r="G2314" s="193"/>
      <c r="AD2314" s="202"/>
      <c r="AE2314" s="203"/>
      <c r="AF2314" s="203"/>
      <c r="AG2314" s="203"/>
      <c r="AH2314" s="203"/>
      <c r="AK2314" s="203"/>
      <c r="AL2314" s="203"/>
      <c r="AM2314" s="204"/>
    </row>
    <row r="2315" spans="2:39">
      <c r="B2315" s="200"/>
      <c r="D2315" s="201"/>
      <c r="E2315" s="201"/>
      <c r="G2315" s="193"/>
      <c r="AD2315" s="202"/>
      <c r="AE2315" s="203"/>
      <c r="AF2315" s="203"/>
      <c r="AG2315" s="203"/>
      <c r="AH2315" s="203"/>
      <c r="AK2315" s="203"/>
      <c r="AL2315" s="203"/>
      <c r="AM2315" s="204"/>
    </row>
    <row r="2316" spans="2:39">
      <c r="B2316" s="200"/>
      <c r="D2316" s="201"/>
      <c r="E2316" s="201"/>
      <c r="G2316" s="193"/>
      <c r="AD2316" s="202"/>
      <c r="AE2316" s="203"/>
      <c r="AF2316" s="203"/>
      <c r="AG2316" s="203"/>
      <c r="AH2316" s="203"/>
      <c r="AK2316" s="203"/>
      <c r="AL2316" s="203"/>
      <c r="AM2316" s="204"/>
    </row>
    <row r="2317" spans="2:39">
      <c r="B2317" s="200"/>
      <c r="D2317" s="201"/>
      <c r="E2317" s="201"/>
      <c r="G2317" s="193"/>
      <c r="AD2317" s="202"/>
      <c r="AE2317" s="203"/>
      <c r="AF2317" s="203"/>
      <c r="AG2317" s="203"/>
      <c r="AH2317" s="203"/>
      <c r="AK2317" s="203"/>
      <c r="AL2317" s="203"/>
      <c r="AM2317" s="204"/>
    </row>
    <row r="2318" spans="2:39">
      <c r="B2318" s="200"/>
      <c r="D2318" s="201"/>
      <c r="E2318" s="201"/>
      <c r="G2318" s="193"/>
      <c r="AD2318" s="202"/>
      <c r="AE2318" s="203"/>
      <c r="AF2318" s="203"/>
      <c r="AG2318" s="203"/>
      <c r="AH2318" s="203"/>
      <c r="AK2318" s="203"/>
      <c r="AL2318" s="203"/>
      <c r="AM2318" s="204"/>
    </row>
    <row r="2319" spans="2:39">
      <c r="B2319" s="200"/>
      <c r="D2319" s="201"/>
      <c r="E2319" s="201"/>
      <c r="G2319" s="193"/>
      <c r="AD2319" s="202"/>
      <c r="AE2319" s="203"/>
      <c r="AF2319" s="203"/>
      <c r="AG2319" s="203"/>
      <c r="AH2319" s="203"/>
      <c r="AK2319" s="203"/>
      <c r="AL2319" s="203"/>
      <c r="AM2319" s="204"/>
    </row>
    <row r="2320" spans="2:39">
      <c r="B2320" s="200"/>
      <c r="D2320" s="201"/>
      <c r="E2320" s="201"/>
      <c r="G2320" s="193"/>
      <c r="AD2320" s="202"/>
      <c r="AE2320" s="203"/>
      <c r="AF2320" s="203"/>
      <c r="AG2320" s="203"/>
      <c r="AH2320" s="203"/>
      <c r="AK2320" s="203"/>
      <c r="AL2320" s="203"/>
      <c r="AM2320" s="204"/>
    </row>
    <row r="2321" spans="2:39">
      <c r="B2321" s="200"/>
      <c r="D2321" s="201"/>
      <c r="E2321" s="201"/>
      <c r="G2321" s="193"/>
      <c r="AD2321" s="202"/>
      <c r="AE2321" s="203"/>
      <c r="AF2321" s="203"/>
      <c r="AG2321" s="203"/>
      <c r="AH2321" s="203"/>
      <c r="AK2321" s="203"/>
      <c r="AL2321" s="203"/>
      <c r="AM2321" s="204"/>
    </row>
    <row r="2322" spans="2:39">
      <c r="B2322" s="200"/>
      <c r="D2322" s="201"/>
      <c r="E2322" s="201"/>
      <c r="G2322" s="193"/>
      <c r="AD2322" s="202"/>
      <c r="AE2322" s="203"/>
      <c r="AF2322" s="203"/>
      <c r="AG2322" s="203"/>
      <c r="AH2322" s="203"/>
      <c r="AK2322" s="203"/>
      <c r="AL2322" s="203"/>
      <c r="AM2322" s="204"/>
    </row>
    <row r="2323" spans="2:39">
      <c r="B2323" s="200"/>
      <c r="D2323" s="201"/>
      <c r="E2323" s="201"/>
      <c r="G2323" s="193"/>
      <c r="AD2323" s="202"/>
      <c r="AE2323" s="203"/>
      <c r="AF2323" s="203"/>
      <c r="AG2323" s="203"/>
      <c r="AH2323" s="203"/>
      <c r="AK2323" s="203"/>
      <c r="AL2323" s="203"/>
      <c r="AM2323" s="204"/>
    </row>
    <row r="2324" spans="2:39">
      <c r="B2324" s="200"/>
      <c r="D2324" s="201"/>
      <c r="E2324" s="201"/>
      <c r="G2324" s="193"/>
      <c r="AD2324" s="202"/>
      <c r="AE2324" s="203"/>
      <c r="AF2324" s="203"/>
      <c r="AG2324" s="203"/>
      <c r="AH2324" s="203"/>
      <c r="AK2324" s="203"/>
      <c r="AL2324" s="203"/>
      <c r="AM2324" s="204"/>
    </row>
    <row r="2325" spans="2:39">
      <c r="B2325" s="200"/>
      <c r="D2325" s="201"/>
      <c r="E2325" s="201"/>
      <c r="G2325" s="193"/>
      <c r="AD2325" s="202"/>
      <c r="AE2325" s="203"/>
      <c r="AF2325" s="203"/>
      <c r="AG2325" s="203"/>
      <c r="AH2325" s="203"/>
      <c r="AK2325" s="203"/>
      <c r="AL2325" s="203"/>
      <c r="AM2325" s="204"/>
    </row>
    <row r="2326" spans="2:39">
      <c r="B2326" s="200"/>
      <c r="D2326" s="201"/>
      <c r="E2326" s="201"/>
      <c r="G2326" s="193"/>
      <c r="AD2326" s="202"/>
      <c r="AE2326" s="203"/>
      <c r="AF2326" s="203"/>
      <c r="AG2326" s="203"/>
      <c r="AH2326" s="203"/>
      <c r="AK2326" s="203"/>
      <c r="AL2326" s="203"/>
      <c r="AM2326" s="204"/>
    </row>
    <row r="2327" spans="2:39">
      <c r="B2327" s="200"/>
      <c r="D2327" s="201"/>
      <c r="E2327" s="201"/>
      <c r="G2327" s="193"/>
      <c r="AD2327" s="202"/>
      <c r="AE2327" s="203"/>
      <c r="AF2327" s="203"/>
      <c r="AG2327" s="203"/>
      <c r="AH2327" s="203"/>
      <c r="AK2327" s="203"/>
      <c r="AL2327" s="203"/>
      <c r="AM2327" s="204"/>
    </row>
    <row r="2328" spans="2:39">
      <c r="B2328" s="200"/>
      <c r="D2328" s="201"/>
      <c r="E2328" s="201"/>
      <c r="G2328" s="193"/>
      <c r="AD2328" s="202"/>
      <c r="AE2328" s="203"/>
      <c r="AF2328" s="203"/>
      <c r="AG2328" s="203"/>
      <c r="AH2328" s="203"/>
      <c r="AK2328" s="203"/>
      <c r="AL2328" s="203"/>
      <c r="AM2328" s="204"/>
    </row>
    <row r="2329" spans="2:39">
      <c r="B2329" s="200"/>
      <c r="D2329" s="201"/>
      <c r="E2329" s="201"/>
      <c r="G2329" s="193"/>
      <c r="AD2329" s="202"/>
      <c r="AE2329" s="203"/>
      <c r="AF2329" s="203"/>
      <c r="AG2329" s="203"/>
      <c r="AH2329" s="203"/>
      <c r="AK2329" s="203"/>
      <c r="AL2329" s="203"/>
      <c r="AM2329" s="204"/>
    </row>
    <row r="2330" spans="2:39">
      <c r="B2330" s="200"/>
      <c r="D2330" s="201"/>
      <c r="E2330" s="201"/>
      <c r="G2330" s="193"/>
      <c r="AD2330" s="202"/>
      <c r="AE2330" s="203"/>
      <c r="AF2330" s="203"/>
      <c r="AG2330" s="203"/>
      <c r="AH2330" s="203"/>
      <c r="AK2330" s="203"/>
      <c r="AL2330" s="203"/>
      <c r="AM2330" s="204"/>
    </row>
    <row r="2331" spans="2:39">
      <c r="B2331" s="200"/>
      <c r="D2331" s="201"/>
      <c r="E2331" s="201"/>
      <c r="G2331" s="193"/>
      <c r="AD2331" s="202"/>
      <c r="AE2331" s="203"/>
      <c r="AF2331" s="203"/>
      <c r="AG2331" s="203"/>
      <c r="AH2331" s="203"/>
      <c r="AK2331" s="203"/>
      <c r="AL2331" s="203"/>
      <c r="AM2331" s="204"/>
    </row>
    <row r="2332" spans="2:39">
      <c r="B2332" s="200"/>
      <c r="D2332" s="201"/>
      <c r="E2332" s="201"/>
      <c r="G2332" s="193"/>
      <c r="AD2332" s="202"/>
      <c r="AE2332" s="203"/>
      <c r="AF2332" s="203"/>
      <c r="AG2332" s="203"/>
      <c r="AH2332" s="203"/>
      <c r="AK2332" s="203"/>
      <c r="AL2332" s="203"/>
      <c r="AM2332" s="204"/>
    </row>
    <row r="2333" spans="2:39">
      <c r="B2333" s="200"/>
      <c r="D2333" s="201"/>
      <c r="E2333" s="201"/>
      <c r="G2333" s="193"/>
      <c r="AD2333" s="202"/>
      <c r="AE2333" s="203"/>
      <c r="AF2333" s="203"/>
      <c r="AG2333" s="203"/>
      <c r="AH2333" s="203"/>
      <c r="AK2333" s="203"/>
      <c r="AL2333" s="203"/>
      <c r="AM2333" s="204"/>
    </row>
    <row r="2334" spans="2:39">
      <c r="B2334" s="200"/>
      <c r="D2334" s="201"/>
      <c r="E2334" s="201"/>
      <c r="G2334" s="193"/>
      <c r="AD2334" s="202"/>
      <c r="AE2334" s="203"/>
      <c r="AF2334" s="203"/>
      <c r="AG2334" s="203"/>
      <c r="AH2334" s="203"/>
      <c r="AK2334" s="203"/>
      <c r="AL2334" s="203"/>
      <c r="AM2334" s="204"/>
    </row>
    <row r="2335" spans="2:39">
      <c r="B2335" s="200"/>
      <c r="D2335" s="201"/>
      <c r="E2335" s="201"/>
      <c r="G2335" s="193"/>
      <c r="AD2335" s="202"/>
      <c r="AE2335" s="203"/>
      <c r="AF2335" s="203"/>
      <c r="AG2335" s="203"/>
      <c r="AH2335" s="203"/>
      <c r="AK2335" s="203"/>
      <c r="AL2335" s="203"/>
      <c r="AM2335" s="204"/>
    </row>
    <row r="2336" spans="2:39">
      <c r="B2336" s="200"/>
      <c r="D2336" s="201"/>
      <c r="E2336" s="201"/>
      <c r="G2336" s="193"/>
      <c r="AD2336" s="202"/>
      <c r="AE2336" s="203"/>
      <c r="AF2336" s="203"/>
      <c r="AG2336" s="203"/>
      <c r="AH2336" s="203"/>
      <c r="AK2336" s="203"/>
      <c r="AL2336" s="203"/>
      <c r="AM2336" s="204"/>
    </row>
    <row r="2337" spans="2:39">
      <c r="B2337" s="200"/>
      <c r="D2337" s="201"/>
      <c r="E2337" s="201"/>
      <c r="G2337" s="193"/>
      <c r="AD2337" s="202"/>
      <c r="AE2337" s="203"/>
      <c r="AF2337" s="203"/>
      <c r="AG2337" s="203"/>
      <c r="AH2337" s="203"/>
      <c r="AK2337" s="203"/>
      <c r="AL2337" s="203"/>
      <c r="AM2337" s="204"/>
    </row>
    <row r="2338" spans="2:39">
      <c r="B2338" s="200"/>
      <c r="D2338" s="201"/>
      <c r="E2338" s="201"/>
      <c r="G2338" s="193"/>
      <c r="AD2338" s="202"/>
      <c r="AE2338" s="203"/>
      <c r="AF2338" s="203"/>
      <c r="AG2338" s="203"/>
      <c r="AH2338" s="203"/>
      <c r="AK2338" s="203"/>
      <c r="AL2338" s="203"/>
      <c r="AM2338" s="204"/>
    </row>
    <row r="2339" spans="2:39">
      <c r="B2339" s="200"/>
      <c r="D2339" s="201"/>
      <c r="E2339" s="201"/>
      <c r="G2339" s="193"/>
      <c r="AD2339" s="202"/>
      <c r="AE2339" s="203"/>
      <c r="AF2339" s="203"/>
      <c r="AG2339" s="203"/>
      <c r="AH2339" s="203"/>
      <c r="AK2339" s="203"/>
      <c r="AL2339" s="203"/>
      <c r="AM2339" s="204"/>
    </row>
    <row r="2340" spans="2:39">
      <c r="B2340" s="200"/>
      <c r="D2340" s="201"/>
      <c r="E2340" s="201"/>
      <c r="G2340" s="193"/>
      <c r="AD2340" s="202"/>
      <c r="AE2340" s="203"/>
      <c r="AF2340" s="203"/>
      <c r="AG2340" s="203"/>
      <c r="AH2340" s="203"/>
      <c r="AK2340" s="203"/>
      <c r="AL2340" s="203"/>
      <c r="AM2340" s="204"/>
    </row>
    <row r="2341" spans="2:39">
      <c r="B2341" s="200"/>
      <c r="D2341" s="201"/>
      <c r="E2341" s="201"/>
      <c r="G2341" s="193"/>
      <c r="AD2341" s="202"/>
      <c r="AE2341" s="203"/>
      <c r="AF2341" s="203"/>
      <c r="AG2341" s="203"/>
      <c r="AH2341" s="203"/>
      <c r="AK2341" s="203"/>
      <c r="AL2341" s="203"/>
      <c r="AM2341" s="204"/>
    </row>
    <row r="2342" spans="2:39">
      <c r="B2342" s="200"/>
      <c r="D2342" s="201"/>
      <c r="E2342" s="201"/>
      <c r="G2342" s="193"/>
      <c r="AD2342" s="202"/>
      <c r="AE2342" s="203"/>
      <c r="AF2342" s="203"/>
      <c r="AG2342" s="203"/>
      <c r="AH2342" s="203"/>
      <c r="AK2342" s="203"/>
      <c r="AL2342" s="203"/>
      <c r="AM2342" s="204"/>
    </row>
    <row r="2343" spans="2:39">
      <c r="B2343" s="200"/>
      <c r="D2343" s="201"/>
      <c r="E2343" s="201"/>
      <c r="G2343" s="193"/>
      <c r="AD2343" s="202"/>
      <c r="AE2343" s="203"/>
      <c r="AF2343" s="203"/>
      <c r="AG2343" s="203"/>
      <c r="AH2343" s="203"/>
      <c r="AK2343" s="203"/>
      <c r="AL2343" s="203"/>
      <c r="AM2343" s="204"/>
    </row>
    <row r="2344" spans="2:39">
      <c r="B2344" s="200"/>
      <c r="D2344" s="201"/>
      <c r="E2344" s="201"/>
      <c r="G2344" s="193"/>
      <c r="AD2344" s="202"/>
      <c r="AE2344" s="203"/>
      <c r="AF2344" s="203"/>
      <c r="AG2344" s="203"/>
      <c r="AH2344" s="203"/>
      <c r="AK2344" s="203"/>
      <c r="AL2344" s="203"/>
      <c r="AM2344" s="204"/>
    </row>
    <row r="2345" spans="2:39">
      <c r="B2345" s="200"/>
      <c r="D2345" s="201"/>
      <c r="E2345" s="201"/>
      <c r="G2345" s="193"/>
      <c r="AD2345" s="202"/>
      <c r="AE2345" s="203"/>
      <c r="AF2345" s="203"/>
      <c r="AG2345" s="203"/>
      <c r="AH2345" s="203"/>
      <c r="AK2345" s="203"/>
      <c r="AL2345" s="203"/>
      <c r="AM2345" s="204"/>
    </row>
    <row r="2346" spans="2:39">
      <c r="B2346" s="200"/>
      <c r="D2346" s="201"/>
      <c r="E2346" s="201"/>
      <c r="G2346" s="193"/>
      <c r="AD2346" s="202"/>
      <c r="AE2346" s="203"/>
      <c r="AF2346" s="203"/>
      <c r="AG2346" s="203"/>
      <c r="AH2346" s="203"/>
      <c r="AK2346" s="203"/>
      <c r="AL2346" s="203"/>
      <c r="AM2346" s="204"/>
    </row>
    <row r="2347" spans="2:39">
      <c r="B2347" s="200"/>
      <c r="D2347" s="201"/>
      <c r="E2347" s="201"/>
      <c r="G2347" s="193"/>
      <c r="AD2347" s="202"/>
      <c r="AE2347" s="203"/>
      <c r="AF2347" s="203"/>
      <c r="AG2347" s="203"/>
      <c r="AH2347" s="203"/>
      <c r="AK2347" s="203"/>
      <c r="AL2347" s="203"/>
      <c r="AM2347" s="204"/>
    </row>
    <row r="2348" spans="2:39">
      <c r="B2348" s="200"/>
      <c r="D2348" s="201"/>
      <c r="E2348" s="201"/>
      <c r="G2348" s="193"/>
      <c r="AD2348" s="202"/>
      <c r="AE2348" s="203"/>
      <c r="AF2348" s="203"/>
      <c r="AG2348" s="203"/>
      <c r="AH2348" s="203"/>
      <c r="AK2348" s="203"/>
      <c r="AL2348" s="203"/>
      <c r="AM2348" s="204"/>
    </row>
    <row r="2349" spans="2:39">
      <c r="B2349" s="200"/>
      <c r="D2349" s="201"/>
      <c r="E2349" s="201"/>
      <c r="G2349" s="193"/>
      <c r="AD2349" s="202"/>
      <c r="AE2349" s="203"/>
      <c r="AF2349" s="203"/>
      <c r="AG2349" s="203"/>
      <c r="AH2349" s="203"/>
      <c r="AK2349" s="203"/>
      <c r="AL2349" s="203"/>
      <c r="AM2349" s="204"/>
    </row>
    <row r="2350" spans="2:39">
      <c r="B2350" s="200"/>
      <c r="D2350" s="201"/>
      <c r="E2350" s="201"/>
      <c r="G2350" s="193"/>
      <c r="AD2350" s="202"/>
      <c r="AE2350" s="203"/>
      <c r="AF2350" s="203"/>
      <c r="AG2350" s="203"/>
      <c r="AH2350" s="203"/>
      <c r="AK2350" s="203"/>
      <c r="AL2350" s="203"/>
      <c r="AM2350" s="204"/>
    </row>
    <row r="2351" spans="2:39">
      <c r="B2351" s="200"/>
      <c r="D2351" s="201"/>
      <c r="E2351" s="201"/>
      <c r="G2351" s="193"/>
      <c r="AD2351" s="202"/>
      <c r="AE2351" s="203"/>
      <c r="AF2351" s="203"/>
      <c r="AG2351" s="203"/>
      <c r="AH2351" s="203"/>
      <c r="AK2351" s="203"/>
      <c r="AL2351" s="203"/>
      <c r="AM2351" s="204"/>
    </row>
    <row r="2352" spans="2:39">
      <c r="B2352" s="200"/>
      <c r="D2352" s="201"/>
      <c r="E2352" s="201"/>
      <c r="G2352" s="193"/>
      <c r="AD2352" s="202"/>
      <c r="AE2352" s="203"/>
      <c r="AF2352" s="203"/>
      <c r="AG2352" s="203"/>
      <c r="AH2352" s="203"/>
      <c r="AK2352" s="203"/>
      <c r="AL2352" s="203"/>
      <c r="AM2352" s="204"/>
    </row>
    <row r="2353" spans="2:39">
      <c r="B2353" s="200"/>
      <c r="D2353" s="201"/>
      <c r="E2353" s="201"/>
      <c r="G2353" s="193"/>
      <c r="AD2353" s="202"/>
      <c r="AE2353" s="203"/>
      <c r="AF2353" s="203"/>
      <c r="AG2353" s="203"/>
      <c r="AH2353" s="203"/>
      <c r="AK2353" s="203"/>
      <c r="AL2353" s="203"/>
      <c r="AM2353" s="204"/>
    </row>
    <row r="2354" spans="2:39">
      <c r="B2354" s="200"/>
      <c r="D2354" s="201"/>
      <c r="E2354" s="201"/>
      <c r="G2354" s="193"/>
      <c r="AD2354" s="202"/>
      <c r="AE2354" s="203"/>
      <c r="AF2354" s="203"/>
      <c r="AG2354" s="203"/>
      <c r="AH2354" s="203"/>
      <c r="AK2354" s="203"/>
      <c r="AL2354" s="203"/>
      <c r="AM2354" s="204"/>
    </row>
    <row r="2355" spans="2:39">
      <c r="B2355" s="200"/>
      <c r="D2355" s="201"/>
      <c r="E2355" s="201"/>
      <c r="G2355" s="193"/>
      <c r="AD2355" s="202"/>
      <c r="AE2355" s="203"/>
      <c r="AF2355" s="203"/>
      <c r="AG2355" s="203"/>
      <c r="AH2355" s="203"/>
      <c r="AK2355" s="203"/>
      <c r="AL2355" s="203"/>
      <c r="AM2355" s="204"/>
    </row>
    <row r="2356" spans="2:39">
      <c r="B2356" s="200"/>
      <c r="D2356" s="201"/>
      <c r="E2356" s="201"/>
      <c r="G2356" s="193"/>
      <c r="AD2356" s="202"/>
      <c r="AE2356" s="203"/>
      <c r="AF2356" s="203"/>
      <c r="AG2356" s="203"/>
      <c r="AH2356" s="203"/>
      <c r="AK2356" s="203"/>
      <c r="AL2356" s="203"/>
      <c r="AM2356" s="204"/>
    </row>
    <row r="2357" spans="2:39">
      <c r="B2357" s="200"/>
      <c r="D2357" s="201"/>
      <c r="E2357" s="201"/>
      <c r="G2357" s="193"/>
      <c r="AD2357" s="202"/>
      <c r="AE2357" s="203"/>
      <c r="AF2357" s="203"/>
      <c r="AG2357" s="203"/>
      <c r="AH2357" s="203"/>
      <c r="AK2357" s="203"/>
      <c r="AL2357" s="203"/>
      <c r="AM2357" s="204"/>
    </row>
    <row r="2358" spans="2:39">
      <c r="B2358" s="200"/>
      <c r="D2358" s="201"/>
      <c r="E2358" s="201"/>
      <c r="G2358" s="193"/>
      <c r="AD2358" s="202"/>
      <c r="AE2358" s="203"/>
      <c r="AF2358" s="203"/>
      <c r="AG2358" s="203"/>
      <c r="AH2358" s="203"/>
      <c r="AK2358" s="203"/>
      <c r="AL2358" s="203"/>
      <c r="AM2358" s="204"/>
    </row>
    <row r="2359" spans="2:39">
      <c r="B2359" s="200"/>
      <c r="D2359" s="201"/>
      <c r="E2359" s="201"/>
      <c r="G2359" s="193"/>
      <c r="AD2359" s="202"/>
      <c r="AE2359" s="203"/>
      <c r="AF2359" s="203"/>
      <c r="AG2359" s="203"/>
      <c r="AH2359" s="203"/>
      <c r="AK2359" s="203"/>
      <c r="AL2359" s="203"/>
      <c r="AM2359" s="204"/>
    </row>
    <row r="2360" spans="2:39">
      <c r="B2360" s="200"/>
      <c r="D2360" s="201"/>
      <c r="E2360" s="201"/>
      <c r="G2360" s="193"/>
      <c r="AD2360" s="202"/>
      <c r="AE2360" s="203"/>
      <c r="AF2360" s="203"/>
      <c r="AG2360" s="203"/>
      <c r="AH2360" s="203"/>
      <c r="AK2360" s="203"/>
      <c r="AL2360" s="203"/>
      <c r="AM2360" s="204"/>
    </row>
    <row r="2361" spans="2:39">
      <c r="B2361" s="200"/>
      <c r="D2361" s="201"/>
      <c r="E2361" s="201"/>
      <c r="G2361" s="193"/>
      <c r="AD2361" s="202"/>
      <c r="AE2361" s="203"/>
      <c r="AF2361" s="203"/>
      <c r="AG2361" s="203"/>
      <c r="AH2361" s="203"/>
      <c r="AK2361" s="203"/>
      <c r="AL2361" s="203"/>
      <c r="AM2361" s="204"/>
    </row>
    <row r="2362" spans="2:39">
      <c r="B2362" s="200"/>
      <c r="D2362" s="201"/>
      <c r="E2362" s="201"/>
      <c r="G2362" s="193"/>
      <c r="AD2362" s="202"/>
      <c r="AE2362" s="203"/>
      <c r="AF2362" s="203"/>
      <c r="AG2362" s="203"/>
      <c r="AH2362" s="203"/>
      <c r="AK2362" s="203"/>
      <c r="AL2362" s="203"/>
      <c r="AM2362" s="204"/>
    </row>
    <row r="2363" spans="2:39">
      <c r="B2363" s="200"/>
      <c r="D2363" s="201"/>
      <c r="E2363" s="201"/>
      <c r="G2363" s="193"/>
      <c r="AD2363" s="202"/>
      <c r="AE2363" s="203"/>
      <c r="AF2363" s="203"/>
      <c r="AG2363" s="203"/>
      <c r="AH2363" s="203"/>
      <c r="AK2363" s="203"/>
      <c r="AL2363" s="203"/>
      <c r="AM2363" s="204"/>
    </row>
    <row r="2364" spans="2:39">
      <c r="B2364" s="200"/>
      <c r="D2364" s="201"/>
      <c r="E2364" s="201"/>
      <c r="G2364" s="193"/>
      <c r="AD2364" s="202"/>
      <c r="AE2364" s="203"/>
      <c r="AF2364" s="203"/>
      <c r="AG2364" s="203"/>
      <c r="AH2364" s="203"/>
      <c r="AK2364" s="203"/>
      <c r="AL2364" s="203"/>
      <c r="AM2364" s="204"/>
    </row>
    <row r="2365" spans="2:39">
      <c r="B2365" s="200"/>
      <c r="D2365" s="201"/>
      <c r="E2365" s="201"/>
      <c r="G2365" s="193"/>
      <c r="AD2365" s="202"/>
      <c r="AE2365" s="203"/>
      <c r="AF2365" s="203"/>
      <c r="AG2365" s="203"/>
      <c r="AH2365" s="203"/>
      <c r="AK2365" s="203"/>
      <c r="AL2365" s="203"/>
      <c r="AM2365" s="204"/>
    </row>
    <row r="2366" spans="2:39">
      <c r="B2366" s="200"/>
      <c r="D2366" s="201"/>
      <c r="E2366" s="201"/>
      <c r="G2366" s="193"/>
      <c r="AD2366" s="202"/>
      <c r="AE2366" s="203"/>
      <c r="AF2366" s="203"/>
      <c r="AG2366" s="203"/>
      <c r="AH2366" s="203"/>
      <c r="AK2366" s="203"/>
      <c r="AL2366" s="203"/>
      <c r="AM2366" s="204"/>
    </row>
    <row r="2367" spans="2:39">
      <c r="B2367" s="200"/>
      <c r="D2367" s="201"/>
      <c r="E2367" s="201"/>
      <c r="G2367" s="193"/>
      <c r="AD2367" s="202"/>
      <c r="AE2367" s="203"/>
      <c r="AF2367" s="203"/>
      <c r="AG2367" s="203"/>
      <c r="AH2367" s="203"/>
      <c r="AK2367" s="203"/>
      <c r="AL2367" s="203"/>
      <c r="AM2367" s="204"/>
    </row>
    <row r="2368" spans="2:39">
      <c r="B2368" s="200"/>
      <c r="D2368" s="201"/>
      <c r="E2368" s="201"/>
      <c r="G2368" s="193"/>
      <c r="AD2368" s="202"/>
      <c r="AE2368" s="203"/>
      <c r="AF2368" s="203"/>
      <c r="AG2368" s="203"/>
      <c r="AH2368" s="203"/>
      <c r="AK2368" s="203"/>
      <c r="AL2368" s="203"/>
      <c r="AM2368" s="204"/>
    </row>
    <row r="2369" spans="2:39">
      <c r="B2369" s="200"/>
      <c r="D2369" s="201"/>
      <c r="E2369" s="201"/>
      <c r="G2369" s="193"/>
      <c r="AD2369" s="202"/>
      <c r="AE2369" s="203"/>
      <c r="AF2369" s="203"/>
      <c r="AG2369" s="203"/>
      <c r="AH2369" s="203"/>
      <c r="AK2369" s="203"/>
      <c r="AL2369" s="203"/>
      <c r="AM2369" s="204"/>
    </row>
    <row r="2370" spans="2:39">
      <c r="B2370" s="200"/>
      <c r="D2370" s="201"/>
      <c r="E2370" s="201"/>
      <c r="G2370" s="193"/>
      <c r="AD2370" s="202"/>
      <c r="AE2370" s="203"/>
      <c r="AF2370" s="203"/>
      <c r="AG2370" s="203"/>
      <c r="AH2370" s="203"/>
      <c r="AK2370" s="203"/>
      <c r="AL2370" s="203"/>
      <c r="AM2370" s="204"/>
    </row>
    <row r="2371" spans="2:39">
      <c r="B2371" s="200"/>
      <c r="D2371" s="201"/>
      <c r="E2371" s="201"/>
      <c r="G2371" s="193"/>
      <c r="AD2371" s="202"/>
      <c r="AE2371" s="203"/>
      <c r="AF2371" s="203"/>
      <c r="AG2371" s="203"/>
      <c r="AH2371" s="203"/>
      <c r="AK2371" s="203"/>
      <c r="AL2371" s="203"/>
      <c r="AM2371" s="204"/>
    </row>
    <row r="2372" spans="2:39">
      <c r="B2372" s="200"/>
      <c r="D2372" s="201"/>
      <c r="E2372" s="201"/>
      <c r="G2372" s="193"/>
      <c r="AD2372" s="202"/>
      <c r="AE2372" s="203"/>
      <c r="AF2372" s="203"/>
      <c r="AG2372" s="203"/>
      <c r="AH2372" s="203"/>
      <c r="AK2372" s="203"/>
      <c r="AL2372" s="203"/>
      <c r="AM2372" s="204"/>
    </row>
    <row r="2373" spans="2:39">
      <c r="B2373" s="200"/>
      <c r="D2373" s="201"/>
      <c r="E2373" s="201"/>
      <c r="G2373" s="193"/>
      <c r="AD2373" s="202"/>
      <c r="AE2373" s="203"/>
      <c r="AF2373" s="203"/>
      <c r="AG2373" s="203"/>
      <c r="AH2373" s="203"/>
      <c r="AK2373" s="203"/>
      <c r="AL2373" s="203"/>
      <c r="AM2373" s="204"/>
    </row>
    <row r="2374" spans="2:39">
      <c r="B2374" s="200"/>
      <c r="D2374" s="201"/>
      <c r="E2374" s="201"/>
      <c r="G2374" s="193"/>
      <c r="AD2374" s="202"/>
      <c r="AE2374" s="203"/>
      <c r="AF2374" s="203"/>
      <c r="AG2374" s="203"/>
      <c r="AH2374" s="203"/>
      <c r="AK2374" s="203"/>
      <c r="AL2374" s="203"/>
      <c r="AM2374" s="204"/>
    </row>
    <row r="2375" spans="2:39">
      <c r="B2375" s="200"/>
      <c r="D2375" s="201"/>
      <c r="E2375" s="201"/>
      <c r="G2375" s="193"/>
      <c r="AD2375" s="202"/>
      <c r="AE2375" s="203"/>
      <c r="AF2375" s="203"/>
      <c r="AG2375" s="203"/>
      <c r="AH2375" s="203"/>
      <c r="AK2375" s="203"/>
      <c r="AL2375" s="203"/>
      <c r="AM2375" s="204"/>
    </row>
    <row r="2376" spans="2:39">
      <c r="B2376" s="200"/>
      <c r="D2376" s="201"/>
      <c r="E2376" s="201"/>
      <c r="G2376" s="193"/>
      <c r="AD2376" s="202"/>
      <c r="AE2376" s="203"/>
      <c r="AF2376" s="203"/>
      <c r="AG2376" s="203"/>
      <c r="AH2376" s="203"/>
      <c r="AK2376" s="203"/>
      <c r="AL2376" s="203"/>
      <c r="AM2376" s="204"/>
    </row>
    <row r="2377" spans="2:39">
      <c r="B2377" s="200"/>
      <c r="D2377" s="201"/>
      <c r="E2377" s="201"/>
      <c r="G2377" s="193"/>
      <c r="AD2377" s="202"/>
      <c r="AE2377" s="203"/>
      <c r="AF2377" s="203"/>
      <c r="AG2377" s="203"/>
      <c r="AH2377" s="203"/>
      <c r="AK2377" s="203"/>
      <c r="AL2377" s="203"/>
      <c r="AM2377" s="204"/>
    </row>
    <row r="2378" spans="2:39">
      <c r="B2378" s="200"/>
      <c r="D2378" s="201"/>
      <c r="E2378" s="201"/>
      <c r="G2378" s="193"/>
      <c r="AD2378" s="202"/>
      <c r="AE2378" s="203"/>
      <c r="AF2378" s="203"/>
      <c r="AG2378" s="203"/>
      <c r="AH2378" s="203"/>
      <c r="AK2378" s="203"/>
      <c r="AL2378" s="203"/>
      <c r="AM2378" s="204"/>
    </row>
    <row r="2379" spans="2:39">
      <c r="B2379" s="200"/>
      <c r="D2379" s="201"/>
      <c r="E2379" s="201"/>
      <c r="G2379" s="193"/>
      <c r="AD2379" s="202"/>
      <c r="AE2379" s="203"/>
      <c r="AF2379" s="203"/>
      <c r="AG2379" s="203"/>
      <c r="AH2379" s="203"/>
      <c r="AK2379" s="203"/>
      <c r="AL2379" s="203"/>
      <c r="AM2379" s="204"/>
    </row>
    <row r="2380" spans="2:39">
      <c r="B2380" s="200"/>
      <c r="D2380" s="201"/>
      <c r="E2380" s="201"/>
      <c r="G2380" s="193"/>
      <c r="AD2380" s="202"/>
      <c r="AE2380" s="203"/>
      <c r="AF2380" s="203"/>
      <c r="AG2380" s="203"/>
      <c r="AH2380" s="203"/>
      <c r="AK2380" s="203"/>
      <c r="AL2380" s="203"/>
      <c r="AM2380" s="204"/>
    </row>
    <row r="2381" spans="2:39">
      <c r="B2381" s="200"/>
      <c r="D2381" s="201"/>
      <c r="E2381" s="201"/>
      <c r="G2381" s="193"/>
      <c r="AD2381" s="202"/>
      <c r="AE2381" s="203"/>
      <c r="AF2381" s="203"/>
      <c r="AG2381" s="203"/>
      <c r="AH2381" s="203"/>
      <c r="AK2381" s="203"/>
      <c r="AL2381" s="203"/>
      <c r="AM2381" s="204"/>
    </row>
    <row r="2382" spans="2:39">
      <c r="B2382" s="200"/>
      <c r="D2382" s="201"/>
      <c r="E2382" s="201"/>
      <c r="G2382" s="193"/>
      <c r="AD2382" s="202"/>
      <c r="AE2382" s="203"/>
      <c r="AF2382" s="203"/>
      <c r="AG2382" s="203"/>
      <c r="AH2382" s="203"/>
      <c r="AK2382" s="203"/>
      <c r="AL2382" s="203"/>
      <c r="AM2382" s="204"/>
    </row>
    <row r="2383" spans="2:39">
      <c r="B2383" s="200"/>
      <c r="D2383" s="201"/>
      <c r="E2383" s="201"/>
      <c r="G2383" s="193"/>
      <c r="AD2383" s="202"/>
      <c r="AE2383" s="203"/>
      <c r="AF2383" s="203"/>
      <c r="AG2383" s="203"/>
      <c r="AH2383" s="203"/>
      <c r="AK2383" s="203"/>
      <c r="AL2383" s="203"/>
      <c r="AM2383" s="204"/>
    </row>
    <row r="2384" spans="2:39">
      <c r="B2384" s="200"/>
      <c r="D2384" s="201"/>
      <c r="E2384" s="201"/>
      <c r="G2384" s="193"/>
      <c r="AD2384" s="202"/>
      <c r="AE2384" s="203"/>
      <c r="AF2384" s="203"/>
      <c r="AG2384" s="203"/>
      <c r="AH2384" s="203"/>
      <c r="AK2384" s="203"/>
      <c r="AL2384" s="203"/>
      <c r="AM2384" s="204"/>
    </row>
    <row r="2385" spans="2:39">
      <c r="B2385" s="200"/>
      <c r="D2385" s="201"/>
      <c r="E2385" s="201"/>
      <c r="G2385" s="193"/>
      <c r="AD2385" s="202"/>
      <c r="AE2385" s="203"/>
      <c r="AF2385" s="203"/>
      <c r="AG2385" s="203"/>
      <c r="AH2385" s="203"/>
      <c r="AK2385" s="203"/>
      <c r="AL2385" s="203"/>
      <c r="AM2385" s="204"/>
    </row>
    <row r="2386" spans="2:39">
      <c r="B2386" s="200"/>
      <c r="D2386" s="201"/>
      <c r="E2386" s="201"/>
      <c r="G2386" s="193"/>
      <c r="AD2386" s="202"/>
      <c r="AE2386" s="203"/>
      <c r="AF2386" s="203"/>
      <c r="AG2386" s="203"/>
      <c r="AH2386" s="203"/>
      <c r="AK2386" s="203"/>
      <c r="AL2386" s="203"/>
      <c r="AM2386" s="204"/>
    </row>
    <row r="2387" spans="2:39">
      <c r="B2387" s="200"/>
      <c r="D2387" s="201"/>
      <c r="E2387" s="201"/>
      <c r="G2387" s="193"/>
      <c r="AD2387" s="202"/>
      <c r="AE2387" s="203"/>
      <c r="AF2387" s="203"/>
      <c r="AG2387" s="203"/>
      <c r="AH2387" s="203"/>
      <c r="AK2387" s="203"/>
      <c r="AL2387" s="203"/>
      <c r="AM2387" s="204"/>
    </row>
    <row r="2388" spans="2:39">
      <c r="B2388" s="200"/>
      <c r="D2388" s="201"/>
      <c r="E2388" s="201"/>
      <c r="G2388" s="193"/>
      <c r="AD2388" s="202"/>
      <c r="AE2388" s="203"/>
      <c r="AF2388" s="203"/>
      <c r="AG2388" s="203"/>
      <c r="AH2388" s="203"/>
      <c r="AK2388" s="203"/>
      <c r="AL2388" s="203"/>
      <c r="AM2388" s="204"/>
    </row>
    <row r="2389" spans="2:39">
      <c r="B2389" s="200"/>
      <c r="D2389" s="201"/>
      <c r="E2389" s="201"/>
      <c r="G2389" s="193"/>
      <c r="AD2389" s="202"/>
      <c r="AE2389" s="203"/>
      <c r="AF2389" s="203"/>
      <c r="AG2389" s="203"/>
      <c r="AH2389" s="203"/>
      <c r="AK2389" s="203"/>
      <c r="AL2389" s="203"/>
      <c r="AM2389" s="204"/>
    </row>
    <row r="2390" spans="2:39">
      <c r="B2390" s="200"/>
      <c r="D2390" s="201"/>
      <c r="E2390" s="201"/>
      <c r="G2390" s="193"/>
      <c r="AD2390" s="202"/>
      <c r="AE2390" s="203"/>
      <c r="AF2390" s="203"/>
      <c r="AG2390" s="203"/>
      <c r="AH2390" s="203"/>
      <c r="AK2390" s="203"/>
      <c r="AL2390" s="203"/>
      <c r="AM2390" s="204"/>
    </row>
    <row r="2391" spans="2:39">
      <c r="B2391" s="200"/>
      <c r="D2391" s="201"/>
      <c r="E2391" s="201"/>
      <c r="G2391" s="193"/>
      <c r="AD2391" s="202"/>
      <c r="AE2391" s="203"/>
      <c r="AF2391" s="203"/>
      <c r="AG2391" s="203"/>
      <c r="AH2391" s="203"/>
      <c r="AK2391" s="203"/>
      <c r="AL2391" s="203"/>
      <c r="AM2391" s="204"/>
    </row>
    <row r="2392" spans="2:39">
      <c r="B2392" s="200"/>
      <c r="D2392" s="201"/>
      <c r="E2392" s="201"/>
      <c r="G2392" s="193"/>
      <c r="AD2392" s="202"/>
      <c r="AE2392" s="203"/>
      <c r="AF2392" s="203"/>
      <c r="AG2392" s="203"/>
      <c r="AH2392" s="203"/>
      <c r="AK2392" s="203"/>
      <c r="AL2392" s="203"/>
      <c r="AM2392" s="204"/>
    </row>
    <row r="2393" spans="2:39">
      <c r="B2393" s="200"/>
      <c r="D2393" s="201"/>
      <c r="E2393" s="201"/>
      <c r="G2393" s="193"/>
      <c r="AD2393" s="202"/>
      <c r="AE2393" s="203"/>
      <c r="AF2393" s="203"/>
      <c r="AG2393" s="203"/>
      <c r="AH2393" s="203"/>
      <c r="AK2393" s="203"/>
      <c r="AL2393" s="203"/>
      <c r="AM2393" s="204"/>
    </row>
    <row r="2394" spans="2:39">
      <c r="B2394" s="200"/>
      <c r="D2394" s="201"/>
      <c r="E2394" s="201"/>
      <c r="G2394" s="193"/>
      <c r="AD2394" s="202"/>
      <c r="AE2394" s="203"/>
      <c r="AF2394" s="203"/>
      <c r="AG2394" s="203"/>
      <c r="AH2394" s="203"/>
      <c r="AK2394" s="203"/>
      <c r="AL2394" s="203"/>
      <c r="AM2394" s="204"/>
    </row>
    <row r="2395" spans="2:39">
      <c r="B2395" s="200"/>
      <c r="D2395" s="201"/>
      <c r="E2395" s="201"/>
      <c r="G2395" s="193"/>
      <c r="AD2395" s="202"/>
      <c r="AE2395" s="203"/>
      <c r="AF2395" s="203"/>
      <c r="AG2395" s="203"/>
      <c r="AH2395" s="203"/>
      <c r="AK2395" s="203"/>
      <c r="AL2395" s="203"/>
      <c r="AM2395" s="204"/>
    </row>
    <row r="2396" spans="2:39">
      <c r="B2396" s="200"/>
      <c r="D2396" s="201"/>
      <c r="E2396" s="201"/>
      <c r="G2396" s="193"/>
      <c r="AD2396" s="202"/>
      <c r="AE2396" s="203"/>
      <c r="AF2396" s="203"/>
      <c r="AG2396" s="203"/>
      <c r="AH2396" s="203"/>
      <c r="AK2396" s="203"/>
      <c r="AL2396" s="203"/>
      <c r="AM2396" s="204"/>
    </row>
    <row r="2397" spans="2:39">
      <c r="B2397" s="200"/>
      <c r="D2397" s="201"/>
      <c r="E2397" s="201"/>
      <c r="G2397" s="193"/>
      <c r="AD2397" s="202"/>
      <c r="AE2397" s="203"/>
      <c r="AF2397" s="203"/>
      <c r="AG2397" s="203"/>
      <c r="AH2397" s="203"/>
      <c r="AK2397" s="203"/>
      <c r="AL2397" s="203"/>
      <c r="AM2397" s="204"/>
    </row>
    <row r="2398" spans="2:39">
      <c r="B2398" s="200"/>
      <c r="D2398" s="201"/>
      <c r="E2398" s="201"/>
      <c r="G2398" s="193"/>
      <c r="AD2398" s="202"/>
      <c r="AE2398" s="203"/>
      <c r="AF2398" s="203"/>
      <c r="AG2398" s="203"/>
      <c r="AH2398" s="203"/>
      <c r="AK2398" s="203"/>
      <c r="AL2398" s="203"/>
      <c r="AM2398" s="204"/>
    </row>
    <row r="2399" spans="2:39">
      <c r="B2399" s="200"/>
      <c r="D2399" s="201"/>
      <c r="E2399" s="201"/>
      <c r="G2399" s="193"/>
      <c r="AD2399" s="202"/>
      <c r="AE2399" s="203"/>
      <c r="AF2399" s="203"/>
      <c r="AG2399" s="203"/>
      <c r="AH2399" s="203"/>
      <c r="AK2399" s="203"/>
      <c r="AL2399" s="203"/>
      <c r="AM2399" s="204"/>
    </row>
    <row r="2400" spans="2:39">
      <c r="B2400" s="200"/>
      <c r="D2400" s="201"/>
      <c r="E2400" s="201"/>
      <c r="G2400" s="193"/>
      <c r="AD2400" s="202"/>
      <c r="AE2400" s="203"/>
      <c r="AF2400" s="203"/>
      <c r="AG2400" s="203"/>
      <c r="AH2400" s="203"/>
      <c r="AK2400" s="203"/>
      <c r="AL2400" s="203"/>
      <c r="AM2400" s="204"/>
    </row>
    <row r="2401" spans="2:39">
      <c r="B2401" s="200"/>
      <c r="D2401" s="201"/>
      <c r="E2401" s="201"/>
      <c r="G2401" s="193"/>
      <c r="AD2401" s="202"/>
      <c r="AE2401" s="203"/>
      <c r="AF2401" s="203"/>
      <c r="AG2401" s="203"/>
      <c r="AH2401" s="203"/>
      <c r="AK2401" s="203"/>
      <c r="AL2401" s="203"/>
      <c r="AM2401" s="204"/>
    </row>
    <row r="2402" spans="2:39">
      <c r="B2402" s="200"/>
      <c r="D2402" s="201"/>
      <c r="E2402" s="201"/>
      <c r="G2402" s="193"/>
      <c r="AD2402" s="202"/>
      <c r="AE2402" s="203"/>
      <c r="AF2402" s="203"/>
      <c r="AG2402" s="203"/>
      <c r="AH2402" s="203"/>
      <c r="AK2402" s="203"/>
      <c r="AL2402" s="203"/>
      <c r="AM2402" s="204"/>
    </row>
    <row r="2403" spans="2:39">
      <c r="B2403" s="200"/>
      <c r="D2403" s="201"/>
      <c r="E2403" s="201"/>
      <c r="G2403" s="193"/>
      <c r="AD2403" s="202"/>
      <c r="AE2403" s="203"/>
      <c r="AF2403" s="203"/>
      <c r="AG2403" s="203"/>
      <c r="AH2403" s="203"/>
      <c r="AK2403" s="203"/>
      <c r="AL2403" s="203"/>
      <c r="AM2403" s="204"/>
    </row>
    <row r="2404" spans="2:39">
      <c r="B2404" s="200"/>
      <c r="D2404" s="201"/>
      <c r="E2404" s="201"/>
      <c r="G2404" s="193"/>
      <c r="AD2404" s="202"/>
      <c r="AE2404" s="203"/>
      <c r="AF2404" s="203"/>
      <c r="AG2404" s="203"/>
      <c r="AH2404" s="203"/>
      <c r="AK2404" s="203"/>
      <c r="AL2404" s="203"/>
      <c r="AM2404" s="204"/>
    </row>
    <row r="2405" spans="2:39">
      <c r="B2405" s="200"/>
      <c r="D2405" s="201"/>
      <c r="E2405" s="201"/>
      <c r="G2405" s="193"/>
      <c r="AD2405" s="202"/>
      <c r="AE2405" s="203"/>
      <c r="AF2405" s="203"/>
      <c r="AG2405" s="203"/>
      <c r="AH2405" s="203"/>
      <c r="AK2405" s="203"/>
      <c r="AL2405" s="203"/>
      <c r="AM2405" s="204"/>
    </row>
    <row r="2406" spans="2:39">
      <c r="B2406" s="200"/>
      <c r="D2406" s="201"/>
      <c r="E2406" s="201"/>
      <c r="G2406" s="193"/>
      <c r="AD2406" s="202"/>
      <c r="AE2406" s="203"/>
      <c r="AF2406" s="203"/>
      <c r="AG2406" s="203"/>
      <c r="AH2406" s="203"/>
      <c r="AK2406" s="203"/>
      <c r="AL2406" s="203"/>
      <c r="AM2406" s="204"/>
    </row>
    <row r="2407" spans="2:39">
      <c r="B2407" s="200"/>
      <c r="D2407" s="201"/>
      <c r="E2407" s="201"/>
      <c r="G2407" s="193"/>
      <c r="AD2407" s="202"/>
      <c r="AE2407" s="203"/>
      <c r="AF2407" s="203"/>
      <c r="AG2407" s="203"/>
      <c r="AH2407" s="203"/>
      <c r="AK2407" s="203"/>
      <c r="AL2407" s="203"/>
      <c r="AM2407" s="204"/>
    </row>
    <row r="2408" spans="2:39">
      <c r="B2408" s="200"/>
      <c r="D2408" s="201"/>
      <c r="E2408" s="201"/>
      <c r="G2408" s="193"/>
      <c r="AD2408" s="202"/>
      <c r="AE2408" s="203"/>
      <c r="AF2408" s="203"/>
      <c r="AG2408" s="203"/>
      <c r="AH2408" s="203"/>
      <c r="AK2408" s="203"/>
      <c r="AL2408" s="203"/>
      <c r="AM2408" s="204"/>
    </row>
    <row r="2409" spans="2:39">
      <c r="B2409" s="200"/>
      <c r="D2409" s="201"/>
      <c r="E2409" s="201"/>
      <c r="G2409" s="193"/>
      <c r="AD2409" s="202"/>
      <c r="AE2409" s="203"/>
      <c r="AF2409" s="203"/>
      <c r="AG2409" s="203"/>
      <c r="AH2409" s="203"/>
      <c r="AK2409" s="203"/>
      <c r="AL2409" s="203"/>
      <c r="AM2409" s="204"/>
    </row>
    <row r="2410" spans="2:39">
      <c r="B2410" s="200"/>
      <c r="D2410" s="201"/>
      <c r="E2410" s="201"/>
      <c r="G2410" s="193"/>
      <c r="AD2410" s="202"/>
      <c r="AE2410" s="203"/>
      <c r="AF2410" s="203"/>
      <c r="AG2410" s="203"/>
      <c r="AH2410" s="203"/>
      <c r="AK2410" s="203"/>
      <c r="AL2410" s="203"/>
      <c r="AM2410" s="204"/>
    </row>
    <row r="2411" spans="2:39">
      <c r="B2411" s="200"/>
      <c r="D2411" s="201"/>
      <c r="E2411" s="201"/>
      <c r="G2411" s="193"/>
      <c r="AD2411" s="202"/>
      <c r="AE2411" s="203"/>
      <c r="AF2411" s="203"/>
      <c r="AG2411" s="203"/>
      <c r="AH2411" s="203"/>
      <c r="AK2411" s="203"/>
      <c r="AL2411" s="203"/>
      <c r="AM2411" s="204"/>
    </row>
    <row r="2412" spans="2:39">
      <c r="B2412" s="200"/>
      <c r="D2412" s="201"/>
      <c r="E2412" s="201"/>
      <c r="G2412" s="193"/>
      <c r="AD2412" s="202"/>
      <c r="AE2412" s="203"/>
      <c r="AF2412" s="203"/>
      <c r="AG2412" s="203"/>
      <c r="AH2412" s="203"/>
      <c r="AK2412" s="203"/>
      <c r="AL2412" s="203"/>
      <c r="AM2412" s="204"/>
    </row>
    <row r="2413" spans="2:39">
      <c r="B2413" s="200"/>
      <c r="D2413" s="201"/>
      <c r="E2413" s="201"/>
      <c r="G2413" s="193"/>
      <c r="AD2413" s="202"/>
      <c r="AE2413" s="203"/>
      <c r="AF2413" s="203"/>
      <c r="AG2413" s="203"/>
      <c r="AH2413" s="203"/>
      <c r="AK2413" s="203"/>
      <c r="AL2413" s="203"/>
      <c r="AM2413" s="204"/>
    </row>
    <row r="2414" spans="2:39">
      <c r="B2414" s="200"/>
      <c r="D2414" s="201"/>
      <c r="E2414" s="201"/>
      <c r="G2414" s="193"/>
      <c r="AD2414" s="202"/>
      <c r="AE2414" s="203"/>
      <c r="AF2414" s="203"/>
      <c r="AG2414" s="203"/>
      <c r="AH2414" s="203"/>
      <c r="AK2414" s="203"/>
      <c r="AL2414" s="203"/>
      <c r="AM2414" s="204"/>
    </row>
    <row r="2415" spans="2:39">
      <c r="B2415" s="200"/>
      <c r="D2415" s="201"/>
      <c r="E2415" s="201"/>
      <c r="G2415" s="193"/>
      <c r="AD2415" s="202"/>
      <c r="AE2415" s="203"/>
      <c r="AF2415" s="203"/>
      <c r="AG2415" s="203"/>
      <c r="AH2415" s="203"/>
      <c r="AK2415" s="203"/>
      <c r="AL2415" s="203"/>
      <c r="AM2415" s="204"/>
    </row>
    <row r="2416" spans="2:39">
      <c r="B2416" s="200"/>
      <c r="D2416" s="201"/>
      <c r="E2416" s="201"/>
      <c r="G2416" s="193"/>
      <c r="AD2416" s="202"/>
      <c r="AE2416" s="203"/>
      <c r="AF2416" s="203"/>
      <c r="AG2416" s="203"/>
      <c r="AH2416" s="203"/>
      <c r="AK2416" s="203"/>
      <c r="AL2416" s="203"/>
      <c r="AM2416" s="204"/>
    </row>
    <row r="2417" spans="2:39">
      <c r="B2417" s="200"/>
      <c r="D2417" s="201"/>
      <c r="E2417" s="201"/>
      <c r="G2417" s="193"/>
      <c r="AD2417" s="202"/>
      <c r="AE2417" s="203"/>
      <c r="AF2417" s="203"/>
      <c r="AG2417" s="203"/>
      <c r="AH2417" s="203"/>
      <c r="AK2417" s="203"/>
      <c r="AL2417" s="203"/>
      <c r="AM2417" s="204"/>
    </row>
    <row r="2418" spans="2:39">
      <c r="B2418" s="200"/>
      <c r="D2418" s="201"/>
      <c r="E2418" s="201"/>
      <c r="G2418" s="193"/>
      <c r="AD2418" s="202"/>
      <c r="AE2418" s="203"/>
      <c r="AF2418" s="203"/>
      <c r="AG2418" s="203"/>
      <c r="AH2418" s="203"/>
      <c r="AK2418" s="203"/>
      <c r="AL2418" s="203"/>
      <c r="AM2418" s="204"/>
    </row>
    <row r="2419" spans="2:39">
      <c r="B2419" s="200"/>
      <c r="D2419" s="201"/>
      <c r="E2419" s="201"/>
      <c r="G2419" s="193"/>
      <c r="AD2419" s="202"/>
      <c r="AE2419" s="203"/>
      <c r="AF2419" s="203"/>
      <c r="AG2419" s="203"/>
      <c r="AH2419" s="203"/>
      <c r="AK2419" s="203"/>
      <c r="AL2419" s="203"/>
      <c r="AM2419" s="204"/>
    </row>
    <row r="2420" spans="2:39">
      <c r="B2420" s="200"/>
      <c r="D2420" s="201"/>
      <c r="E2420" s="201"/>
      <c r="G2420" s="193"/>
      <c r="AD2420" s="202"/>
      <c r="AE2420" s="203"/>
      <c r="AF2420" s="203"/>
      <c r="AG2420" s="203"/>
      <c r="AH2420" s="203"/>
      <c r="AK2420" s="203"/>
      <c r="AL2420" s="203"/>
      <c r="AM2420" s="204"/>
    </row>
    <row r="2421" spans="2:39">
      <c r="B2421" s="200"/>
      <c r="D2421" s="201"/>
      <c r="E2421" s="201"/>
      <c r="G2421" s="193"/>
      <c r="AD2421" s="202"/>
      <c r="AE2421" s="203"/>
      <c r="AF2421" s="203"/>
      <c r="AG2421" s="203"/>
      <c r="AH2421" s="203"/>
      <c r="AK2421" s="203"/>
      <c r="AL2421" s="203"/>
      <c r="AM2421" s="204"/>
    </row>
    <row r="2422" spans="2:39">
      <c r="B2422" s="200"/>
      <c r="D2422" s="201"/>
      <c r="E2422" s="201"/>
      <c r="G2422" s="193"/>
      <c r="AD2422" s="202"/>
      <c r="AE2422" s="203"/>
      <c r="AF2422" s="203"/>
      <c r="AG2422" s="203"/>
      <c r="AH2422" s="203"/>
      <c r="AK2422" s="203"/>
      <c r="AL2422" s="203"/>
      <c r="AM2422" s="204"/>
    </row>
    <row r="2423" spans="2:39">
      <c r="B2423" s="200"/>
      <c r="D2423" s="201"/>
      <c r="E2423" s="201"/>
      <c r="G2423" s="193"/>
      <c r="AD2423" s="202"/>
      <c r="AE2423" s="203"/>
      <c r="AF2423" s="203"/>
      <c r="AG2423" s="203"/>
      <c r="AH2423" s="203"/>
      <c r="AK2423" s="203"/>
      <c r="AL2423" s="203"/>
      <c r="AM2423" s="204"/>
    </row>
    <row r="2424" spans="2:39">
      <c r="B2424" s="200"/>
      <c r="D2424" s="201"/>
      <c r="E2424" s="201"/>
      <c r="G2424" s="193"/>
      <c r="AD2424" s="202"/>
      <c r="AE2424" s="203"/>
      <c r="AF2424" s="203"/>
      <c r="AG2424" s="203"/>
      <c r="AH2424" s="203"/>
      <c r="AK2424" s="203"/>
      <c r="AL2424" s="203"/>
      <c r="AM2424" s="204"/>
    </row>
    <row r="2425" spans="2:39">
      <c r="B2425" s="200"/>
      <c r="D2425" s="201"/>
      <c r="E2425" s="201"/>
      <c r="G2425" s="193"/>
      <c r="AD2425" s="202"/>
      <c r="AE2425" s="203"/>
      <c r="AF2425" s="203"/>
      <c r="AG2425" s="203"/>
      <c r="AH2425" s="203"/>
      <c r="AK2425" s="203"/>
      <c r="AL2425" s="203"/>
      <c r="AM2425" s="204"/>
    </row>
    <row r="2426" spans="2:39">
      <c r="B2426" s="200"/>
      <c r="D2426" s="201"/>
      <c r="E2426" s="201"/>
      <c r="G2426" s="193"/>
      <c r="AD2426" s="202"/>
      <c r="AE2426" s="203"/>
      <c r="AF2426" s="203"/>
      <c r="AG2426" s="203"/>
      <c r="AH2426" s="203"/>
      <c r="AK2426" s="203"/>
      <c r="AL2426" s="203"/>
      <c r="AM2426" s="204"/>
    </row>
    <row r="2427" spans="2:39">
      <c r="B2427" s="200"/>
      <c r="D2427" s="201"/>
      <c r="E2427" s="201"/>
      <c r="G2427" s="193"/>
      <c r="AD2427" s="202"/>
      <c r="AE2427" s="203"/>
      <c r="AF2427" s="203"/>
      <c r="AG2427" s="203"/>
      <c r="AH2427" s="203"/>
      <c r="AK2427" s="203"/>
      <c r="AL2427" s="203"/>
      <c r="AM2427" s="204"/>
    </row>
    <row r="2428" spans="2:39">
      <c r="B2428" s="200"/>
      <c r="D2428" s="201"/>
      <c r="E2428" s="201"/>
      <c r="G2428" s="193"/>
      <c r="AD2428" s="202"/>
      <c r="AE2428" s="203"/>
      <c r="AF2428" s="203"/>
      <c r="AG2428" s="203"/>
      <c r="AH2428" s="203"/>
      <c r="AK2428" s="203"/>
      <c r="AL2428" s="203"/>
      <c r="AM2428" s="204"/>
    </row>
    <row r="2429" spans="2:39">
      <c r="B2429" s="200"/>
      <c r="D2429" s="201"/>
      <c r="E2429" s="201"/>
      <c r="G2429" s="193"/>
      <c r="AD2429" s="202"/>
      <c r="AE2429" s="203"/>
      <c r="AF2429" s="203"/>
      <c r="AG2429" s="203"/>
      <c r="AH2429" s="203"/>
      <c r="AK2429" s="203"/>
      <c r="AL2429" s="203"/>
      <c r="AM2429" s="204"/>
    </row>
    <row r="2430" spans="2:39">
      <c r="B2430" s="200"/>
      <c r="D2430" s="201"/>
      <c r="E2430" s="201"/>
      <c r="G2430" s="193"/>
      <c r="AD2430" s="202"/>
      <c r="AE2430" s="203"/>
      <c r="AF2430" s="203"/>
      <c r="AG2430" s="203"/>
      <c r="AH2430" s="203"/>
      <c r="AK2430" s="203"/>
      <c r="AL2430" s="203"/>
      <c r="AM2430" s="204"/>
    </row>
    <row r="2431" spans="2:39">
      <c r="B2431" s="200"/>
      <c r="D2431" s="201"/>
      <c r="E2431" s="201"/>
      <c r="G2431" s="193"/>
      <c r="AD2431" s="202"/>
      <c r="AE2431" s="203"/>
      <c r="AF2431" s="203"/>
      <c r="AG2431" s="203"/>
      <c r="AH2431" s="203"/>
      <c r="AK2431" s="203"/>
      <c r="AL2431" s="203"/>
      <c r="AM2431" s="204"/>
    </row>
    <row r="2432" spans="2:39">
      <c r="B2432" s="200"/>
      <c r="D2432" s="201"/>
      <c r="E2432" s="201"/>
      <c r="G2432" s="193"/>
      <c r="AD2432" s="202"/>
      <c r="AE2432" s="203"/>
      <c r="AF2432" s="203"/>
      <c r="AG2432" s="203"/>
      <c r="AH2432" s="203"/>
      <c r="AK2432" s="203"/>
      <c r="AL2432" s="203"/>
      <c r="AM2432" s="204"/>
    </row>
    <row r="2433" spans="2:39">
      <c r="B2433" s="200"/>
      <c r="D2433" s="201"/>
      <c r="E2433" s="201"/>
      <c r="G2433" s="193"/>
      <c r="AD2433" s="202"/>
      <c r="AE2433" s="203"/>
      <c r="AF2433" s="203"/>
      <c r="AG2433" s="203"/>
      <c r="AH2433" s="203"/>
      <c r="AK2433" s="203"/>
      <c r="AL2433" s="203"/>
      <c r="AM2433" s="204"/>
    </row>
    <row r="2434" spans="2:39">
      <c r="B2434" s="200"/>
      <c r="D2434" s="201"/>
      <c r="E2434" s="201"/>
      <c r="G2434" s="193"/>
      <c r="AD2434" s="202"/>
      <c r="AE2434" s="203"/>
      <c r="AF2434" s="203"/>
      <c r="AG2434" s="203"/>
      <c r="AH2434" s="203"/>
      <c r="AK2434" s="203"/>
      <c r="AL2434" s="203"/>
      <c r="AM2434" s="204"/>
    </row>
    <row r="2435" spans="2:39">
      <c r="B2435" s="200"/>
      <c r="D2435" s="201"/>
      <c r="E2435" s="201"/>
      <c r="G2435" s="193"/>
      <c r="AD2435" s="202"/>
      <c r="AE2435" s="203"/>
      <c r="AF2435" s="203"/>
      <c r="AG2435" s="203"/>
      <c r="AH2435" s="203"/>
      <c r="AK2435" s="203"/>
      <c r="AL2435" s="203"/>
      <c r="AM2435" s="204"/>
    </row>
    <row r="2436" spans="2:39">
      <c r="B2436" s="200"/>
      <c r="D2436" s="201"/>
      <c r="E2436" s="201"/>
      <c r="G2436" s="193"/>
      <c r="AD2436" s="202"/>
      <c r="AE2436" s="203"/>
      <c r="AF2436" s="203"/>
      <c r="AG2436" s="203"/>
      <c r="AH2436" s="203"/>
      <c r="AK2436" s="203"/>
      <c r="AL2436" s="203"/>
      <c r="AM2436" s="204"/>
    </row>
    <row r="2437" spans="2:39">
      <c r="B2437" s="200"/>
      <c r="D2437" s="201"/>
      <c r="E2437" s="201"/>
      <c r="G2437" s="193"/>
      <c r="AD2437" s="202"/>
      <c r="AE2437" s="203"/>
      <c r="AF2437" s="203"/>
      <c r="AG2437" s="203"/>
      <c r="AH2437" s="203"/>
      <c r="AK2437" s="203"/>
      <c r="AL2437" s="203"/>
      <c r="AM2437" s="204"/>
    </row>
    <row r="2438" spans="2:39">
      <c r="B2438" s="200"/>
      <c r="D2438" s="201"/>
      <c r="E2438" s="201"/>
      <c r="G2438" s="193"/>
      <c r="AD2438" s="202"/>
      <c r="AE2438" s="203"/>
      <c r="AF2438" s="203"/>
      <c r="AG2438" s="203"/>
      <c r="AH2438" s="203"/>
      <c r="AK2438" s="203"/>
      <c r="AL2438" s="203"/>
      <c r="AM2438" s="204"/>
    </row>
    <row r="2439" spans="2:39">
      <c r="B2439" s="200"/>
      <c r="D2439" s="201"/>
      <c r="E2439" s="201"/>
      <c r="G2439" s="193"/>
      <c r="AD2439" s="202"/>
      <c r="AE2439" s="203"/>
      <c r="AF2439" s="203"/>
      <c r="AG2439" s="203"/>
      <c r="AH2439" s="203"/>
      <c r="AK2439" s="203"/>
      <c r="AL2439" s="203"/>
      <c r="AM2439" s="204"/>
    </row>
    <row r="2440" spans="2:39">
      <c r="B2440" s="200"/>
      <c r="D2440" s="201"/>
      <c r="E2440" s="201"/>
      <c r="G2440" s="193"/>
      <c r="AD2440" s="202"/>
      <c r="AE2440" s="203"/>
      <c r="AF2440" s="203"/>
      <c r="AG2440" s="203"/>
      <c r="AH2440" s="203"/>
      <c r="AK2440" s="203"/>
      <c r="AL2440" s="203"/>
      <c r="AM2440" s="204"/>
    </row>
    <row r="2441" spans="2:39">
      <c r="B2441" s="200"/>
      <c r="D2441" s="201"/>
      <c r="E2441" s="201"/>
      <c r="G2441" s="193"/>
      <c r="AD2441" s="202"/>
      <c r="AE2441" s="203"/>
      <c r="AF2441" s="203"/>
      <c r="AG2441" s="203"/>
      <c r="AH2441" s="203"/>
      <c r="AK2441" s="203"/>
      <c r="AL2441" s="203"/>
      <c r="AM2441" s="204"/>
    </row>
    <row r="2442" spans="2:39">
      <c r="B2442" s="200"/>
      <c r="D2442" s="201"/>
      <c r="E2442" s="201"/>
      <c r="G2442" s="193"/>
      <c r="AD2442" s="202"/>
      <c r="AE2442" s="203"/>
      <c r="AF2442" s="203"/>
      <c r="AG2442" s="203"/>
      <c r="AH2442" s="203"/>
      <c r="AK2442" s="203"/>
      <c r="AL2442" s="203"/>
      <c r="AM2442" s="204"/>
    </row>
    <row r="2443" spans="2:39">
      <c r="B2443" s="200"/>
      <c r="D2443" s="201"/>
      <c r="E2443" s="201"/>
      <c r="G2443" s="193"/>
      <c r="AD2443" s="202"/>
      <c r="AE2443" s="203"/>
      <c r="AF2443" s="203"/>
      <c r="AG2443" s="203"/>
      <c r="AH2443" s="203"/>
      <c r="AK2443" s="203"/>
      <c r="AL2443" s="203"/>
      <c r="AM2443" s="204"/>
    </row>
    <row r="2444" spans="2:39">
      <c r="B2444" s="200"/>
      <c r="D2444" s="201"/>
      <c r="E2444" s="201"/>
      <c r="G2444" s="193"/>
      <c r="AD2444" s="202"/>
      <c r="AE2444" s="203"/>
      <c r="AF2444" s="203"/>
      <c r="AG2444" s="203"/>
      <c r="AH2444" s="203"/>
      <c r="AK2444" s="203"/>
      <c r="AL2444" s="203"/>
      <c r="AM2444" s="204"/>
    </row>
    <row r="2445" spans="2:39">
      <c r="B2445" s="200"/>
      <c r="D2445" s="201"/>
      <c r="E2445" s="201"/>
      <c r="G2445" s="193"/>
      <c r="AD2445" s="202"/>
      <c r="AE2445" s="203"/>
      <c r="AF2445" s="203"/>
      <c r="AG2445" s="203"/>
      <c r="AH2445" s="203"/>
      <c r="AK2445" s="203"/>
      <c r="AL2445" s="203"/>
      <c r="AM2445" s="204"/>
    </row>
    <row r="2446" spans="2:39">
      <c r="B2446" s="200"/>
      <c r="D2446" s="201"/>
      <c r="E2446" s="201"/>
      <c r="G2446" s="193"/>
      <c r="AD2446" s="202"/>
      <c r="AE2446" s="203"/>
      <c r="AF2446" s="203"/>
      <c r="AG2446" s="203"/>
      <c r="AH2446" s="203"/>
      <c r="AK2446" s="203"/>
      <c r="AL2446" s="203"/>
      <c r="AM2446" s="204"/>
    </row>
    <row r="2447" spans="2:39">
      <c r="B2447" s="200"/>
      <c r="D2447" s="201"/>
      <c r="E2447" s="201"/>
      <c r="G2447" s="193"/>
      <c r="AD2447" s="202"/>
      <c r="AE2447" s="203"/>
      <c r="AF2447" s="203"/>
      <c r="AG2447" s="203"/>
      <c r="AH2447" s="203"/>
      <c r="AK2447" s="203"/>
      <c r="AL2447" s="203"/>
      <c r="AM2447" s="204"/>
    </row>
    <row r="2448" spans="2:39">
      <c r="B2448" s="200"/>
      <c r="D2448" s="201"/>
      <c r="E2448" s="201"/>
      <c r="G2448" s="193"/>
      <c r="AD2448" s="202"/>
      <c r="AE2448" s="203"/>
      <c r="AF2448" s="203"/>
      <c r="AG2448" s="203"/>
      <c r="AH2448" s="203"/>
      <c r="AK2448" s="203"/>
      <c r="AL2448" s="203"/>
      <c r="AM2448" s="204"/>
    </row>
    <row r="2449" spans="2:39">
      <c r="B2449" s="200"/>
      <c r="D2449" s="201"/>
      <c r="E2449" s="201"/>
      <c r="G2449" s="193"/>
      <c r="AD2449" s="202"/>
      <c r="AE2449" s="203"/>
      <c r="AF2449" s="203"/>
      <c r="AG2449" s="203"/>
      <c r="AH2449" s="203"/>
      <c r="AK2449" s="203"/>
      <c r="AL2449" s="203"/>
      <c r="AM2449" s="204"/>
    </row>
    <row r="2450" spans="2:39">
      <c r="B2450" s="200"/>
      <c r="D2450" s="201"/>
      <c r="E2450" s="201"/>
      <c r="G2450" s="193"/>
      <c r="AD2450" s="202"/>
      <c r="AE2450" s="203"/>
      <c r="AF2450" s="203"/>
      <c r="AG2450" s="203"/>
      <c r="AH2450" s="203"/>
      <c r="AK2450" s="203"/>
      <c r="AL2450" s="203"/>
      <c r="AM2450" s="204"/>
    </row>
    <row r="2451" spans="2:39">
      <c r="B2451" s="200"/>
      <c r="D2451" s="201"/>
      <c r="E2451" s="201"/>
      <c r="G2451" s="193"/>
      <c r="AD2451" s="202"/>
      <c r="AE2451" s="203"/>
      <c r="AF2451" s="203"/>
      <c r="AG2451" s="203"/>
      <c r="AH2451" s="203"/>
      <c r="AK2451" s="203"/>
      <c r="AL2451" s="203"/>
      <c r="AM2451" s="204"/>
    </row>
    <row r="2452" spans="2:39">
      <c r="B2452" s="200"/>
      <c r="D2452" s="201"/>
      <c r="E2452" s="201"/>
      <c r="G2452" s="193"/>
      <c r="AD2452" s="202"/>
      <c r="AE2452" s="203"/>
      <c r="AF2452" s="203"/>
      <c r="AG2452" s="203"/>
      <c r="AH2452" s="203"/>
      <c r="AK2452" s="203"/>
      <c r="AL2452" s="203"/>
      <c r="AM2452" s="204"/>
    </row>
    <row r="2453" spans="2:39">
      <c r="B2453" s="200"/>
      <c r="D2453" s="201"/>
      <c r="E2453" s="201"/>
      <c r="G2453" s="193"/>
      <c r="AD2453" s="202"/>
      <c r="AE2453" s="203"/>
      <c r="AF2453" s="203"/>
      <c r="AG2453" s="203"/>
      <c r="AH2453" s="203"/>
      <c r="AK2453" s="203"/>
      <c r="AL2453" s="203"/>
      <c r="AM2453" s="204"/>
    </row>
    <row r="2454" spans="2:39">
      <c r="B2454" s="200"/>
      <c r="D2454" s="201"/>
      <c r="E2454" s="201"/>
      <c r="G2454" s="193"/>
      <c r="AD2454" s="202"/>
      <c r="AE2454" s="203"/>
      <c r="AF2454" s="203"/>
      <c r="AG2454" s="203"/>
      <c r="AH2454" s="203"/>
      <c r="AK2454" s="203"/>
      <c r="AL2454" s="203"/>
      <c r="AM2454" s="204"/>
    </row>
    <row r="2455" spans="2:39">
      <c r="B2455" s="200"/>
      <c r="D2455" s="201"/>
      <c r="E2455" s="201"/>
      <c r="G2455" s="193"/>
      <c r="AD2455" s="202"/>
      <c r="AE2455" s="203"/>
      <c r="AF2455" s="203"/>
      <c r="AG2455" s="203"/>
      <c r="AH2455" s="203"/>
      <c r="AK2455" s="203"/>
      <c r="AL2455" s="203"/>
      <c r="AM2455" s="204"/>
    </row>
    <row r="2456" spans="2:39">
      <c r="B2456" s="200"/>
      <c r="D2456" s="201"/>
      <c r="E2456" s="201"/>
      <c r="G2456" s="193"/>
      <c r="AD2456" s="202"/>
      <c r="AE2456" s="203"/>
      <c r="AF2456" s="203"/>
      <c r="AG2456" s="203"/>
      <c r="AH2456" s="203"/>
      <c r="AK2456" s="203"/>
      <c r="AL2456" s="203"/>
      <c r="AM2456" s="204"/>
    </row>
    <row r="2457" spans="2:39">
      <c r="B2457" s="200"/>
      <c r="D2457" s="201"/>
      <c r="E2457" s="201"/>
      <c r="G2457" s="193"/>
      <c r="AD2457" s="202"/>
      <c r="AE2457" s="203"/>
      <c r="AF2457" s="203"/>
      <c r="AG2457" s="203"/>
      <c r="AH2457" s="203"/>
      <c r="AK2457" s="203"/>
      <c r="AL2457" s="203"/>
      <c r="AM2457" s="204"/>
    </row>
    <row r="2458" spans="2:39">
      <c r="B2458" s="200"/>
      <c r="D2458" s="201"/>
      <c r="E2458" s="201"/>
      <c r="G2458" s="193"/>
      <c r="AD2458" s="202"/>
      <c r="AE2458" s="203"/>
      <c r="AF2458" s="203"/>
      <c r="AG2458" s="203"/>
      <c r="AH2458" s="203"/>
      <c r="AK2458" s="203"/>
      <c r="AL2458" s="203"/>
      <c r="AM2458" s="204"/>
    </row>
    <row r="2459" spans="2:39">
      <c r="B2459" s="200"/>
      <c r="D2459" s="201"/>
      <c r="E2459" s="201"/>
      <c r="G2459" s="193"/>
      <c r="AD2459" s="202"/>
      <c r="AE2459" s="203"/>
      <c r="AF2459" s="203"/>
      <c r="AG2459" s="203"/>
      <c r="AH2459" s="203"/>
      <c r="AK2459" s="203"/>
      <c r="AL2459" s="203"/>
      <c r="AM2459" s="204"/>
    </row>
    <row r="2460" spans="2:39">
      <c r="B2460" s="200"/>
      <c r="D2460" s="201"/>
      <c r="E2460" s="201"/>
      <c r="G2460" s="193"/>
      <c r="AD2460" s="202"/>
      <c r="AE2460" s="203"/>
      <c r="AF2460" s="203"/>
      <c r="AG2460" s="203"/>
      <c r="AH2460" s="203"/>
      <c r="AK2460" s="203"/>
      <c r="AL2460" s="203"/>
      <c r="AM2460" s="204"/>
    </row>
    <row r="2461" spans="2:39">
      <c r="B2461" s="200"/>
      <c r="D2461" s="201"/>
      <c r="E2461" s="201"/>
      <c r="G2461" s="193"/>
      <c r="AD2461" s="202"/>
      <c r="AE2461" s="203"/>
      <c r="AF2461" s="203"/>
      <c r="AG2461" s="203"/>
      <c r="AH2461" s="203"/>
      <c r="AK2461" s="203"/>
      <c r="AL2461" s="203"/>
      <c r="AM2461" s="204"/>
    </row>
    <row r="2462" spans="2:39">
      <c r="B2462" s="200"/>
      <c r="D2462" s="201"/>
      <c r="E2462" s="201"/>
      <c r="G2462" s="193"/>
      <c r="AD2462" s="202"/>
      <c r="AE2462" s="203"/>
      <c r="AF2462" s="203"/>
      <c r="AG2462" s="203"/>
      <c r="AH2462" s="203"/>
      <c r="AK2462" s="203"/>
      <c r="AL2462" s="203"/>
      <c r="AM2462" s="204"/>
    </row>
    <row r="2463" spans="2:39">
      <c r="B2463" s="200"/>
      <c r="D2463" s="201"/>
      <c r="E2463" s="201"/>
      <c r="G2463" s="193"/>
      <c r="AD2463" s="202"/>
      <c r="AE2463" s="203"/>
      <c r="AF2463" s="203"/>
      <c r="AG2463" s="203"/>
      <c r="AH2463" s="203"/>
      <c r="AK2463" s="203"/>
      <c r="AL2463" s="203"/>
      <c r="AM2463" s="204"/>
    </row>
    <row r="2464" spans="2:39">
      <c r="B2464" s="200"/>
      <c r="D2464" s="201"/>
      <c r="E2464" s="201"/>
      <c r="G2464" s="193"/>
      <c r="AD2464" s="202"/>
      <c r="AE2464" s="203"/>
      <c r="AF2464" s="203"/>
      <c r="AG2464" s="203"/>
      <c r="AH2464" s="203"/>
      <c r="AK2464" s="203"/>
      <c r="AL2464" s="203"/>
      <c r="AM2464" s="204"/>
    </row>
    <row r="2465" spans="2:39">
      <c r="B2465" s="200"/>
      <c r="D2465" s="201"/>
      <c r="E2465" s="201"/>
      <c r="G2465" s="193"/>
      <c r="AD2465" s="202"/>
      <c r="AE2465" s="203"/>
      <c r="AF2465" s="203"/>
      <c r="AG2465" s="203"/>
      <c r="AH2465" s="203"/>
      <c r="AK2465" s="203"/>
      <c r="AL2465" s="203"/>
      <c r="AM2465" s="204"/>
    </row>
    <row r="2466" spans="2:39">
      <c r="B2466" s="200"/>
      <c r="D2466" s="201"/>
      <c r="E2466" s="201"/>
      <c r="G2466" s="193"/>
      <c r="AD2466" s="202"/>
      <c r="AE2466" s="203"/>
      <c r="AF2466" s="203"/>
      <c r="AG2466" s="203"/>
      <c r="AH2466" s="203"/>
      <c r="AK2466" s="203"/>
      <c r="AL2466" s="203"/>
      <c r="AM2466" s="204"/>
    </row>
    <row r="2467" spans="2:39">
      <c r="B2467" s="200"/>
      <c r="D2467" s="201"/>
      <c r="E2467" s="201"/>
      <c r="G2467" s="193"/>
      <c r="AD2467" s="202"/>
      <c r="AE2467" s="203"/>
      <c r="AF2467" s="203"/>
      <c r="AG2467" s="203"/>
      <c r="AH2467" s="203"/>
      <c r="AK2467" s="203"/>
      <c r="AL2467" s="203"/>
      <c r="AM2467" s="204"/>
    </row>
    <row r="2468" spans="2:39">
      <c r="B2468" s="200"/>
      <c r="D2468" s="201"/>
      <c r="E2468" s="201"/>
      <c r="G2468" s="193"/>
      <c r="AD2468" s="202"/>
      <c r="AE2468" s="203"/>
      <c r="AF2468" s="203"/>
      <c r="AG2468" s="203"/>
      <c r="AH2468" s="203"/>
      <c r="AK2468" s="203"/>
      <c r="AL2468" s="203"/>
      <c r="AM2468" s="204"/>
    </row>
    <row r="2469" spans="2:39">
      <c r="B2469" s="200"/>
      <c r="D2469" s="201"/>
      <c r="E2469" s="201"/>
      <c r="G2469" s="193"/>
      <c r="AD2469" s="202"/>
      <c r="AE2469" s="203"/>
      <c r="AF2469" s="203"/>
      <c r="AG2469" s="203"/>
      <c r="AH2469" s="203"/>
      <c r="AK2469" s="203"/>
      <c r="AL2469" s="203"/>
      <c r="AM2469" s="204"/>
    </row>
    <row r="2470" spans="2:39">
      <c r="B2470" s="200"/>
      <c r="D2470" s="201"/>
      <c r="E2470" s="201"/>
      <c r="G2470" s="193"/>
      <c r="AD2470" s="202"/>
      <c r="AE2470" s="203"/>
      <c r="AF2470" s="203"/>
      <c r="AG2470" s="203"/>
      <c r="AH2470" s="203"/>
      <c r="AK2470" s="203"/>
      <c r="AL2470" s="203"/>
      <c r="AM2470" s="204"/>
    </row>
    <row r="2471" spans="2:39">
      <c r="B2471" s="200"/>
      <c r="D2471" s="201"/>
      <c r="E2471" s="201"/>
      <c r="G2471" s="193"/>
      <c r="AD2471" s="202"/>
      <c r="AE2471" s="203"/>
      <c r="AF2471" s="203"/>
      <c r="AG2471" s="203"/>
      <c r="AH2471" s="203"/>
      <c r="AK2471" s="203"/>
      <c r="AL2471" s="203"/>
      <c r="AM2471" s="204"/>
    </row>
    <row r="2472" spans="2:39">
      <c r="B2472" s="200"/>
      <c r="D2472" s="201"/>
      <c r="E2472" s="201"/>
      <c r="G2472" s="193"/>
      <c r="AD2472" s="202"/>
      <c r="AE2472" s="203"/>
      <c r="AF2472" s="203"/>
      <c r="AG2472" s="203"/>
      <c r="AH2472" s="203"/>
      <c r="AK2472" s="203"/>
      <c r="AL2472" s="203"/>
      <c r="AM2472" s="204"/>
    </row>
    <row r="2473" spans="2:39">
      <c r="B2473" s="200"/>
      <c r="D2473" s="201"/>
      <c r="E2473" s="201"/>
      <c r="G2473" s="193"/>
      <c r="AD2473" s="202"/>
      <c r="AE2473" s="203"/>
      <c r="AF2473" s="203"/>
      <c r="AG2473" s="203"/>
      <c r="AH2473" s="203"/>
      <c r="AK2473" s="203"/>
      <c r="AL2473" s="203"/>
      <c r="AM2473" s="204"/>
    </row>
    <row r="2474" spans="2:39">
      <c r="B2474" s="200"/>
      <c r="D2474" s="201"/>
      <c r="E2474" s="201"/>
      <c r="G2474" s="193"/>
      <c r="AD2474" s="202"/>
      <c r="AE2474" s="203"/>
      <c r="AF2474" s="203"/>
      <c r="AG2474" s="203"/>
      <c r="AH2474" s="203"/>
      <c r="AK2474" s="203"/>
      <c r="AL2474" s="203"/>
      <c r="AM2474" s="204"/>
    </row>
    <row r="2475" spans="2:39">
      <c r="B2475" s="200"/>
      <c r="D2475" s="201"/>
      <c r="E2475" s="201"/>
      <c r="G2475" s="193"/>
      <c r="AD2475" s="202"/>
      <c r="AE2475" s="203"/>
      <c r="AF2475" s="203"/>
      <c r="AG2475" s="203"/>
      <c r="AH2475" s="203"/>
      <c r="AK2475" s="203"/>
      <c r="AL2475" s="203"/>
      <c r="AM2475" s="204"/>
    </row>
    <row r="2476" spans="2:39">
      <c r="B2476" s="200"/>
      <c r="D2476" s="201"/>
      <c r="E2476" s="201"/>
      <c r="G2476" s="193"/>
      <c r="AD2476" s="202"/>
      <c r="AE2476" s="203"/>
      <c r="AF2476" s="203"/>
      <c r="AG2476" s="203"/>
      <c r="AH2476" s="203"/>
      <c r="AK2476" s="203"/>
      <c r="AL2476" s="203"/>
      <c r="AM2476" s="204"/>
    </row>
    <row r="2477" spans="2:39">
      <c r="B2477" s="200"/>
      <c r="D2477" s="201"/>
      <c r="E2477" s="201"/>
      <c r="G2477" s="193"/>
      <c r="AD2477" s="202"/>
      <c r="AE2477" s="203"/>
      <c r="AF2477" s="203"/>
      <c r="AG2477" s="203"/>
      <c r="AH2477" s="203"/>
      <c r="AK2477" s="203"/>
      <c r="AL2477" s="203"/>
      <c r="AM2477" s="204"/>
    </row>
    <row r="2478" spans="2:39">
      <c r="B2478" s="200"/>
      <c r="D2478" s="201"/>
      <c r="E2478" s="201"/>
      <c r="G2478" s="193"/>
      <c r="AD2478" s="202"/>
      <c r="AE2478" s="203"/>
      <c r="AF2478" s="203"/>
      <c r="AG2478" s="203"/>
      <c r="AH2478" s="203"/>
      <c r="AK2478" s="203"/>
      <c r="AL2478" s="203"/>
      <c r="AM2478" s="204"/>
    </row>
    <row r="2479" spans="2:39">
      <c r="B2479" s="200"/>
      <c r="D2479" s="201"/>
      <c r="E2479" s="201"/>
      <c r="G2479" s="193"/>
      <c r="AD2479" s="202"/>
      <c r="AE2479" s="203"/>
      <c r="AF2479" s="203"/>
      <c r="AG2479" s="203"/>
      <c r="AH2479" s="203"/>
      <c r="AK2479" s="203"/>
      <c r="AL2479" s="203"/>
      <c r="AM2479" s="204"/>
    </row>
    <row r="2480" spans="2:39">
      <c r="B2480" s="200"/>
      <c r="D2480" s="201"/>
      <c r="E2480" s="201"/>
      <c r="G2480" s="193"/>
      <c r="AD2480" s="202"/>
      <c r="AE2480" s="203"/>
      <c r="AF2480" s="203"/>
      <c r="AG2480" s="203"/>
      <c r="AH2480" s="203"/>
      <c r="AK2480" s="203"/>
      <c r="AL2480" s="203"/>
      <c r="AM2480" s="204"/>
    </row>
    <row r="2481" spans="2:39">
      <c r="B2481" s="200"/>
      <c r="D2481" s="201"/>
      <c r="E2481" s="201"/>
      <c r="G2481" s="193"/>
      <c r="AD2481" s="202"/>
      <c r="AE2481" s="203"/>
      <c r="AF2481" s="203"/>
      <c r="AG2481" s="203"/>
      <c r="AH2481" s="203"/>
      <c r="AK2481" s="203"/>
      <c r="AL2481" s="203"/>
      <c r="AM2481" s="204"/>
    </row>
    <row r="2482" spans="2:39">
      <c r="B2482" s="200"/>
      <c r="D2482" s="201"/>
      <c r="E2482" s="201"/>
      <c r="G2482" s="193"/>
      <c r="AD2482" s="202"/>
      <c r="AE2482" s="203"/>
      <c r="AF2482" s="203"/>
      <c r="AG2482" s="203"/>
      <c r="AH2482" s="203"/>
      <c r="AK2482" s="203"/>
      <c r="AL2482" s="203"/>
      <c r="AM2482" s="204"/>
    </row>
    <row r="2483" spans="2:39">
      <c r="B2483" s="200"/>
      <c r="D2483" s="201"/>
      <c r="E2483" s="201"/>
      <c r="G2483" s="193"/>
      <c r="AD2483" s="202"/>
      <c r="AE2483" s="203"/>
      <c r="AF2483" s="203"/>
      <c r="AG2483" s="203"/>
      <c r="AH2483" s="203"/>
      <c r="AK2483" s="203"/>
      <c r="AL2483" s="203"/>
      <c r="AM2483" s="204"/>
    </row>
    <row r="2484" spans="2:39">
      <c r="B2484" s="200"/>
      <c r="D2484" s="201"/>
      <c r="E2484" s="201"/>
      <c r="G2484" s="193"/>
      <c r="AD2484" s="202"/>
      <c r="AE2484" s="203"/>
      <c r="AF2484" s="203"/>
      <c r="AG2484" s="203"/>
      <c r="AH2484" s="203"/>
      <c r="AK2484" s="203"/>
      <c r="AL2484" s="203"/>
      <c r="AM2484" s="204"/>
    </row>
    <row r="2485" spans="2:39">
      <c r="B2485" s="200"/>
      <c r="D2485" s="201"/>
      <c r="E2485" s="201"/>
      <c r="G2485" s="193"/>
      <c r="AD2485" s="202"/>
      <c r="AE2485" s="203"/>
      <c r="AF2485" s="203"/>
      <c r="AG2485" s="203"/>
      <c r="AH2485" s="203"/>
      <c r="AK2485" s="203"/>
      <c r="AL2485" s="203"/>
      <c r="AM2485" s="204"/>
    </row>
    <row r="2486" spans="2:39">
      <c r="B2486" s="200"/>
      <c r="D2486" s="201"/>
      <c r="E2486" s="201"/>
      <c r="G2486" s="193"/>
      <c r="AD2486" s="202"/>
      <c r="AE2486" s="203"/>
      <c r="AF2486" s="203"/>
      <c r="AG2486" s="203"/>
      <c r="AH2486" s="203"/>
      <c r="AK2486" s="203"/>
      <c r="AL2486" s="203"/>
      <c r="AM2486" s="204"/>
    </row>
    <row r="2487" spans="2:39">
      <c r="B2487" s="200"/>
      <c r="D2487" s="201"/>
      <c r="E2487" s="201"/>
      <c r="G2487" s="193"/>
      <c r="AD2487" s="202"/>
      <c r="AE2487" s="203"/>
      <c r="AF2487" s="203"/>
      <c r="AG2487" s="203"/>
      <c r="AH2487" s="203"/>
      <c r="AK2487" s="203"/>
      <c r="AL2487" s="203"/>
      <c r="AM2487" s="204"/>
    </row>
    <row r="2488" spans="2:39">
      <c r="B2488" s="200"/>
      <c r="D2488" s="201"/>
      <c r="E2488" s="201"/>
      <c r="G2488" s="193"/>
      <c r="AD2488" s="202"/>
      <c r="AE2488" s="203"/>
      <c r="AF2488" s="203"/>
      <c r="AG2488" s="203"/>
      <c r="AH2488" s="203"/>
      <c r="AK2488" s="203"/>
      <c r="AL2488" s="203"/>
      <c r="AM2488" s="204"/>
    </row>
    <row r="2489" spans="2:39">
      <c r="B2489" s="200"/>
      <c r="D2489" s="201"/>
      <c r="E2489" s="201"/>
      <c r="G2489" s="193"/>
      <c r="AD2489" s="202"/>
      <c r="AE2489" s="203"/>
      <c r="AF2489" s="203"/>
      <c r="AG2489" s="203"/>
      <c r="AH2489" s="203"/>
      <c r="AK2489" s="203"/>
      <c r="AL2489" s="203"/>
      <c r="AM2489" s="204"/>
    </row>
    <row r="2490" spans="2:39">
      <c r="B2490" s="200"/>
      <c r="D2490" s="201"/>
      <c r="E2490" s="201"/>
      <c r="G2490" s="193"/>
      <c r="AD2490" s="202"/>
      <c r="AE2490" s="203"/>
      <c r="AF2490" s="203"/>
      <c r="AG2490" s="203"/>
      <c r="AH2490" s="203"/>
      <c r="AK2490" s="203"/>
      <c r="AL2490" s="203"/>
      <c r="AM2490" s="204"/>
    </row>
    <row r="2491" spans="2:39">
      <c r="B2491" s="200"/>
      <c r="D2491" s="201"/>
      <c r="E2491" s="201"/>
      <c r="G2491" s="193"/>
      <c r="AD2491" s="202"/>
      <c r="AE2491" s="203"/>
      <c r="AF2491" s="203"/>
      <c r="AG2491" s="203"/>
      <c r="AH2491" s="203"/>
      <c r="AK2491" s="203"/>
      <c r="AL2491" s="203"/>
      <c r="AM2491" s="204"/>
    </row>
    <row r="2492" spans="2:39">
      <c r="B2492" s="200"/>
      <c r="D2492" s="201"/>
      <c r="E2492" s="201"/>
      <c r="G2492" s="193"/>
      <c r="AD2492" s="202"/>
      <c r="AE2492" s="203"/>
      <c r="AF2492" s="203"/>
      <c r="AG2492" s="203"/>
      <c r="AH2492" s="203"/>
      <c r="AK2492" s="203"/>
      <c r="AL2492" s="203"/>
      <c r="AM2492" s="204"/>
    </row>
    <row r="2493" spans="2:39">
      <c r="B2493" s="200"/>
      <c r="D2493" s="201"/>
      <c r="E2493" s="201"/>
      <c r="G2493" s="193"/>
      <c r="AD2493" s="202"/>
      <c r="AE2493" s="203"/>
      <c r="AF2493" s="203"/>
      <c r="AG2493" s="203"/>
      <c r="AH2493" s="203"/>
      <c r="AK2493" s="203"/>
      <c r="AL2493" s="203"/>
      <c r="AM2493" s="204"/>
    </row>
    <row r="2494" spans="2:39">
      <c r="B2494" s="200"/>
      <c r="D2494" s="201"/>
      <c r="E2494" s="201"/>
      <c r="G2494" s="193"/>
      <c r="AD2494" s="202"/>
      <c r="AE2494" s="203"/>
      <c r="AF2494" s="203"/>
      <c r="AG2494" s="203"/>
      <c r="AH2494" s="203"/>
      <c r="AK2494" s="203"/>
      <c r="AL2494" s="203"/>
      <c r="AM2494" s="204"/>
    </row>
    <row r="2495" spans="2:39">
      <c r="B2495" s="200"/>
      <c r="D2495" s="201"/>
      <c r="E2495" s="201"/>
      <c r="G2495" s="193"/>
      <c r="AD2495" s="202"/>
      <c r="AE2495" s="203"/>
      <c r="AF2495" s="203"/>
      <c r="AG2495" s="203"/>
      <c r="AH2495" s="203"/>
      <c r="AK2495" s="203"/>
      <c r="AL2495" s="203"/>
      <c r="AM2495" s="204"/>
    </row>
    <row r="2496" spans="2:39">
      <c r="B2496" s="200"/>
      <c r="D2496" s="201"/>
      <c r="E2496" s="201"/>
      <c r="G2496" s="193"/>
      <c r="AD2496" s="202"/>
      <c r="AE2496" s="203"/>
      <c r="AF2496" s="203"/>
      <c r="AG2496" s="203"/>
      <c r="AH2496" s="203"/>
      <c r="AK2496" s="203"/>
      <c r="AL2496" s="203"/>
      <c r="AM2496" s="204"/>
    </row>
    <row r="2497" spans="2:39">
      <c r="B2497" s="200"/>
      <c r="D2497" s="201"/>
      <c r="E2497" s="201"/>
      <c r="G2497" s="193"/>
      <c r="AD2497" s="202"/>
      <c r="AE2497" s="203"/>
      <c r="AF2497" s="203"/>
      <c r="AG2497" s="203"/>
      <c r="AH2497" s="203"/>
      <c r="AK2497" s="203"/>
      <c r="AL2497" s="203"/>
      <c r="AM2497" s="204"/>
    </row>
    <row r="2498" spans="2:39">
      <c r="B2498" s="200"/>
      <c r="D2498" s="201"/>
      <c r="E2498" s="201"/>
      <c r="G2498" s="193"/>
      <c r="AD2498" s="202"/>
      <c r="AE2498" s="203"/>
      <c r="AF2498" s="203"/>
      <c r="AG2498" s="203"/>
      <c r="AH2498" s="203"/>
      <c r="AK2498" s="203"/>
      <c r="AL2498" s="203"/>
      <c r="AM2498" s="204"/>
    </row>
    <row r="2499" spans="2:39">
      <c r="B2499" s="200"/>
      <c r="D2499" s="201"/>
      <c r="E2499" s="201"/>
      <c r="G2499" s="193"/>
      <c r="AD2499" s="202"/>
      <c r="AE2499" s="203"/>
      <c r="AF2499" s="203"/>
      <c r="AG2499" s="203"/>
      <c r="AH2499" s="203"/>
      <c r="AK2499" s="203"/>
      <c r="AL2499" s="203"/>
      <c r="AM2499" s="204"/>
    </row>
    <row r="2500" spans="2:39">
      <c r="B2500" s="200"/>
      <c r="D2500" s="201"/>
      <c r="E2500" s="201"/>
      <c r="G2500" s="193"/>
      <c r="AD2500" s="202"/>
      <c r="AE2500" s="203"/>
      <c r="AF2500" s="203"/>
      <c r="AG2500" s="203"/>
      <c r="AH2500" s="203"/>
      <c r="AK2500" s="203"/>
      <c r="AL2500" s="203"/>
      <c r="AM2500" s="204"/>
    </row>
    <row r="2501" spans="2:39">
      <c r="B2501" s="200"/>
      <c r="D2501" s="201"/>
      <c r="E2501" s="201"/>
      <c r="G2501" s="193"/>
      <c r="AD2501" s="202"/>
      <c r="AE2501" s="203"/>
      <c r="AF2501" s="203"/>
      <c r="AG2501" s="203"/>
      <c r="AH2501" s="203"/>
      <c r="AK2501" s="203"/>
      <c r="AL2501" s="203"/>
      <c r="AM2501" s="204"/>
    </row>
    <row r="2502" spans="2:39">
      <c r="B2502" s="200"/>
      <c r="D2502" s="201"/>
      <c r="E2502" s="201"/>
      <c r="G2502" s="193"/>
      <c r="AD2502" s="202"/>
      <c r="AE2502" s="203"/>
      <c r="AF2502" s="203"/>
      <c r="AG2502" s="203"/>
      <c r="AH2502" s="203"/>
      <c r="AK2502" s="203"/>
      <c r="AL2502" s="203"/>
      <c r="AM2502" s="204"/>
    </row>
    <row r="2503" spans="2:39">
      <c r="B2503" s="200"/>
      <c r="D2503" s="201"/>
      <c r="E2503" s="201"/>
      <c r="G2503" s="193"/>
      <c r="AD2503" s="202"/>
      <c r="AE2503" s="203"/>
      <c r="AF2503" s="203"/>
      <c r="AG2503" s="203"/>
      <c r="AH2503" s="203"/>
      <c r="AK2503" s="203"/>
      <c r="AL2503" s="203"/>
      <c r="AM2503" s="204"/>
    </row>
    <row r="2504" spans="2:39">
      <c r="B2504" s="200"/>
      <c r="D2504" s="201"/>
      <c r="E2504" s="201"/>
      <c r="G2504" s="193"/>
      <c r="AD2504" s="202"/>
      <c r="AE2504" s="203"/>
      <c r="AF2504" s="203"/>
      <c r="AG2504" s="203"/>
      <c r="AH2504" s="203"/>
      <c r="AK2504" s="203"/>
      <c r="AL2504" s="203"/>
      <c r="AM2504" s="204"/>
    </row>
    <row r="2505" spans="2:39">
      <c r="B2505" s="200"/>
      <c r="D2505" s="201"/>
      <c r="E2505" s="201"/>
      <c r="G2505" s="193"/>
      <c r="AD2505" s="202"/>
      <c r="AE2505" s="203"/>
      <c r="AF2505" s="203"/>
      <c r="AG2505" s="203"/>
      <c r="AH2505" s="203"/>
      <c r="AK2505" s="203"/>
      <c r="AL2505" s="203"/>
      <c r="AM2505" s="204"/>
    </row>
    <row r="2506" spans="2:39">
      <c r="B2506" s="200"/>
      <c r="D2506" s="201"/>
      <c r="E2506" s="201"/>
      <c r="G2506" s="193"/>
      <c r="AD2506" s="202"/>
      <c r="AE2506" s="203"/>
      <c r="AF2506" s="203"/>
      <c r="AG2506" s="203"/>
      <c r="AH2506" s="203"/>
      <c r="AK2506" s="203"/>
      <c r="AL2506" s="203"/>
      <c r="AM2506" s="204"/>
    </row>
    <row r="2507" spans="2:39">
      <c r="B2507" s="200"/>
      <c r="D2507" s="201"/>
      <c r="E2507" s="201"/>
      <c r="G2507" s="193"/>
      <c r="AD2507" s="202"/>
      <c r="AE2507" s="203"/>
      <c r="AF2507" s="203"/>
      <c r="AG2507" s="203"/>
      <c r="AH2507" s="203"/>
      <c r="AK2507" s="203"/>
      <c r="AL2507" s="203"/>
      <c r="AM2507" s="204"/>
    </row>
    <row r="2508" spans="2:39">
      <c r="B2508" s="200"/>
      <c r="D2508" s="201"/>
      <c r="E2508" s="201"/>
      <c r="G2508" s="193"/>
      <c r="AD2508" s="202"/>
      <c r="AE2508" s="203"/>
      <c r="AF2508" s="203"/>
      <c r="AG2508" s="203"/>
      <c r="AH2508" s="203"/>
      <c r="AK2508" s="203"/>
      <c r="AL2508" s="203"/>
      <c r="AM2508" s="204"/>
    </row>
    <row r="2509" spans="2:39">
      <c r="B2509" s="200"/>
      <c r="D2509" s="201"/>
      <c r="E2509" s="201"/>
      <c r="G2509" s="193"/>
      <c r="AD2509" s="202"/>
      <c r="AE2509" s="203"/>
      <c r="AF2509" s="203"/>
      <c r="AG2509" s="203"/>
      <c r="AH2509" s="203"/>
      <c r="AK2509" s="203"/>
      <c r="AL2509" s="203"/>
      <c r="AM2509" s="204"/>
    </row>
    <row r="2510" spans="2:39">
      <c r="B2510" s="200"/>
      <c r="D2510" s="201"/>
      <c r="E2510" s="201"/>
      <c r="G2510" s="193"/>
      <c r="AD2510" s="202"/>
      <c r="AE2510" s="203"/>
      <c r="AF2510" s="203"/>
      <c r="AG2510" s="203"/>
      <c r="AH2510" s="203"/>
      <c r="AK2510" s="203"/>
      <c r="AL2510" s="203"/>
      <c r="AM2510" s="204"/>
    </row>
    <row r="2511" spans="2:39">
      <c r="B2511" s="200"/>
      <c r="D2511" s="201"/>
      <c r="E2511" s="201"/>
      <c r="G2511" s="193"/>
      <c r="AD2511" s="202"/>
      <c r="AE2511" s="203"/>
      <c r="AF2511" s="203"/>
      <c r="AG2511" s="203"/>
      <c r="AH2511" s="203"/>
      <c r="AK2511" s="203"/>
      <c r="AL2511" s="203"/>
      <c r="AM2511" s="204"/>
    </row>
    <row r="2512" spans="2:39">
      <c r="B2512" s="200"/>
      <c r="D2512" s="201"/>
      <c r="E2512" s="201"/>
      <c r="G2512" s="193"/>
      <c r="AD2512" s="202"/>
      <c r="AE2512" s="203"/>
      <c r="AF2512" s="203"/>
      <c r="AG2512" s="203"/>
      <c r="AH2512" s="203"/>
      <c r="AK2512" s="203"/>
      <c r="AL2512" s="203"/>
      <c r="AM2512" s="204"/>
    </row>
    <row r="2513" spans="2:39">
      <c r="B2513" s="200"/>
      <c r="D2513" s="201"/>
      <c r="E2513" s="201"/>
      <c r="G2513" s="193"/>
      <c r="AD2513" s="202"/>
      <c r="AE2513" s="203"/>
      <c r="AF2513" s="203"/>
      <c r="AG2513" s="203"/>
      <c r="AH2513" s="203"/>
      <c r="AK2513" s="203"/>
      <c r="AL2513" s="203"/>
      <c r="AM2513" s="204"/>
    </row>
    <row r="2514" spans="2:39">
      <c r="B2514" s="200"/>
      <c r="D2514" s="201"/>
      <c r="E2514" s="201"/>
      <c r="G2514" s="193"/>
      <c r="AD2514" s="202"/>
      <c r="AE2514" s="203"/>
      <c r="AF2514" s="203"/>
      <c r="AG2514" s="203"/>
      <c r="AH2514" s="203"/>
      <c r="AK2514" s="203"/>
      <c r="AL2514" s="203"/>
      <c r="AM2514" s="204"/>
    </row>
    <row r="2515" spans="2:39">
      <c r="B2515" s="200"/>
      <c r="D2515" s="201"/>
      <c r="E2515" s="201"/>
      <c r="G2515" s="193"/>
      <c r="AD2515" s="202"/>
      <c r="AE2515" s="203"/>
      <c r="AF2515" s="203"/>
      <c r="AG2515" s="203"/>
      <c r="AH2515" s="203"/>
      <c r="AK2515" s="203"/>
      <c r="AL2515" s="203"/>
      <c r="AM2515" s="204"/>
    </row>
    <row r="2516" spans="2:39">
      <c r="B2516" s="200"/>
      <c r="D2516" s="201"/>
      <c r="E2516" s="201"/>
      <c r="G2516" s="193"/>
      <c r="AD2516" s="202"/>
      <c r="AE2516" s="203"/>
      <c r="AF2516" s="203"/>
      <c r="AG2516" s="203"/>
      <c r="AH2516" s="203"/>
      <c r="AK2516" s="203"/>
      <c r="AL2516" s="203"/>
      <c r="AM2516" s="204"/>
    </row>
    <row r="2517" spans="2:39">
      <c r="B2517" s="200"/>
      <c r="D2517" s="201"/>
      <c r="E2517" s="201"/>
      <c r="G2517" s="193"/>
      <c r="AD2517" s="202"/>
      <c r="AE2517" s="203"/>
      <c r="AF2517" s="203"/>
      <c r="AG2517" s="203"/>
      <c r="AH2517" s="203"/>
      <c r="AK2517" s="203"/>
      <c r="AL2517" s="203"/>
      <c r="AM2517" s="204"/>
    </row>
    <row r="2518" spans="2:39">
      <c r="B2518" s="200"/>
      <c r="D2518" s="201"/>
      <c r="E2518" s="201"/>
      <c r="G2518" s="193"/>
      <c r="AD2518" s="202"/>
      <c r="AE2518" s="203"/>
      <c r="AF2518" s="203"/>
      <c r="AG2518" s="203"/>
      <c r="AH2518" s="203"/>
      <c r="AK2518" s="203"/>
      <c r="AL2518" s="203"/>
      <c r="AM2518" s="204"/>
    </row>
    <row r="2519" spans="2:39">
      <c r="B2519" s="200"/>
      <c r="D2519" s="201"/>
      <c r="E2519" s="201"/>
      <c r="G2519" s="193"/>
      <c r="AD2519" s="202"/>
      <c r="AE2519" s="203"/>
      <c r="AF2519" s="203"/>
      <c r="AG2519" s="203"/>
      <c r="AH2519" s="203"/>
      <c r="AK2519" s="203"/>
      <c r="AL2519" s="203"/>
      <c r="AM2519" s="204"/>
    </row>
    <row r="2520" spans="2:39">
      <c r="B2520" s="200"/>
      <c r="D2520" s="201"/>
      <c r="E2520" s="201"/>
      <c r="G2520" s="193"/>
      <c r="AD2520" s="202"/>
      <c r="AE2520" s="203"/>
      <c r="AF2520" s="203"/>
      <c r="AG2520" s="203"/>
      <c r="AH2520" s="203"/>
      <c r="AK2520" s="203"/>
      <c r="AL2520" s="203"/>
      <c r="AM2520" s="204"/>
    </row>
    <row r="2521" spans="2:39">
      <c r="B2521" s="200"/>
      <c r="D2521" s="201"/>
      <c r="E2521" s="201"/>
      <c r="G2521" s="193"/>
      <c r="AD2521" s="202"/>
      <c r="AE2521" s="203"/>
      <c r="AF2521" s="203"/>
      <c r="AG2521" s="203"/>
      <c r="AH2521" s="203"/>
      <c r="AK2521" s="203"/>
      <c r="AL2521" s="203"/>
      <c r="AM2521" s="204"/>
    </row>
    <row r="2522" spans="2:39">
      <c r="B2522" s="200"/>
      <c r="D2522" s="201"/>
      <c r="E2522" s="201"/>
      <c r="G2522" s="193"/>
      <c r="AD2522" s="202"/>
      <c r="AE2522" s="203"/>
      <c r="AF2522" s="203"/>
      <c r="AG2522" s="203"/>
      <c r="AH2522" s="203"/>
      <c r="AK2522" s="203"/>
      <c r="AL2522" s="203"/>
      <c r="AM2522" s="204"/>
    </row>
    <row r="2523" spans="2:39">
      <c r="B2523" s="200"/>
      <c r="D2523" s="201"/>
      <c r="E2523" s="201"/>
      <c r="G2523" s="193"/>
      <c r="AD2523" s="202"/>
      <c r="AE2523" s="203"/>
      <c r="AF2523" s="203"/>
      <c r="AG2523" s="203"/>
      <c r="AH2523" s="203"/>
      <c r="AK2523" s="203"/>
      <c r="AL2523" s="203"/>
      <c r="AM2523" s="204"/>
    </row>
    <row r="2524" spans="2:39">
      <c r="B2524" s="200"/>
      <c r="D2524" s="201"/>
      <c r="E2524" s="201"/>
      <c r="G2524" s="193"/>
      <c r="AD2524" s="202"/>
      <c r="AE2524" s="203"/>
      <c r="AF2524" s="203"/>
      <c r="AG2524" s="203"/>
      <c r="AH2524" s="203"/>
      <c r="AK2524" s="203"/>
      <c r="AL2524" s="203"/>
      <c r="AM2524" s="204"/>
    </row>
    <row r="2525" spans="2:39">
      <c r="B2525" s="200"/>
      <c r="D2525" s="201"/>
      <c r="E2525" s="201"/>
      <c r="G2525" s="193"/>
      <c r="AD2525" s="202"/>
      <c r="AE2525" s="203"/>
      <c r="AF2525" s="203"/>
      <c r="AG2525" s="203"/>
      <c r="AH2525" s="203"/>
      <c r="AK2525" s="203"/>
      <c r="AL2525" s="203"/>
      <c r="AM2525" s="204"/>
    </row>
    <row r="2526" spans="2:39">
      <c r="B2526" s="200"/>
      <c r="D2526" s="201"/>
      <c r="E2526" s="201"/>
      <c r="G2526" s="193"/>
      <c r="AD2526" s="202"/>
      <c r="AE2526" s="203"/>
      <c r="AF2526" s="203"/>
      <c r="AG2526" s="203"/>
      <c r="AH2526" s="203"/>
      <c r="AK2526" s="203"/>
      <c r="AL2526" s="203"/>
      <c r="AM2526" s="204"/>
    </row>
    <row r="2527" spans="2:39">
      <c r="B2527" s="200"/>
      <c r="D2527" s="201"/>
      <c r="E2527" s="201"/>
      <c r="G2527" s="193"/>
      <c r="AD2527" s="202"/>
      <c r="AE2527" s="203"/>
      <c r="AF2527" s="203"/>
      <c r="AG2527" s="203"/>
      <c r="AH2527" s="203"/>
      <c r="AK2527" s="203"/>
      <c r="AL2527" s="203"/>
      <c r="AM2527" s="204"/>
    </row>
    <row r="2528" spans="2:39">
      <c r="B2528" s="200"/>
      <c r="D2528" s="201"/>
      <c r="E2528" s="201"/>
      <c r="G2528" s="193"/>
      <c r="AD2528" s="202"/>
      <c r="AE2528" s="203"/>
      <c r="AF2528" s="203"/>
      <c r="AG2528" s="203"/>
      <c r="AH2528" s="203"/>
      <c r="AK2528" s="203"/>
      <c r="AL2528" s="203"/>
      <c r="AM2528" s="204"/>
    </row>
    <row r="2529" spans="2:39">
      <c r="B2529" s="200"/>
      <c r="D2529" s="201"/>
      <c r="E2529" s="201"/>
      <c r="G2529" s="193"/>
      <c r="AD2529" s="202"/>
      <c r="AE2529" s="203"/>
      <c r="AF2529" s="203"/>
      <c r="AG2529" s="203"/>
      <c r="AH2529" s="203"/>
      <c r="AK2529" s="203"/>
      <c r="AL2529" s="203"/>
      <c r="AM2529" s="204"/>
    </row>
    <row r="2530" spans="2:39">
      <c r="B2530" s="200"/>
      <c r="D2530" s="201"/>
      <c r="E2530" s="201"/>
      <c r="G2530" s="193"/>
      <c r="AD2530" s="202"/>
      <c r="AE2530" s="203"/>
      <c r="AF2530" s="203"/>
      <c r="AG2530" s="203"/>
      <c r="AH2530" s="203"/>
      <c r="AK2530" s="203"/>
      <c r="AL2530" s="203"/>
      <c r="AM2530" s="204"/>
    </row>
    <row r="2531" spans="2:39">
      <c r="B2531" s="200"/>
      <c r="D2531" s="201"/>
      <c r="E2531" s="201"/>
      <c r="G2531" s="193"/>
      <c r="AD2531" s="202"/>
      <c r="AE2531" s="203"/>
      <c r="AF2531" s="203"/>
      <c r="AG2531" s="203"/>
      <c r="AH2531" s="203"/>
      <c r="AK2531" s="203"/>
      <c r="AL2531" s="203"/>
      <c r="AM2531" s="204"/>
    </row>
    <row r="2532" spans="2:39">
      <c r="B2532" s="200"/>
      <c r="D2532" s="201"/>
      <c r="E2532" s="201"/>
      <c r="G2532" s="193"/>
      <c r="AD2532" s="202"/>
      <c r="AE2532" s="203"/>
      <c r="AF2532" s="203"/>
      <c r="AG2532" s="203"/>
      <c r="AH2532" s="203"/>
      <c r="AK2532" s="203"/>
      <c r="AL2532" s="203"/>
      <c r="AM2532" s="204"/>
    </row>
    <row r="2533" spans="2:39">
      <c r="B2533" s="200"/>
      <c r="D2533" s="201"/>
      <c r="E2533" s="201"/>
      <c r="G2533" s="193"/>
      <c r="AD2533" s="202"/>
      <c r="AE2533" s="203"/>
      <c r="AF2533" s="203"/>
      <c r="AG2533" s="203"/>
      <c r="AH2533" s="203"/>
      <c r="AK2533" s="203"/>
      <c r="AL2533" s="203"/>
      <c r="AM2533" s="204"/>
    </row>
    <row r="2534" spans="2:39">
      <c r="B2534" s="200"/>
      <c r="D2534" s="201"/>
      <c r="E2534" s="201"/>
      <c r="G2534" s="193"/>
      <c r="AD2534" s="202"/>
      <c r="AE2534" s="203"/>
      <c r="AF2534" s="203"/>
      <c r="AG2534" s="203"/>
      <c r="AH2534" s="203"/>
      <c r="AK2534" s="203"/>
      <c r="AL2534" s="203"/>
      <c r="AM2534" s="204"/>
    </row>
    <row r="2535" spans="2:39">
      <c r="B2535" s="200"/>
      <c r="D2535" s="201"/>
      <c r="E2535" s="201"/>
      <c r="G2535" s="193"/>
      <c r="AD2535" s="202"/>
      <c r="AE2535" s="203"/>
      <c r="AF2535" s="203"/>
      <c r="AG2535" s="203"/>
      <c r="AH2535" s="203"/>
      <c r="AK2535" s="203"/>
      <c r="AL2535" s="203"/>
      <c r="AM2535" s="204"/>
    </row>
    <row r="2536" spans="2:39">
      <c r="B2536" s="200"/>
      <c r="D2536" s="201"/>
      <c r="E2536" s="201"/>
      <c r="G2536" s="193"/>
      <c r="AD2536" s="202"/>
      <c r="AE2536" s="203"/>
      <c r="AF2536" s="203"/>
      <c r="AG2536" s="203"/>
      <c r="AH2536" s="203"/>
      <c r="AK2536" s="203"/>
      <c r="AL2536" s="203"/>
      <c r="AM2536" s="204"/>
    </row>
    <row r="2537" spans="2:39">
      <c r="B2537" s="200"/>
      <c r="D2537" s="201"/>
      <c r="E2537" s="201"/>
      <c r="G2537" s="193"/>
      <c r="AD2537" s="202"/>
      <c r="AE2537" s="203"/>
      <c r="AF2537" s="203"/>
      <c r="AG2537" s="203"/>
      <c r="AH2537" s="203"/>
      <c r="AK2537" s="203"/>
      <c r="AL2537" s="203"/>
      <c r="AM2537" s="204"/>
    </row>
    <row r="2538" spans="2:39">
      <c r="B2538" s="200"/>
      <c r="D2538" s="201"/>
      <c r="E2538" s="201"/>
      <c r="G2538" s="193"/>
      <c r="AD2538" s="202"/>
      <c r="AE2538" s="203"/>
      <c r="AF2538" s="203"/>
      <c r="AG2538" s="203"/>
      <c r="AH2538" s="203"/>
      <c r="AK2538" s="203"/>
      <c r="AL2538" s="203"/>
      <c r="AM2538" s="204"/>
    </row>
    <row r="2539" spans="2:39">
      <c r="B2539" s="200"/>
      <c r="D2539" s="201"/>
      <c r="E2539" s="201"/>
      <c r="G2539" s="193"/>
      <c r="AD2539" s="202"/>
      <c r="AE2539" s="203"/>
      <c r="AF2539" s="203"/>
      <c r="AG2539" s="203"/>
      <c r="AH2539" s="203"/>
      <c r="AK2539" s="203"/>
      <c r="AL2539" s="203"/>
      <c r="AM2539" s="204"/>
    </row>
    <row r="2540" spans="2:39">
      <c r="B2540" s="200"/>
      <c r="D2540" s="201"/>
      <c r="E2540" s="201"/>
      <c r="G2540" s="193"/>
      <c r="AD2540" s="202"/>
      <c r="AE2540" s="203"/>
      <c r="AF2540" s="203"/>
      <c r="AG2540" s="203"/>
      <c r="AH2540" s="203"/>
      <c r="AK2540" s="203"/>
      <c r="AL2540" s="203"/>
      <c r="AM2540" s="204"/>
    </row>
    <row r="2541" spans="2:39">
      <c r="B2541" s="200"/>
      <c r="D2541" s="201"/>
      <c r="E2541" s="201"/>
      <c r="G2541" s="193"/>
      <c r="AD2541" s="202"/>
      <c r="AE2541" s="203"/>
      <c r="AF2541" s="203"/>
      <c r="AG2541" s="203"/>
      <c r="AH2541" s="203"/>
      <c r="AK2541" s="203"/>
      <c r="AL2541" s="203"/>
      <c r="AM2541" s="204"/>
    </row>
    <row r="2542" spans="2:39">
      <c r="B2542" s="200"/>
      <c r="D2542" s="201"/>
      <c r="E2542" s="201"/>
      <c r="G2542" s="193"/>
      <c r="AD2542" s="202"/>
      <c r="AE2542" s="203"/>
      <c r="AF2542" s="203"/>
      <c r="AG2542" s="203"/>
      <c r="AH2542" s="203"/>
      <c r="AK2542" s="203"/>
      <c r="AL2542" s="203"/>
      <c r="AM2542" s="204"/>
    </row>
    <row r="2543" spans="2:39">
      <c r="B2543" s="200"/>
      <c r="D2543" s="201"/>
      <c r="E2543" s="201"/>
      <c r="G2543" s="193"/>
      <c r="AD2543" s="202"/>
      <c r="AE2543" s="203"/>
      <c r="AF2543" s="203"/>
      <c r="AG2543" s="203"/>
      <c r="AH2543" s="203"/>
      <c r="AK2543" s="203"/>
      <c r="AL2543" s="203"/>
      <c r="AM2543" s="204"/>
    </row>
    <row r="2544" spans="2:39">
      <c r="B2544" s="200"/>
      <c r="D2544" s="201"/>
      <c r="E2544" s="201"/>
      <c r="G2544" s="193"/>
      <c r="AD2544" s="202"/>
      <c r="AE2544" s="203"/>
      <c r="AF2544" s="203"/>
      <c r="AG2544" s="203"/>
      <c r="AH2544" s="203"/>
      <c r="AK2544" s="203"/>
      <c r="AL2544" s="203"/>
      <c r="AM2544" s="204"/>
    </row>
    <row r="2545" spans="2:39">
      <c r="B2545" s="200"/>
      <c r="D2545" s="201"/>
      <c r="E2545" s="201"/>
      <c r="G2545" s="193"/>
      <c r="AD2545" s="202"/>
      <c r="AE2545" s="203"/>
      <c r="AF2545" s="203"/>
      <c r="AG2545" s="203"/>
      <c r="AH2545" s="203"/>
      <c r="AK2545" s="203"/>
      <c r="AL2545" s="203"/>
      <c r="AM2545" s="204"/>
    </row>
    <row r="2546" spans="2:39">
      <c r="B2546" s="200"/>
      <c r="D2546" s="201"/>
      <c r="E2546" s="201"/>
      <c r="G2546" s="193"/>
      <c r="AD2546" s="202"/>
      <c r="AE2546" s="203"/>
      <c r="AF2546" s="203"/>
      <c r="AG2546" s="203"/>
      <c r="AH2546" s="203"/>
      <c r="AK2546" s="203"/>
      <c r="AL2546" s="203"/>
      <c r="AM2546" s="204"/>
    </row>
    <row r="2547" spans="2:39">
      <c r="B2547" s="200"/>
      <c r="D2547" s="201"/>
      <c r="E2547" s="201"/>
      <c r="G2547" s="193"/>
      <c r="AD2547" s="202"/>
      <c r="AE2547" s="203"/>
      <c r="AF2547" s="203"/>
      <c r="AG2547" s="203"/>
      <c r="AH2547" s="203"/>
      <c r="AK2547" s="203"/>
      <c r="AL2547" s="203"/>
      <c r="AM2547" s="204"/>
    </row>
    <row r="2548" spans="2:39">
      <c r="B2548" s="200"/>
      <c r="D2548" s="201"/>
      <c r="E2548" s="201"/>
      <c r="G2548" s="193"/>
      <c r="AD2548" s="202"/>
      <c r="AE2548" s="203"/>
      <c r="AF2548" s="203"/>
      <c r="AG2548" s="203"/>
      <c r="AH2548" s="203"/>
      <c r="AK2548" s="203"/>
      <c r="AL2548" s="203"/>
      <c r="AM2548" s="204"/>
    </row>
    <row r="2549" spans="2:39">
      <c r="B2549" s="200"/>
      <c r="D2549" s="201"/>
      <c r="E2549" s="201"/>
      <c r="G2549" s="193"/>
      <c r="AD2549" s="202"/>
      <c r="AE2549" s="203"/>
      <c r="AF2549" s="203"/>
      <c r="AG2549" s="203"/>
      <c r="AH2549" s="203"/>
      <c r="AK2549" s="203"/>
      <c r="AL2549" s="203"/>
      <c r="AM2549" s="204"/>
    </row>
    <row r="2550" spans="2:39">
      <c r="B2550" s="200"/>
      <c r="D2550" s="201"/>
      <c r="E2550" s="201"/>
      <c r="G2550" s="193"/>
      <c r="AD2550" s="202"/>
      <c r="AE2550" s="203"/>
      <c r="AF2550" s="203"/>
      <c r="AG2550" s="203"/>
      <c r="AH2550" s="203"/>
      <c r="AK2550" s="203"/>
      <c r="AL2550" s="203"/>
      <c r="AM2550" s="204"/>
    </row>
    <row r="2551" spans="2:39">
      <c r="B2551" s="200"/>
      <c r="D2551" s="201"/>
      <c r="E2551" s="201"/>
      <c r="G2551" s="193"/>
      <c r="AD2551" s="202"/>
      <c r="AE2551" s="203"/>
      <c r="AF2551" s="203"/>
      <c r="AG2551" s="203"/>
      <c r="AH2551" s="203"/>
      <c r="AK2551" s="203"/>
      <c r="AL2551" s="203"/>
      <c r="AM2551" s="204"/>
    </row>
    <row r="2552" spans="2:39">
      <c r="B2552" s="200"/>
      <c r="D2552" s="201"/>
      <c r="E2552" s="201"/>
      <c r="G2552" s="193"/>
      <c r="AD2552" s="202"/>
      <c r="AE2552" s="203"/>
      <c r="AF2552" s="203"/>
      <c r="AG2552" s="203"/>
      <c r="AH2552" s="203"/>
      <c r="AK2552" s="203"/>
      <c r="AL2552" s="203"/>
      <c r="AM2552" s="204"/>
    </row>
    <row r="2553" spans="2:39">
      <c r="B2553" s="200"/>
      <c r="D2553" s="201"/>
      <c r="E2553" s="201"/>
      <c r="G2553" s="193"/>
      <c r="AD2553" s="202"/>
      <c r="AE2553" s="203"/>
      <c r="AF2553" s="203"/>
      <c r="AG2553" s="203"/>
      <c r="AH2553" s="203"/>
      <c r="AK2553" s="203"/>
      <c r="AL2553" s="203"/>
      <c r="AM2553" s="204"/>
    </row>
    <row r="2554" spans="2:39">
      <c r="B2554" s="200"/>
      <c r="D2554" s="201"/>
      <c r="E2554" s="201"/>
      <c r="G2554" s="193"/>
      <c r="AD2554" s="202"/>
      <c r="AE2554" s="203"/>
      <c r="AF2554" s="203"/>
      <c r="AG2554" s="203"/>
      <c r="AH2554" s="203"/>
      <c r="AK2554" s="203"/>
      <c r="AL2554" s="203"/>
      <c r="AM2554" s="204"/>
    </row>
    <row r="2555" spans="2:39">
      <c r="B2555" s="200"/>
      <c r="D2555" s="201"/>
      <c r="E2555" s="201"/>
      <c r="G2555" s="193"/>
      <c r="AD2555" s="202"/>
      <c r="AE2555" s="203"/>
      <c r="AF2555" s="203"/>
      <c r="AG2555" s="203"/>
      <c r="AH2555" s="203"/>
      <c r="AK2555" s="203"/>
      <c r="AL2555" s="203"/>
      <c r="AM2555" s="204"/>
    </row>
    <row r="2556" spans="2:39">
      <c r="B2556" s="200"/>
      <c r="D2556" s="201"/>
      <c r="E2556" s="201"/>
      <c r="G2556" s="193"/>
      <c r="AD2556" s="202"/>
      <c r="AE2556" s="203"/>
      <c r="AF2556" s="203"/>
      <c r="AG2556" s="203"/>
      <c r="AH2556" s="203"/>
      <c r="AK2556" s="203"/>
      <c r="AL2556" s="203"/>
      <c r="AM2556" s="204"/>
    </row>
    <row r="2557" spans="2:39">
      <c r="B2557" s="200"/>
      <c r="D2557" s="201"/>
      <c r="E2557" s="201"/>
      <c r="G2557" s="193"/>
      <c r="AD2557" s="202"/>
      <c r="AE2557" s="203"/>
      <c r="AF2557" s="203"/>
      <c r="AG2557" s="203"/>
      <c r="AH2557" s="203"/>
      <c r="AK2557" s="203"/>
      <c r="AL2557" s="203"/>
      <c r="AM2557" s="204"/>
    </row>
    <row r="2558" spans="2:39">
      <c r="B2558" s="200"/>
      <c r="D2558" s="201"/>
      <c r="E2558" s="201"/>
      <c r="G2558" s="193"/>
      <c r="AD2558" s="202"/>
      <c r="AE2558" s="203"/>
      <c r="AF2558" s="203"/>
      <c r="AG2558" s="203"/>
      <c r="AH2558" s="203"/>
      <c r="AK2558" s="203"/>
      <c r="AL2558" s="203"/>
      <c r="AM2558" s="204"/>
    </row>
    <row r="2559" spans="2:39">
      <c r="B2559" s="200"/>
      <c r="D2559" s="201"/>
      <c r="E2559" s="201"/>
      <c r="G2559" s="193"/>
      <c r="AD2559" s="202"/>
      <c r="AE2559" s="203"/>
      <c r="AF2559" s="203"/>
      <c r="AG2559" s="203"/>
      <c r="AH2559" s="203"/>
      <c r="AK2559" s="203"/>
      <c r="AL2559" s="203"/>
      <c r="AM2559" s="204"/>
    </row>
    <row r="2560" spans="2:39">
      <c r="B2560" s="200"/>
      <c r="D2560" s="201"/>
      <c r="E2560" s="201"/>
      <c r="G2560" s="193"/>
      <c r="AD2560" s="202"/>
      <c r="AE2560" s="203"/>
      <c r="AF2560" s="203"/>
      <c r="AG2560" s="203"/>
      <c r="AH2560" s="203"/>
      <c r="AK2560" s="203"/>
      <c r="AL2560" s="203"/>
      <c r="AM2560" s="204"/>
    </row>
    <row r="2561" spans="2:39">
      <c r="B2561" s="200"/>
      <c r="D2561" s="201"/>
      <c r="E2561" s="201"/>
      <c r="G2561" s="193"/>
      <c r="AD2561" s="202"/>
      <c r="AE2561" s="203"/>
      <c r="AF2561" s="203"/>
      <c r="AG2561" s="203"/>
      <c r="AH2561" s="203"/>
      <c r="AK2561" s="203"/>
      <c r="AL2561" s="203"/>
      <c r="AM2561" s="204"/>
    </row>
    <row r="2562" spans="2:39">
      <c r="B2562" s="200"/>
      <c r="D2562" s="201"/>
      <c r="E2562" s="201"/>
      <c r="G2562" s="193"/>
      <c r="AD2562" s="202"/>
      <c r="AE2562" s="203"/>
      <c r="AF2562" s="203"/>
      <c r="AG2562" s="203"/>
      <c r="AH2562" s="203"/>
      <c r="AK2562" s="203"/>
      <c r="AL2562" s="203"/>
      <c r="AM2562" s="204"/>
    </row>
    <row r="2563" spans="2:39">
      <c r="B2563" s="200"/>
      <c r="D2563" s="201"/>
      <c r="E2563" s="201"/>
      <c r="G2563" s="193"/>
      <c r="AD2563" s="202"/>
      <c r="AE2563" s="203"/>
      <c r="AF2563" s="203"/>
      <c r="AG2563" s="203"/>
      <c r="AH2563" s="203"/>
      <c r="AK2563" s="203"/>
      <c r="AL2563" s="203"/>
      <c r="AM2563" s="204"/>
    </row>
    <row r="2564" spans="2:39">
      <c r="B2564" s="200"/>
      <c r="D2564" s="201"/>
      <c r="E2564" s="201"/>
      <c r="G2564" s="193"/>
      <c r="AD2564" s="202"/>
      <c r="AE2564" s="203"/>
      <c r="AF2564" s="203"/>
      <c r="AG2564" s="203"/>
      <c r="AH2564" s="203"/>
      <c r="AK2564" s="203"/>
      <c r="AL2564" s="203"/>
      <c r="AM2564" s="204"/>
    </row>
    <row r="2565" spans="2:39">
      <c r="B2565" s="200"/>
      <c r="D2565" s="201"/>
      <c r="E2565" s="201"/>
      <c r="G2565" s="193"/>
      <c r="AD2565" s="202"/>
      <c r="AE2565" s="203"/>
      <c r="AF2565" s="203"/>
      <c r="AG2565" s="203"/>
      <c r="AH2565" s="203"/>
      <c r="AK2565" s="203"/>
      <c r="AL2565" s="203"/>
      <c r="AM2565" s="204"/>
    </row>
    <row r="2566" spans="2:39">
      <c r="B2566" s="200"/>
      <c r="D2566" s="201"/>
      <c r="E2566" s="201"/>
      <c r="G2566" s="193"/>
      <c r="AD2566" s="202"/>
      <c r="AE2566" s="203"/>
      <c r="AF2566" s="203"/>
      <c r="AG2566" s="203"/>
      <c r="AH2566" s="203"/>
      <c r="AK2566" s="203"/>
      <c r="AL2566" s="203"/>
      <c r="AM2566" s="204"/>
    </row>
    <row r="2567" spans="2:39">
      <c r="B2567" s="200"/>
      <c r="D2567" s="201"/>
      <c r="E2567" s="201"/>
      <c r="G2567" s="193"/>
      <c r="AD2567" s="202"/>
      <c r="AE2567" s="203"/>
      <c r="AF2567" s="203"/>
      <c r="AG2567" s="203"/>
      <c r="AH2567" s="203"/>
      <c r="AK2567" s="203"/>
      <c r="AL2567" s="203"/>
      <c r="AM2567" s="204"/>
    </row>
    <row r="2568" spans="2:39">
      <c r="B2568" s="200"/>
      <c r="D2568" s="201"/>
      <c r="E2568" s="201"/>
      <c r="G2568" s="193"/>
      <c r="AD2568" s="202"/>
      <c r="AE2568" s="203"/>
      <c r="AF2568" s="203"/>
      <c r="AG2568" s="203"/>
      <c r="AH2568" s="203"/>
      <c r="AK2568" s="203"/>
      <c r="AL2568" s="203"/>
      <c r="AM2568" s="204"/>
    </row>
    <row r="2569" spans="2:39">
      <c r="B2569" s="200"/>
      <c r="D2569" s="201"/>
      <c r="E2569" s="201"/>
      <c r="G2569" s="193"/>
      <c r="AD2569" s="202"/>
      <c r="AE2569" s="203"/>
      <c r="AF2569" s="203"/>
      <c r="AG2569" s="203"/>
      <c r="AH2569" s="203"/>
      <c r="AK2569" s="203"/>
      <c r="AL2569" s="203"/>
      <c r="AM2569" s="204"/>
    </row>
    <row r="2570" spans="2:39">
      <c r="B2570" s="200"/>
      <c r="D2570" s="201"/>
      <c r="E2570" s="201"/>
      <c r="G2570" s="193"/>
      <c r="AD2570" s="202"/>
      <c r="AE2570" s="203"/>
      <c r="AF2570" s="203"/>
      <c r="AG2570" s="203"/>
      <c r="AH2570" s="203"/>
      <c r="AK2570" s="203"/>
      <c r="AL2570" s="203"/>
      <c r="AM2570" s="204"/>
    </row>
    <row r="2571" spans="2:39">
      <c r="B2571" s="200"/>
      <c r="D2571" s="201"/>
      <c r="E2571" s="201"/>
      <c r="G2571" s="193"/>
      <c r="AD2571" s="202"/>
      <c r="AE2571" s="203"/>
      <c r="AF2571" s="203"/>
      <c r="AG2571" s="203"/>
      <c r="AH2571" s="203"/>
      <c r="AK2571" s="203"/>
      <c r="AL2571" s="203"/>
      <c r="AM2571" s="204"/>
    </row>
    <row r="2572" spans="2:39">
      <c r="B2572" s="200"/>
      <c r="D2572" s="201"/>
      <c r="E2572" s="201"/>
      <c r="G2572" s="193"/>
      <c r="AD2572" s="202"/>
      <c r="AE2572" s="203"/>
      <c r="AF2572" s="203"/>
      <c r="AG2572" s="203"/>
      <c r="AH2572" s="203"/>
      <c r="AK2572" s="203"/>
      <c r="AL2572" s="203"/>
      <c r="AM2572" s="204"/>
    </row>
    <row r="2573" spans="2:39">
      <c r="B2573" s="200"/>
      <c r="D2573" s="201"/>
      <c r="E2573" s="201"/>
      <c r="G2573" s="193"/>
      <c r="AD2573" s="202"/>
      <c r="AE2573" s="203"/>
      <c r="AF2573" s="203"/>
      <c r="AG2573" s="203"/>
      <c r="AH2573" s="203"/>
      <c r="AK2573" s="203"/>
      <c r="AL2573" s="203"/>
      <c r="AM2573" s="204"/>
    </row>
    <row r="2574" spans="2:39">
      <c r="B2574" s="200"/>
      <c r="D2574" s="201"/>
      <c r="E2574" s="201"/>
      <c r="G2574" s="193"/>
      <c r="AD2574" s="202"/>
      <c r="AE2574" s="203"/>
      <c r="AF2574" s="203"/>
      <c r="AG2574" s="203"/>
      <c r="AH2574" s="203"/>
      <c r="AK2574" s="203"/>
      <c r="AL2574" s="203"/>
      <c r="AM2574" s="204"/>
    </row>
    <row r="2575" spans="2:39">
      <c r="B2575" s="200"/>
      <c r="D2575" s="201"/>
      <c r="E2575" s="201"/>
      <c r="G2575" s="193"/>
      <c r="AD2575" s="202"/>
      <c r="AE2575" s="203"/>
      <c r="AF2575" s="203"/>
      <c r="AG2575" s="203"/>
      <c r="AH2575" s="203"/>
      <c r="AK2575" s="203"/>
      <c r="AL2575" s="203"/>
      <c r="AM2575" s="204"/>
    </row>
    <row r="2576" spans="2:39">
      <c r="B2576" s="200"/>
      <c r="D2576" s="201"/>
      <c r="E2576" s="201"/>
      <c r="G2576" s="193"/>
      <c r="AD2576" s="202"/>
      <c r="AE2576" s="203"/>
      <c r="AF2576" s="203"/>
      <c r="AG2576" s="203"/>
      <c r="AH2576" s="203"/>
      <c r="AK2576" s="203"/>
      <c r="AL2576" s="203"/>
      <c r="AM2576" s="204"/>
    </row>
    <row r="2577" spans="2:39">
      <c r="B2577" s="200"/>
      <c r="D2577" s="201"/>
      <c r="E2577" s="201"/>
      <c r="G2577" s="193"/>
      <c r="AD2577" s="202"/>
      <c r="AE2577" s="203"/>
      <c r="AF2577" s="203"/>
      <c r="AG2577" s="203"/>
      <c r="AH2577" s="203"/>
      <c r="AK2577" s="203"/>
      <c r="AL2577" s="203"/>
      <c r="AM2577" s="204"/>
    </row>
    <row r="2578" spans="2:39">
      <c r="B2578" s="200"/>
      <c r="D2578" s="201"/>
      <c r="E2578" s="201"/>
      <c r="G2578" s="193"/>
      <c r="AD2578" s="202"/>
      <c r="AE2578" s="203"/>
      <c r="AF2578" s="203"/>
      <c r="AG2578" s="203"/>
      <c r="AH2578" s="203"/>
      <c r="AK2578" s="203"/>
      <c r="AL2578" s="203"/>
      <c r="AM2578" s="204"/>
    </row>
    <row r="2579" spans="2:39">
      <c r="B2579" s="200"/>
      <c r="D2579" s="201"/>
      <c r="E2579" s="201"/>
      <c r="G2579" s="193"/>
      <c r="AD2579" s="202"/>
      <c r="AE2579" s="203"/>
      <c r="AF2579" s="203"/>
      <c r="AG2579" s="203"/>
      <c r="AH2579" s="203"/>
      <c r="AK2579" s="203"/>
      <c r="AL2579" s="203"/>
      <c r="AM2579" s="204"/>
    </row>
    <row r="2580" spans="2:39">
      <c r="B2580" s="200"/>
      <c r="D2580" s="201"/>
      <c r="E2580" s="201"/>
      <c r="G2580" s="193"/>
      <c r="AD2580" s="202"/>
      <c r="AE2580" s="203"/>
      <c r="AF2580" s="203"/>
      <c r="AG2580" s="203"/>
      <c r="AH2580" s="203"/>
      <c r="AK2580" s="203"/>
      <c r="AL2580" s="203"/>
      <c r="AM2580" s="204"/>
    </row>
    <row r="2581" spans="2:39">
      <c r="B2581" s="200"/>
      <c r="D2581" s="201"/>
      <c r="E2581" s="201"/>
      <c r="G2581" s="193"/>
      <c r="AD2581" s="202"/>
      <c r="AE2581" s="203"/>
      <c r="AF2581" s="203"/>
      <c r="AG2581" s="203"/>
      <c r="AH2581" s="203"/>
      <c r="AK2581" s="203"/>
      <c r="AL2581" s="203"/>
      <c r="AM2581" s="204"/>
    </row>
    <row r="2582" spans="2:39">
      <c r="B2582" s="200"/>
      <c r="D2582" s="201"/>
      <c r="E2582" s="201"/>
      <c r="G2582" s="193"/>
      <c r="AD2582" s="202"/>
      <c r="AE2582" s="203"/>
      <c r="AF2582" s="203"/>
      <c r="AG2582" s="203"/>
      <c r="AH2582" s="203"/>
      <c r="AK2582" s="203"/>
      <c r="AL2582" s="203"/>
      <c r="AM2582" s="204"/>
    </row>
    <row r="2583" spans="2:39">
      <c r="B2583" s="200"/>
      <c r="D2583" s="201"/>
      <c r="E2583" s="201"/>
      <c r="G2583" s="193"/>
      <c r="AD2583" s="202"/>
      <c r="AE2583" s="203"/>
      <c r="AF2583" s="203"/>
      <c r="AG2583" s="203"/>
      <c r="AH2583" s="203"/>
      <c r="AK2583" s="203"/>
      <c r="AL2583" s="203"/>
      <c r="AM2583" s="204"/>
    </row>
    <row r="2584" spans="2:39">
      <c r="B2584" s="200"/>
      <c r="D2584" s="201"/>
      <c r="E2584" s="201"/>
      <c r="G2584" s="193"/>
      <c r="AD2584" s="202"/>
      <c r="AE2584" s="203"/>
      <c r="AF2584" s="203"/>
      <c r="AG2584" s="203"/>
      <c r="AH2584" s="203"/>
      <c r="AK2584" s="203"/>
      <c r="AL2584" s="203"/>
      <c r="AM2584" s="204"/>
    </row>
    <row r="2585" spans="2:39">
      <c r="B2585" s="200"/>
      <c r="D2585" s="201"/>
      <c r="E2585" s="201"/>
      <c r="G2585" s="193"/>
      <c r="AD2585" s="202"/>
      <c r="AE2585" s="203"/>
      <c r="AF2585" s="203"/>
      <c r="AG2585" s="203"/>
      <c r="AH2585" s="203"/>
      <c r="AK2585" s="203"/>
      <c r="AL2585" s="203"/>
      <c r="AM2585" s="204"/>
    </row>
    <row r="2586" spans="2:39">
      <c r="B2586" s="200"/>
      <c r="D2586" s="201"/>
      <c r="E2586" s="201"/>
      <c r="G2586" s="193"/>
      <c r="AD2586" s="202"/>
      <c r="AE2586" s="203"/>
      <c r="AF2586" s="203"/>
      <c r="AG2586" s="203"/>
      <c r="AH2586" s="203"/>
      <c r="AK2586" s="203"/>
      <c r="AL2586" s="203"/>
      <c r="AM2586" s="204"/>
    </row>
    <row r="2587" spans="2:39">
      <c r="B2587" s="200"/>
      <c r="D2587" s="201"/>
      <c r="E2587" s="201"/>
      <c r="G2587" s="193"/>
      <c r="AD2587" s="202"/>
      <c r="AE2587" s="203"/>
      <c r="AF2587" s="203"/>
      <c r="AG2587" s="203"/>
      <c r="AH2587" s="203"/>
      <c r="AK2587" s="203"/>
      <c r="AL2587" s="203"/>
      <c r="AM2587" s="204"/>
    </row>
    <row r="2588" spans="2:39">
      <c r="B2588" s="200"/>
      <c r="D2588" s="201"/>
      <c r="E2588" s="201"/>
      <c r="G2588" s="193"/>
      <c r="AD2588" s="202"/>
      <c r="AE2588" s="203"/>
      <c r="AF2588" s="203"/>
      <c r="AG2588" s="203"/>
      <c r="AH2588" s="203"/>
      <c r="AK2588" s="203"/>
      <c r="AL2588" s="203"/>
      <c r="AM2588" s="204"/>
    </row>
    <row r="2589" spans="2:39">
      <c r="B2589" s="200"/>
      <c r="D2589" s="201"/>
      <c r="E2589" s="201"/>
      <c r="G2589" s="193"/>
      <c r="AD2589" s="202"/>
      <c r="AE2589" s="203"/>
      <c r="AF2589" s="203"/>
      <c r="AG2589" s="203"/>
      <c r="AH2589" s="203"/>
      <c r="AK2589" s="203"/>
      <c r="AL2589" s="203"/>
      <c r="AM2589" s="204"/>
    </row>
    <row r="2590" spans="2:39">
      <c r="B2590" s="200"/>
      <c r="D2590" s="201"/>
      <c r="E2590" s="201"/>
      <c r="G2590" s="193"/>
      <c r="AD2590" s="202"/>
      <c r="AE2590" s="203"/>
      <c r="AF2590" s="203"/>
      <c r="AG2590" s="203"/>
      <c r="AH2590" s="203"/>
      <c r="AK2590" s="203"/>
      <c r="AL2590" s="203"/>
      <c r="AM2590" s="204"/>
    </row>
    <row r="2591" spans="2:39">
      <c r="B2591" s="200"/>
      <c r="D2591" s="201"/>
      <c r="E2591" s="201"/>
      <c r="G2591" s="193"/>
      <c r="AD2591" s="202"/>
      <c r="AE2591" s="203"/>
      <c r="AF2591" s="203"/>
      <c r="AG2591" s="203"/>
      <c r="AH2591" s="203"/>
      <c r="AK2591" s="203"/>
      <c r="AL2591" s="203"/>
      <c r="AM2591" s="204"/>
    </row>
    <row r="2592" spans="2:39">
      <c r="B2592" s="200"/>
      <c r="D2592" s="201"/>
      <c r="E2592" s="201"/>
      <c r="G2592" s="193"/>
      <c r="AD2592" s="202"/>
      <c r="AE2592" s="203"/>
      <c r="AF2592" s="203"/>
      <c r="AG2592" s="203"/>
      <c r="AH2592" s="203"/>
      <c r="AK2592" s="203"/>
      <c r="AL2592" s="203"/>
      <c r="AM2592" s="204"/>
    </row>
    <row r="2593" spans="2:39">
      <c r="B2593" s="200"/>
      <c r="D2593" s="201"/>
      <c r="E2593" s="201"/>
      <c r="G2593" s="193"/>
      <c r="AD2593" s="202"/>
      <c r="AE2593" s="203"/>
      <c r="AF2593" s="203"/>
      <c r="AG2593" s="203"/>
      <c r="AH2593" s="203"/>
      <c r="AK2593" s="203"/>
      <c r="AL2593" s="203"/>
      <c r="AM2593" s="204"/>
    </row>
    <row r="2594" spans="2:39">
      <c r="B2594" s="200"/>
      <c r="D2594" s="201"/>
      <c r="E2594" s="201"/>
      <c r="G2594" s="193"/>
      <c r="AD2594" s="202"/>
      <c r="AE2594" s="203"/>
      <c r="AF2594" s="203"/>
      <c r="AG2594" s="203"/>
      <c r="AH2594" s="203"/>
      <c r="AK2594" s="203"/>
      <c r="AL2594" s="203"/>
      <c r="AM2594" s="204"/>
    </row>
    <row r="2595" spans="2:39">
      <c r="B2595" s="200"/>
      <c r="D2595" s="201"/>
      <c r="E2595" s="201"/>
      <c r="G2595" s="193"/>
      <c r="AD2595" s="202"/>
      <c r="AE2595" s="203"/>
      <c r="AF2595" s="203"/>
      <c r="AG2595" s="203"/>
      <c r="AH2595" s="203"/>
      <c r="AK2595" s="203"/>
      <c r="AL2595" s="203"/>
      <c r="AM2595" s="204"/>
    </row>
    <row r="2596" spans="2:39">
      <c r="B2596" s="200"/>
      <c r="D2596" s="201"/>
      <c r="E2596" s="201"/>
      <c r="G2596" s="193"/>
      <c r="AD2596" s="202"/>
      <c r="AE2596" s="203"/>
      <c r="AF2596" s="203"/>
      <c r="AG2596" s="203"/>
      <c r="AH2596" s="203"/>
      <c r="AK2596" s="203"/>
      <c r="AL2596" s="203"/>
      <c r="AM2596" s="204"/>
    </row>
    <row r="2597" spans="2:39">
      <c r="B2597" s="200"/>
      <c r="D2597" s="201"/>
      <c r="E2597" s="201"/>
      <c r="G2597" s="193"/>
      <c r="AD2597" s="202"/>
      <c r="AE2597" s="203"/>
      <c r="AF2597" s="203"/>
      <c r="AG2597" s="203"/>
      <c r="AH2597" s="203"/>
      <c r="AK2597" s="203"/>
      <c r="AL2597" s="203"/>
      <c r="AM2597" s="204"/>
    </row>
    <row r="2598" spans="2:39">
      <c r="B2598" s="200"/>
      <c r="D2598" s="201"/>
      <c r="E2598" s="201"/>
      <c r="G2598" s="193"/>
      <c r="AD2598" s="202"/>
      <c r="AE2598" s="203"/>
      <c r="AF2598" s="203"/>
      <c r="AG2598" s="203"/>
      <c r="AH2598" s="203"/>
      <c r="AK2598" s="203"/>
      <c r="AL2598" s="203"/>
      <c r="AM2598" s="204"/>
    </row>
    <row r="2599" spans="2:39">
      <c r="B2599" s="200"/>
      <c r="D2599" s="201"/>
      <c r="E2599" s="201"/>
      <c r="G2599" s="193"/>
      <c r="AD2599" s="202"/>
      <c r="AE2599" s="203"/>
      <c r="AF2599" s="203"/>
      <c r="AG2599" s="203"/>
      <c r="AH2599" s="203"/>
      <c r="AK2599" s="203"/>
      <c r="AL2599" s="203"/>
      <c r="AM2599" s="204"/>
    </row>
    <row r="2600" spans="2:39">
      <c r="B2600" s="200"/>
      <c r="D2600" s="201"/>
      <c r="E2600" s="201"/>
      <c r="G2600" s="193"/>
      <c r="AD2600" s="202"/>
      <c r="AE2600" s="203"/>
      <c r="AF2600" s="203"/>
      <c r="AG2600" s="203"/>
      <c r="AH2600" s="203"/>
      <c r="AK2600" s="203"/>
      <c r="AL2600" s="203"/>
      <c r="AM2600" s="204"/>
    </row>
    <row r="2601" spans="2:39">
      <c r="B2601" s="200"/>
      <c r="D2601" s="201"/>
      <c r="E2601" s="201"/>
      <c r="G2601" s="193"/>
      <c r="AD2601" s="202"/>
      <c r="AE2601" s="203"/>
      <c r="AF2601" s="203"/>
      <c r="AG2601" s="203"/>
      <c r="AH2601" s="203"/>
      <c r="AK2601" s="203"/>
      <c r="AL2601" s="203"/>
      <c r="AM2601" s="204"/>
    </row>
    <row r="2602" spans="2:39">
      <c r="B2602" s="200"/>
      <c r="D2602" s="201"/>
      <c r="E2602" s="201"/>
      <c r="G2602" s="193"/>
      <c r="AD2602" s="202"/>
      <c r="AE2602" s="203"/>
      <c r="AF2602" s="203"/>
      <c r="AG2602" s="203"/>
      <c r="AH2602" s="203"/>
      <c r="AK2602" s="203"/>
      <c r="AL2602" s="203"/>
      <c r="AM2602" s="204"/>
    </row>
    <row r="2603" spans="2:39">
      <c r="B2603" s="200"/>
      <c r="D2603" s="201"/>
      <c r="E2603" s="201"/>
      <c r="G2603" s="193"/>
      <c r="AD2603" s="202"/>
      <c r="AE2603" s="203"/>
      <c r="AF2603" s="203"/>
      <c r="AG2603" s="203"/>
      <c r="AH2603" s="203"/>
      <c r="AK2603" s="203"/>
      <c r="AL2603" s="203"/>
      <c r="AM2603" s="204"/>
    </row>
    <row r="2604" spans="2:39">
      <c r="B2604" s="200"/>
      <c r="D2604" s="201"/>
      <c r="E2604" s="201"/>
      <c r="G2604" s="193"/>
      <c r="AD2604" s="202"/>
      <c r="AE2604" s="203"/>
      <c r="AF2604" s="203"/>
      <c r="AG2604" s="203"/>
      <c r="AH2604" s="203"/>
      <c r="AK2604" s="203"/>
      <c r="AL2604" s="203"/>
      <c r="AM2604" s="204"/>
    </row>
    <row r="2605" spans="2:39">
      <c r="B2605" s="200"/>
      <c r="D2605" s="201"/>
      <c r="E2605" s="201"/>
      <c r="G2605" s="193"/>
      <c r="AD2605" s="202"/>
      <c r="AE2605" s="203"/>
      <c r="AF2605" s="203"/>
      <c r="AG2605" s="203"/>
      <c r="AH2605" s="203"/>
      <c r="AK2605" s="203"/>
      <c r="AL2605" s="203"/>
      <c r="AM2605" s="204"/>
    </row>
    <row r="2606" spans="2:39">
      <c r="B2606" s="200"/>
      <c r="D2606" s="201"/>
      <c r="E2606" s="201"/>
      <c r="G2606" s="193"/>
      <c r="AD2606" s="202"/>
      <c r="AE2606" s="203"/>
      <c r="AF2606" s="203"/>
      <c r="AG2606" s="203"/>
      <c r="AH2606" s="203"/>
      <c r="AK2606" s="203"/>
      <c r="AL2606" s="203"/>
      <c r="AM2606" s="204"/>
    </row>
    <row r="2607" spans="2:39">
      <c r="B2607" s="200"/>
      <c r="D2607" s="201"/>
      <c r="E2607" s="201"/>
      <c r="G2607" s="193"/>
      <c r="AD2607" s="202"/>
      <c r="AE2607" s="203"/>
      <c r="AF2607" s="203"/>
      <c r="AG2607" s="203"/>
      <c r="AH2607" s="203"/>
      <c r="AK2607" s="203"/>
      <c r="AL2607" s="203"/>
      <c r="AM2607" s="204"/>
    </row>
    <row r="2608" spans="2:39">
      <c r="B2608" s="200"/>
      <c r="D2608" s="201"/>
      <c r="E2608" s="201"/>
      <c r="G2608" s="193"/>
      <c r="AD2608" s="202"/>
      <c r="AE2608" s="203"/>
      <c r="AF2608" s="203"/>
      <c r="AG2608" s="203"/>
      <c r="AH2608" s="203"/>
      <c r="AK2608" s="203"/>
      <c r="AL2608" s="203"/>
      <c r="AM2608" s="204"/>
    </row>
    <row r="2609" spans="2:39">
      <c r="B2609" s="200"/>
      <c r="D2609" s="201"/>
      <c r="E2609" s="201"/>
      <c r="G2609" s="193"/>
      <c r="AD2609" s="202"/>
      <c r="AE2609" s="203"/>
      <c r="AF2609" s="203"/>
      <c r="AG2609" s="203"/>
      <c r="AH2609" s="203"/>
      <c r="AK2609" s="203"/>
      <c r="AL2609" s="203"/>
      <c r="AM2609" s="204"/>
    </row>
    <row r="2610" spans="2:39">
      <c r="B2610" s="200"/>
      <c r="D2610" s="201"/>
      <c r="E2610" s="201"/>
      <c r="G2610" s="193"/>
      <c r="AD2610" s="202"/>
      <c r="AE2610" s="203"/>
      <c r="AF2610" s="203"/>
      <c r="AG2610" s="203"/>
      <c r="AH2610" s="203"/>
      <c r="AK2610" s="203"/>
      <c r="AL2610" s="203"/>
      <c r="AM2610" s="204"/>
    </row>
    <row r="2611" spans="2:39">
      <c r="B2611" s="200"/>
      <c r="D2611" s="201"/>
      <c r="E2611" s="201"/>
      <c r="G2611" s="193"/>
      <c r="AD2611" s="202"/>
      <c r="AE2611" s="203"/>
      <c r="AF2611" s="203"/>
      <c r="AG2611" s="203"/>
      <c r="AH2611" s="203"/>
      <c r="AK2611" s="203"/>
      <c r="AL2611" s="203"/>
      <c r="AM2611" s="204"/>
    </row>
    <row r="2612" spans="2:39">
      <c r="B2612" s="200"/>
      <c r="D2612" s="201"/>
      <c r="E2612" s="201"/>
      <c r="G2612" s="193"/>
      <c r="AD2612" s="202"/>
      <c r="AE2612" s="203"/>
      <c r="AF2612" s="203"/>
      <c r="AG2612" s="203"/>
      <c r="AH2612" s="203"/>
      <c r="AK2612" s="203"/>
      <c r="AL2612" s="203"/>
      <c r="AM2612" s="204"/>
    </row>
    <row r="2613" spans="2:39">
      <c r="B2613" s="200"/>
      <c r="D2613" s="201"/>
      <c r="E2613" s="201"/>
      <c r="G2613" s="193"/>
      <c r="AD2613" s="202"/>
      <c r="AE2613" s="203"/>
      <c r="AF2613" s="203"/>
      <c r="AG2613" s="203"/>
      <c r="AH2613" s="203"/>
      <c r="AK2613" s="203"/>
      <c r="AL2613" s="203"/>
      <c r="AM2613" s="204"/>
    </row>
    <row r="2614" spans="2:39">
      <c r="B2614" s="200"/>
      <c r="D2614" s="201"/>
      <c r="E2614" s="201"/>
      <c r="G2614" s="193"/>
      <c r="AD2614" s="202"/>
      <c r="AE2614" s="203"/>
      <c r="AF2614" s="203"/>
      <c r="AG2614" s="203"/>
      <c r="AH2614" s="203"/>
      <c r="AK2614" s="203"/>
      <c r="AL2614" s="203"/>
      <c r="AM2614" s="204"/>
    </row>
    <row r="2615" spans="2:39">
      <c r="B2615" s="200"/>
      <c r="D2615" s="201"/>
      <c r="E2615" s="201"/>
      <c r="G2615" s="193"/>
      <c r="AD2615" s="202"/>
      <c r="AE2615" s="203"/>
      <c r="AF2615" s="203"/>
      <c r="AG2615" s="203"/>
      <c r="AH2615" s="203"/>
      <c r="AK2615" s="203"/>
      <c r="AL2615" s="203"/>
      <c r="AM2615" s="204"/>
    </row>
    <row r="2616" spans="2:39">
      <c r="B2616" s="200"/>
      <c r="D2616" s="201"/>
      <c r="E2616" s="201"/>
      <c r="G2616" s="193"/>
      <c r="AD2616" s="202"/>
      <c r="AE2616" s="203"/>
      <c r="AF2616" s="203"/>
      <c r="AG2616" s="203"/>
      <c r="AH2616" s="203"/>
      <c r="AK2616" s="203"/>
      <c r="AL2616" s="203"/>
      <c r="AM2616" s="204"/>
    </row>
    <row r="2617" spans="2:39">
      <c r="B2617" s="200"/>
      <c r="D2617" s="201"/>
      <c r="E2617" s="201"/>
      <c r="G2617" s="193"/>
      <c r="AD2617" s="202"/>
      <c r="AE2617" s="203"/>
      <c r="AF2617" s="203"/>
      <c r="AG2617" s="203"/>
      <c r="AH2617" s="203"/>
      <c r="AK2617" s="203"/>
      <c r="AL2617" s="203"/>
      <c r="AM2617" s="204"/>
    </row>
    <row r="2618" spans="2:39">
      <c r="B2618" s="200"/>
      <c r="D2618" s="201"/>
      <c r="E2618" s="201"/>
      <c r="G2618" s="193"/>
      <c r="AD2618" s="202"/>
      <c r="AE2618" s="203"/>
      <c r="AF2618" s="203"/>
      <c r="AG2618" s="203"/>
      <c r="AH2618" s="203"/>
      <c r="AK2618" s="203"/>
      <c r="AL2618" s="203"/>
      <c r="AM2618" s="204"/>
    </row>
    <row r="2619" spans="2:39">
      <c r="B2619" s="200"/>
      <c r="D2619" s="201"/>
      <c r="E2619" s="201"/>
      <c r="G2619" s="193"/>
      <c r="AD2619" s="202"/>
      <c r="AE2619" s="203"/>
      <c r="AF2619" s="203"/>
      <c r="AG2619" s="203"/>
      <c r="AH2619" s="203"/>
      <c r="AK2619" s="203"/>
      <c r="AL2619" s="203"/>
      <c r="AM2619" s="204"/>
    </row>
    <row r="2620" spans="2:39">
      <c r="B2620" s="200"/>
      <c r="D2620" s="201"/>
      <c r="E2620" s="201"/>
      <c r="G2620" s="193"/>
      <c r="AD2620" s="202"/>
      <c r="AE2620" s="203"/>
      <c r="AF2620" s="203"/>
      <c r="AG2620" s="203"/>
      <c r="AH2620" s="203"/>
      <c r="AK2620" s="203"/>
      <c r="AL2620" s="203"/>
      <c r="AM2620" s="204"/>
    </row>
    <row r="2621" spans="2:39">
      <c r="B2621" s="200"/>
      <c r="D2621" s="201"/>
      <c r="E2621" s="201"/>
      <c r="G2621" s="193"/>
      <c r="AD2621" s="202"/>
      <c r="AE2621" s="203"/>
      <c r="AF2621" s="203"/>
      <c r="AG2621" s="203"/>
      <c r="AH2621" s="203"/>
      <c r="AK2621" s="203"/>
      <c r="AL2621" s="203"/>
      <c r="AM2621" s="204"/>
    </row>
    <row r="2622" spans="2:39">
      <c r="B2622" s="200"/>
      <c r="D2622" s="201"/>
      <c r="E2622" s="201"/>
      <c r="G2622" s="193"/>
      <c r="AD2622" s="202"/>
      <c r="AE2622" s="203"/>
      <c r="AF2622" s="203"/>
      <c r="AG2622" s="203"/>
      <c r="AH2622" s="203"/>
      <c r="AK2622" s="203"/>
      <c r="AL2622" s="203"/>
      <c r="AM2622" s="204"/>
    </row>
    <row r="2623" spans="2:39">
      <c r="B2623" s="200"/>
      <c r="D2623" s="201"/>
      <c r="E2623" s="201"/>
      <c r="G2623" s="193"/>
      <c r="AD2623" s="202"/>
      <c r="AE2623" s="203"/>
      <c r="AF2623" s="203"/>
      <c r="AG2623" s="203"/>
      <c r="AH2623" s="203"/>
      <c r="AK2623" s="203"/>
      <c r="AL2623" s="203"/>
      <c r="AM2623" s="204"/>
    </row>
    <row r="2624" spans="2:39">
      <c r="B2624" s="200"/>
      <c r="D2624" s="201"/>
      <c r="E2624" s="201"/>
      <c r="G2624" s="193"/>
      <c r="AD2624" s="202"/>
      <c r="AE2624" s="203"/>
      <c r="AF2624" s="203"/>
      <c r="AG2624" s="203"/>
      <c r="AH2624" s="203"/>
      <c r="AK2624" s="203"/>
      <c r="AL2624" s="203"/>
      <c r="AM2624" s="204"/>
    </row>
    <row r="2625" spans="2:39">
      <c r="B2625" s="200"/>
      <c r="D2625" s="201"/>
      <c r="E2625" s="201"/>
      <c r="G2625" s="193"/>
      <c r="AD2625" s="202"/>
      <c r="AE2625" s="203"/>
      <c r="AF2625" s="203"/>
      <c r="AG2625" s="203"/>
      <c r="AH2625" s="203"/>
      <c r="AK2625" s="203"/>
      <c r="AL2625" s="203"/>
      <c r="AM2625" s="204"/>
    </row>
    <row r="2626" spans="2:39">
      <c r="B2626" s="200"/>
      <c r="D2626" s="201"/>
      <c r="E2626" s="201"/>
      <c r="G2626" s="193"/>
      <c r="AD2626" s="202"/>
      <c r="AE2626" s="203"/>
      <c r="AF2626" s="203"/>
      <c r="AG2626" s="203"/>
      <c r="AH2626" s="203"/>
      <c r="AK2626" s="203"/>
      <c r="AL2626" s="203"/>
      <c r="AM2626" s="204"/>
    </row>
    <row r="2627" spans="2:39">
      <c r="B2627" s="200"/>
      <c r="D2627" s="201"/>
      <c r="E2627" s="201"/>
      <c r="G2627" s="193"/>
      <c r="AD2627" s="202"/>
      <c r="AE2627" s="203"/>
      <c r="AF2627" s="203"/>
      <c r="AG2627" s="203"/>
      <c r="AH2627" s="203"/>
      <c r="AK2627" s="203"/>
      <c r="AL2627" s="203"/>
      <c r="AM2627" s="204"/>
    </row>
    <row r="2628" spans="2:39">
      <c r="B2628" s="200"/>
      <c r="D2628" s="201"/>
      <c r="E2628" s="201"/>
      <c r="G2628" s="193"/>
      <c r="AD2628" s="202"/>
      <c r="AE2628" s="203"/>
      <c r="AF2628" s="203"/>
      <c r="AG2628" s="203"/>
      <c r="AH2628" s="203"/>
      <c r="AK2628" s="203"/>
      <c r="AL2628" s="203"/>
      <c r="AM2628" s="204"/>
    </row>
    <row r="2629" spans="2:39">
      <c r="B2629" s="200"/>
      <c r="D2629" s="201"/>
      <c r="E2629" s="201"/>
      <c r="G2629" s="193"/>
      <c r="AD2629" s="202"/>
      <c r="AE2629" s="203"/>
      <c r="AF2629" s="203"/>
      <c r="AG2629" s="203"/>
      <c r="AH2629" s="203"/>
      <c r="AK2629" s="203"/>
      <c r="AL2629" s="203"/>
      <c r="AM2629" s="204"/>
    </row>
    <row r="2630" spans="2:39">
      <c r="B2630" s="200"/>
      <c r="D2630" s="201"/>
      <c r="E2630" s="201"/>
      <c r="G2630" s="193"/>
      <c r="AD2630" s="202"/>
      <c r="AE2630" s="203"/>
      <c r="AF2630" s="203"/>
      <c r="AG2630" s="203"/>
      <c r="AH2630" s="203"/>
      <c r="AK2630" s="203"/>
      <c r="AL2630" s="203"/>
      <c r="AM2630" s="204"/>
    </row>
    <row r="2631" spans="2:39">
      <c r="B2631" s="200"/>
      <c r="D2631" s="201"/>
      <c r="E2631" s="201"/>
      <c r="G2631" s="193"/>
      <c r="AD2631" s="202"/>
      <c r="AE2631" s="203"/>
      <c r="AF2631" s="203"/>
      <c r="AG2631" s="203"/>
      <c r="AH2631" s="203"/>
      <c r="AK2631" s="203"/>
      <c r="AL2631" s="203"/>
      <c r="AM2631" s="204"/>
    </row>
    <row r="2632" spans="2:39">
      <c r="B2632" s="200"/>
      <c r="D2632" s="201"/>
      <c r="E2632" s="201"/>
      <c r="G2632" s="193"/>
      <c r="AD2632" s="202"/>
      <c r="AE2632" s="203"/>
      <c r="AF2632" s="203"/>
      <c r="AG2632" s="203"/>
      <c r="AH2632" s="203"/>
      <c r="AK2632" s="203"/>
      <c r="AL2632" s="203"/>
      <c r="AM2632" s="204"/>
    </row>
    <row r="2633" spans="2:39">
      <c r="B2633" s="200"/>
      <c r="D2633" s="201"/>
      <c r="E2633" s="201"/>
      <c r="G2633" s="193"/>
      <c r="AD2633" s="202"/>
      <c r="AE2633" s="203"/>
      <c r="AF2633" s="203"/>
      <c r="AG2633" s="203"/>
      <c r="AH2633" s="203"/>
      <c r="AK2633" s="203"/>
      <c r="AL2633" s="203"/>
      <c r="AM2633" s="204"/>
    </row>
    <row r="2634" spans="2:39">
      <c r="B2634" s="200"/>
      <c r="D2634" s="201"/>
      <c r="E2634" s="201"/>
      <c r="G2634" s="193"/>
      <c r="AD2634" s="202"/>
      <c r="AE2634" s="203"/>
      <c r="AF2634" s="203"/>
      <c r="AG2634" s="203"/>
      <c r="AH2634" s="203"/>
      <c r="AK2634" s="203"/>
      <c r="AL2634" s="203"/>
      <c r="AM2634" s="204"/>
    </row>
    <row r="2635" spans="2:39">
      <c r="B2635" s="200"/>
      <c r="D2635" s="201"/>
      <c r="E2635" s="201"/>
      <c r="G2635" s="193"/>
      <c r="AD2635" s="202"/>
      <c r="AE2635" s="203"/>
      <c r="AF2635" s="203"/>
      <c r="AG2635" s="203"/>
      <c r="AH2635" s="203"/>
      <c r="AK2635" s="203"/>
      <c r="AL2635" s="203"/>
      <c r="AM2635" s="204"/>
    </row>
    <row r="2636" spans="2:39">
      <c r="B2636" s="200"/>
      <c r="D2636" s="201"/>
      <c r="E2636" s="201"/>
      <c r="G2636" s="193"/>
      <c r="AD2636" s="202"/>
      <c r="AE2636" s="203"/>
      <c r="AF2636" s="203"/>
      <c r="AG2636" s="203"/>
      <c r="AH2636" s="203"/>
      <c r="AK2636" s="203"/>
      <c r="AL2636" s="203"/>
      <c r="AM2636" s="204"/>
    </row>
    <row r="2637" spans="2:39">
      <c r="B2637" s="200"/>
      <c r="D2637" s="201"/>
      <c r="E2637" s="201"/>
      <c r="G2637" s="193"/>
      <c r="AD2637" s="202"/>
      <c r="AE2637" s="203"/>
      <c r="AF2637" s="203"/>
      <c r="AG2637" s="203"/>
      <c r="AH2637" s="203"/>
      <c r="AK2637" s="203"/>
      <c r="AL2637" s="203"/>
      <c r="AM2637" s="204"/>
    </row>
    <row r="2638" spans="2:39">
      <c r="B2638" s="200"/>
      <c r="D2638" s="201"/>
      <c r="E2638" s="201"/>
      <c r="G2638" s="193"/>
      <c r="AD2638" s="202"/>
      <c r="AE2638" s="203"/>
      <c r="AF2638" s="203"/>
      <c r="AG2638" s="203"/>
      <c r="AH2638" s="203"/>
      <c r="AK2638" s="203"/>
      <c r="AL2638" s="203"/>
      <c r="AM2638" s="204"/>
    </row>
    <row r="2639" spans="2:39">
      <c r="B2639" s="200"/>
      <c r="D2639" s="201"/>
      <c r="E2639" s="201"/>
      <c r="G2639" s="193"/>
      <c r="AD2639" s="202"/>
      <c r="AE2639" s="203"/>
      <c r="AF2639" s="203"/>
      <c r="AG2639" s="203"/>
      <c r="AH2639" s="203"/>
      <c r="AK2639" s="203"/>
      <c r="AL2639" s="203"/>
      <c r="AM2639" s="204"/>
    </row>
    <row r="2640" spans="2:39">
      <c r="B2640" s="200"/>
      <c r="D2640" s="201"/>
      <c r="E2640" s="201"/>
      <c r="G2640" s="193"/>
      <c r="AD2640" s="202"/>
      <c r="AE2640" s="203"/>
      <c r="AF2640" s="203"/>
      <c r="AG2640" s="203"/>
      <c r="AH2640" s="203"/>
      <c r="AK2640" s="203"/>
      <c r="AL2640" s="203"/>
      <c r="AM2640" s="204"/>
    </row>
    <row r="2641" spans="2:39">
      <c r="B2641" s="200"/>
      <c r="D2641" s="201"/>
      <c r="E2641" s="201"/>
      <c r="G2641" s="193"/>
      <c r="AD2641" s="202"/>
      <c r="AE2641" s="203"/>
      <c r="AF2641" s="203"/>
      <c r="AG2641" s="203"/>
      <c r="AH2641" s="203"/>
      <c r="AK2641" s="203"/>
      <c r="AL2641" s="203"/>
      <c r="AM2641" s="204"/>
    </row>
    <row r="2642" spans="2:39">
      <c r="B2642" s="200"/>
      <c r="D2642" s="201"/>
      <c r="E2642" s="201"/>
      <c r="G2642" s="193"/>
      <c r="AD2642" s="202"/>
      <c r="AE2642" s="203"/>
      <c r="AF2642" s="203"/>
      <c r="AG2642" s="203"/>
      <c r="AH2642" s="203"/>
      <c r="AK2642" s="203"/>
      <c r="AL2642" s="203"/>
      <c r="AM2642" s="204"/>
    </row>
    <row r="2643" spans="2:39">
      <c r="B2643" s="200"/>
      <c r="D2643" s="201"/>
      <c r="E2643" s="201"/>
      <c r="G2643" s="193"/>
      <c r="AD2643" s="202"/>
      <c r="AE2643" s="203"/>
      <c r="AF2643" s="203"/>
      <c r="AG2643" s="203"/>
      <c r="AH2643" s="203"/>
      <c r="AK2643" s="203"/>
      <c r="AL2643" s="203"/>
      <c r="AM2643" s="204"/>
    </row>
    <row r="2644" spans="2:39">
      <c r="B2644" s="200"/>
      <c r="D2644" s="201"/>
      <c r="E2644" s="201"/>
      <c r="G2644" s="193"/>
      <c r="AD2644" s="202"/>
      <c r="AE2644" s="203"/>
      <c r="AF2644" s="203"/>
      <c r="AG2644" s="203"/>
      <c r="AH2644" s="203"/>
      <c r="AK2644" s="203"/>
      <c r="AL2644" s="203"/>
      <c r="AM2644" s="204"/>
    </row>
    <row r="2645" spans="2:39">
      <c r="B2645" s="200"/>
      <c r="D2645" s="201"/>
      <c r="E2645" s="201"/>
      <c r="G2645" s="193"/>
      <c r="AD2645" s="202"/>
      <c r="AE2645" s="203"/>
      <c r="AF2645" s="203"/>
      <c r="AG2645" s="203"/>
      <c r="AH2645" s="203"/>
      <c r="AK2645" s="203"/>
      <c r="AL2645" s="203"/>
      <c r="AM2645" s="204"/>
    </row>
    <row r="2646" spans="2:39">
      <c r="B2646" s="200"/>
      <c r="D2646" s="201"/>
      <c r="E2646" s="201"/>
      <c r="G2646" s="193"/>
      <c r="AD2646" s="202"/>
      <c r="AE2646" s="203"/>
      <c r="AF2646" s="203"/>
      <c r="AG2646" s="203"/>
      <c r="AH2646" s="203"/>
      <c r="AK2646" s="203"/>
      <c r="AL2646" s="203"/>
      <c r="AM2646" s="204"/>
    </row>
    <row r="2647" spans="2:39">
      <c r="B2647" s="200"/>
      <c r="D2647" s="201"/>
      <c r="E2647" s="201"/>
      <c r="G2647" s="193"/>
      <c r="AD2647" s="202"/>
      <c r="AE2647" s="203"/>
      <c r="AF2647" s="203"/>
      <c r="AG2647" s="203"/>
      <c r="AH2647" s="203"/>
      <c r="AK2647" s="203"/>
      <c r="AL2647" s="203"/>
      <c r="AM2647" s="204"/>
    </row>
    <row r="2648" spans="2:39">
      <c r="B2648" s="200"/>
      <c r="D2648" s="201"/>
      <c r="E2648" s="201"/>
      <c r="G2648" s="193"/>
      <c r="AD2648" s="202"/>
      <c r="AE2648" s="203"/>
      <c r="AF2648" s="203"/>
      <c r="AG2648" s="203"/>
      <c r="AH2648" s="203"/>
      <c r="AK2648" s="203"/>
      <c r="AL2648" s="203"/>
      <c r="AM2648" s="204"/>
    </row>
    <row r="2649" spans="2:39">
      <c r="B2649" s="200"/>
      <c r="D2649" s="201"/>
      <c r="E2649" s="201"/>
      <c r="G2649" s="193"/>
      <c r="AD2649" s="202"/>
      <c r="AE2649" s="203"/>
      <c r="AF2649" s="203"/>
      <c r="AG2649" s="203"/>
      <c r="AH2649" s="203"/>
      <c r="AK2649" s="203"/>
      <c r="AL2649" s="203"/>
      <c r="AM2649" s="204"/>
    </row>
    <row r="2650" spans="2:39">
      <c r="B2650" s="200"/>
      <c r="D2650" s="201"/>
      <c r="E2650" s="201"/>
      <c r="G2650" s="193"/>
      <c r="AD2650" s="202"/>
      <c r="AE2650" s="203"/>
      <c r="AF2650" s="203"/>
      <c r="AG2650" s="203"/>
      <c r="AH2650" s="203"/>
      <c r="AK2650" s="203"/>
      <c r="AL2650" s="203"/>
      <c r="AM2650" s="204"/>
    </row>
    <row r="2651" spans="2:39">
      <c r="B2651" s="200"/>
      <c r="D2651" s="201"/>
      <c r="E2651" s="201"/>
      <c r="G2651" s="193"/>
      <c r="AD2651" s="202"/>
      <c r="AE2651" s="203"/>
      <c r="AF2651" s="203"/>
      <c r="AG2651" s="203"/>
      <c r="AH2651" s="203"/>
      <c r="AK2651" s="203"/>
      <c r="AL2651" s="203"/>
      <c r="AM2651" s="204"/>
    </row>
    <row r="2652" spans="2:39">
      <c r="B2652" s="200"/>
      <c r="D2652" s="201"/>
      <c r="E2652" s="201"/>
      <c r="G2652" s="193"/>
      <c r="AD2652" s="202"/>
      <c r="AE2652" s="203"/>
      <c r="AF2652" s="203"/>
      <c r="AG2652" s="203"/>
      <c r="AH2652" s="203"/>
      <c r="AK2652" s="203"/>
      <c r="AL2652" s="203"/>
      <c r="AM2652" s="204"/>
    </row>
    <row r="2653" spans="2:39">
      <c r="B2653" s="200"/>
      <c r="D2653" s="201"/>
      <c r="E2653" s="201"/>
      <c r="G2653" s="193"/>
      <c r="AD2653" s="202"/>
      <c r="AE2653" s="203"/>
      <c r="AF2653" s="203"/>
      <c r="AG2653" s="203"/>
      <c r="AH2653" s="203"/>
      <c r="AK2653" s="203"/>
      <c r="AL2653" s="203"/>
      <c r="AM2653" s="204"/>
    </row>
    <row r="2654" spans="2:39">
      <c r="B2654" s="200"/>
      <c r="D2654" s="201"/>
      <c r="E2654" s="201"/>
      <c r="G2654" s="193"/>
      <c r="AD2654" s="202"/>
      <c r="AE2654" s="203"/>
      <c r="AF2654" s="203"/>
      <c r="AG2654" s="203"/>
      <c r="AH2654" s="203"/>
      <c r="AK2654" s="203"/>
      <c r="AL2654" s="203"/>
      <c r="AM2654" s="204"/>
    </row>
    <row r="2655" spans="2:39">
      <c r="B2655" s="200"/>
      <c r="D2655" s="201"/>
      <c r="E2655" s="201"/>
      <c r="G2655" s="193"/>
      <c r="AD2655" s="202"/>
      <c r="AE2655" s="203"/>
      <c r="AF2655" s="203"/>
      <c r="AG2655" s="203"/>
      <c r="AH2655" s="203"/>
      <c r="AK2655" s="203"/>
      <c r="AL2655" s="203"/>
      <c r="AM2655" s="204"/>
    </row>
    <row r="2656" spans="2:39">
      <c r="B2656" s="200"/>
      <c r="D2656" s="201"/>
      <c r="E2656" s="201"/>
      <c r="G2656" s="193"/>
      <c r="AD2656" s="202"/>
      <c r="AE2656" s="203"/>
      <c r="AF2656" s="203"/>
      <c r="AG2656" s="203"/>
      <c r="AH2656" s="203"/>
      <c r="AK2656" s="203"/>
      <c r="AL2656" s="203"/>
      <c r="AM2656" s="204"/>
    </row>
    <row r="2657" spans="2:39">
      <c r="B2657" s="200"/>
      <c r="D2657" s="201"/>
      <c r="E2657" s="201"/>
      <c r="G2657" s="193"/>
      <c r="AD2657" s="202"/>
      <c r="AE2657" s="203"/>
      <c r="AF2657" s="203"/>
      <c r="AG2657" s="203"/>
      <c r="AH2657" s="203"/>
      <c r="AK2657" s="203"/>
      <c r="AL2657" s="203"/>
      <c r="AM2657" s="204"/>
    </row>
    <row r="2658" spans="2:39">
      <c r="B2658" s="200"/>
      <c r="D2658" s="201"/>
      <c r="E2658" s="201"/>
      <c r="G2658" s="193"/>
      <c r="AD2658" s="202"/>
      <c r="AE2658" s="203"/>
      <c r="AF2658" s="203"/>
      <c r="AG2658" s="203"/>
      <c r="AH2658" s="203"/>
      <c r="AK2658" s="203"/>
      <c r="AL2658" s="203"/>
      <c r="AM2658" s="204"/>
    </row>
    <row r="2659" spans="2:39">
      <c r="B2659" s="200"/>
      <c r="D2659" s="201"/>
      <c r="E2659" s="201"/>
      <c r="G2659" s="193"/>
      <c r="AD2659" s="202"/>
      <c r="AE2659" s="203"/>
      <c r="AF2659" s="203"/>
      <c r="AG2659" s="203"/>
      <c r="AH2659" s="203"/>
      <c r="AK2659" s="203"/>
      <c r="AL2659" s="203"/>
      <c r="AM2659" s="204"/>
    </row>
    <row r="2660" spans="2:39">
      <c r="B2660" s="200"/>
      <c r="D2660" s="201"/>
      <c r="E2660" s="201"/>
      <c r="G2660" s="193"/>
      <c r="AD2660" s="202"/>
      <c r="AE2660" s="203"/>
      <c r="AF2660" s="203"/>
      <c r="AG2660" s="203"/>
      <c r="AH2660" s="203"/>
      <c r="AK2660" s="203"/>
      <c r="AL2660" s="203"/>
      <c r="AM2660" s="204"/>
    </row>
    <row r="2661" spans="2:39">
      <c r="B2661" s="200"/>
      <c r="D2661" s="201"/>
      <c r="E2661" s="201"/>
      <c r="G2661" s="193"/>
      <c r="AD2661" s="202"/>
      <c r="AE2661" s="203"/>
      <c r="AF2661" s="203"/>
      <c r="AG2661" s="203"/>
      <c r="AH2661" s="203"/>
      <c r="AK2661" s="203"/>
      <c r="AL2661" s="203"/>
      <c r="AM2661" s="204"/>
    </row>
    <row r="2662" spans="2:39">
      <c r="B2662" s="200"/>
      <c r="D2662" s="201"/>
      <c r="E2662" s="201"/>
      <c r="G2662" s="193"/>
      <c r="AD2662" s="202"/>
      <c r="AE2662" s="203"/>
      <c r="AF2662" s="203"/>
      <c r="AG2662" s="203"/>
      <c r="AH2662" s="203"/>
      <c r="AK2662" s="203"/>
      <c r="AL2662" s="203"/>
      <c r="AM2662" s="204"/>
    </row>
    <row r="2663" spans="2:39">
      <c r="B2663" s="200"/>
      <c r="D2663" s="201"/>
      <c r="E2663" s="201"/>
      <c r="G2663" s="193"/>
      <c r="AD2663" s="202"/>
      <c r="AE2663" s="203"/>
      <c r="AF2663" s="203"/>
      <c r="AG2663" s="203"/>
      <c r="AH2663" s="203"/>
      <c r="AK2663" s="203"/>
      <c r="AL2663" s="203"/>
      <c r="AM2663" s="204"/>
    </row>
    <row r="2664" spans="2:39">
      <c r="B2664" s="200"/>
      <c r="D2664" s="201"/>
      <c r="E2664" s="201"/>
      <c r="G2664" s="193"/>
      <c r="AD2664" s="202"/>
      <c r="AE2664" s="203"/>
      <c r="AF2664" s="203"/>
      <c r="AG2664" s="203"/>
      <c r="AH2664" s="203"/>
      <c r="AK2664" s="203"/>
      <c r="AL2664" s="203"/>
      <c r="AM2664" s="204"/>
    </row>
    <row r="2665" spans="2:39">
      <c r="B2665" s="200"/>
      <c r="D2665" s="201"/>
      <c r="E2665" s="201"/>
      <c r="G2665" s="193"/>
      <c r="AD2665" s="202"/>
      <c r="AE2665" s="203"/>
      <c r="AF2665" s="203"/>
      <c r="AG2665" s="203"/>
      <c r="AH2665" s="203"/>
      <c r="AK2665" s="203"/>
      <c r="AL2665" s="203"/>
      <c r="AM2665" s="204"/>
    </row>
    <row r="2666" spans="2:39">
      <c r="B2666" s="200"/>
      <c r="D2666" s="201"/>
      <c r="E2666" s="201"/>
      <c r="G2666" s="193"/>
      <c r="AD2666" s="202"/>
      <c r="AE2666" s="203"/>
      <c r="AF2666" s="203"/>
      <c r="AG2666" s="203"/>
      <c r="AH2666" s="203"/>
      <c r="AK2666" s="203"/>
      <c r="AL2666" s="203"/>
      <c r="AM2666" s="204"/>
    </row>
    <row r="2667" spans="2:39">
      <c r="B2667" s="200"/>
      <c r="D2667" s="201"/>
      <c r="E2667" s="201"/>
      <c r="G2667" s="193"/>
      <c r="AD2667" s="202"/>
      <c r="AE2667" s="203"/>
      <c r="AF2667" s="203"/>
      <c r="AG2667" s="203"/>
      <c r="AH2667" s="203"/>
      <c r="AK2667" s="203"/>
      <c r="AL2667" s="203"/>
      <c r="AM2667" s="204"/>
    </row>
    <row r="2668" spans="2:39">
      <c r="B2668" s="200"/>
      <c r="D2668" s="201"/>
      <c r="E2668" s="201"/>
      <c r="G2668" s="193"/>
      <c r="AD2668" s="202"/>
      <c r="AE2668" s="203"/>
      <c r="AF2668" s="203"/>
      <c r="AG2668" s="203"/>
      <c r="AH2668" s="203"/>
      <c r="AK2668" s="203"/>
      <c r="AL2668" s="203"/>
      <c r="AM2668" s="204"/>
    </row>
    <row r="2669" spans="2:39">
      <c r="B2669" s="200"/>
      <c r="D2669" s="201"/>
      <c r="E2669" s="201"/>
      <c r="G2669" s="193"/>
      <c r="AD2669" s="202"/>
      <c r="AE2669" s="203"/>
      <c r="AF2669" s="203"/>
      <c r="AG2669" s="203"/>
      <c r="AH2669" s="203"/>
      <c r="AK2669" s="203"/>
      <c r="AL2669" s="203"/>
      <c r="AM2669" s="204"/>
    </row>
    <row r="2670" spans="2:39">
      <c r="B2670" s="200"/>
      <c r="D2670" s="201"/>
      <c r="E2670" s="201"/>
      <c r="G2670" s="193"/>
      <c r="AD2670" s="202"/>
      <c r="AE2670" s="203"/>
      <c r="AF2670" s="203"/>
      <c r="AG2670" s="203"/>
      <c r="AH2670" s="203"/>
      <c r="AK2670" s="203"/>
      <c r="AL2670" s="203"/>
      <c r="AM2670" s="204"/>
    </row>
    <row r="2671" spans="2:39">
      <c r="B2671" s="200"/>
      <c r="D2671" s="201"/>
      <c r="E2671" s="201"/>
      <c r="G2671" s="193"/>
      <c r="AD2671" s="202"/>
      <c r="AE2671" s="203"/>
      <c r="AF2671" s="203"/>
      <c r="AG2671" s="203"/>
      <c r="AH2671" s="203"/>
      <c r="AK2671" s="203"/>
      <c r="AL2671" s="203"/>
      <c r="AM2671" s="204"/>
    </row>
    <row r="2672" spans="2:39">
      <c r="B2672" s="200"/>
      <c r="D2672" s="201"/>
      <c r="E2672" s="201"/>
      <c r="G2672" s="193"/>
      <c r="AD2672" s="202"/>
      <c r="AE2672" s="203"/>
      <c r="AF2672" s="203"/>
      <c r="AG2672" s="203"/>
      <c r="AH2672" s="203"/>
      <c r="AK2672" s="203"/>
      <c r="AL2672" s="203"/>
      <c r="AM2672" s="204"/>
    </row>
    <row r="2673" spans="2:39">
      <c r="B2673" s="200"/>
      <c r="D2673" s="201"/>
      <c r="E2673" s="201"/>
      <c r="G2673" s="193"/>
      <c r="AD2673" s="202"/>
      <c r="AE2673" s="203"/>
      <c r="AF2673" s="203"/>
      <c r="AG2673" s="203"/>
      <c r="AH2673" s="203"/>
      <c r="AK2673" s="203"/>
      <c r="AL2673" s="203"/>
      <c r="AM2673" s="204"/>
    </row>
    <row r="2674" spans="2:39">
      <c r="B2674" s="200"/>
      <c r="D2674" s="201"/>
      <c r="E2674" s="201"/>
      <c r="G2674" s="193"/>
      <c r="AD2674" s="202"/>
      <c r="AE2674" s="203"/>
      <c r="AF2674" s="203"/>
      <c r="AG2674" s="203"/>
      <c r="AH2674" s="203"/>
      <c r="AK2674" s="203"/>
      <c r="AL2674" s="203"/>
      <c r="AM2674" s="204"/>
    </row>
    <row r="2675" spans="2:39">
      <c r="B2675" s="200"/>
      <c r="D2675" s="201"/>
      <c r="E2675" s="201"/>
      <c r="G2675" s="193"/>
      <c r="AD2675" s="202"/>
      <c r="AE2675" s="203"/>
      <c r="AF2675" s="203"/>
      <c r="AG2675" s="203"/>
      <c r="AH2675" s="203"/>
      <c r="AK2675" s="203"/>
      <c r="AL2675" s="203"/>
      <c r="AM2675" s="204"/>
    </row>
    <row r="2676" spans="2:39">
      <c r="B2676" s="200"/>
      <c r="D2676" s="201"/>
      <c r="E2676" s="201"/>
      <c r="G2676" s="193"/>
      <c r="AD2676" s="202"/>
      <c r="AE2676" s="203"/>
      <c r="AF2676" s="203"/>
      <c r="AG2676" s="203"/>
      <c r="AH2676" s="203"/>
      <c r="AK2676" s="203"/>
      <c r="AL2676" s="203"/>
      <c r="AM2676" s="204"/>
    </row>
    <row r="2677" spans="2:39">
      <c r="B2677" s="200"/>
      <c r="D2677" s="201"/>
      <c r="E2677" s="201"/>
      <c r="G2677" s="193"/>
      <c r="AD2677" s="202"/>
      <c r="AE2677" s="203"/>
      <c r="AF2677" s="203"/>
      <c r="AG2677" s="203"/>
      <c r="AH2677" s="203"/>
      <c r="AK2677" s="203"/>
      <c r="AL2677" s="203"/>
      <c r="AM2677" s="204"/>
    </row>
    <row r="2678" spans="2:39">
      <c r="B2678" s="200"/>
      <c r="D2678" s="201"/>
      <c r="E2678" s="201"/>
      <c r="G2678" s="193"/>
      <c r="AD2678" s="202"/>
      <c r="AE2678" s="203"/>
      <c r="AF2678" s="203"/>
      <c r="AG2678" s="203"/>
      <c r="AH2678" s="203"/>
      <c r="AK2678" s="203"/>
      <c r="AL2678" s="203"/>
      <c r="AM2678" s="204"/>
    </row>
    <row r="2679" spans="2:39">
      <c r="B2679" s="200"/>
      <c r="D2679" s="201"/>
      <c r="E2679" s="201"/>
      <c r="G2679" s="193"/>
      <c r="AD2679" s="202"/>
      <c r="AE2679" s="203"/>
      <c r="AF2679" s="203"/>
      <c r="AG2679" s="203"/>
      <c r="AH2679" s="203"/>
      <c r="AK2679" s="203"/>
      <c r="AL2679" s="203"/>
      <c r="AM2679" s="204"/>
    </row>
    <row r="2680" spans="2:39">
      <c r="B2680" s="200"/>
      <c r="D2680" s="201"/>
      <c r="E2680" s="201"/>
      <c r="G2680" s="193"/>
      <c r="AD2680" s="202"/>
      <c r="AE2680" s="203"/>
      <c r="AF2680" s="203"/>
      <c r="AG2680" s="203"/>
      <c r="AH2680" s="203"/>
      <c r="AK2680" s="203"/>
      <c r="AL2680" s="203"/>
      <c r="AM2680" s="204"/>
    </row>
    <row r="2681" spans="2:39">
      <c r="B2681" s="200"/>
      <c r="D2681" s="201"/>
      <c r="E2681" s="201"/>
      <c r="G2681" s="193"/>
      <c r="AD2681" s="202"/>
      <c r="AE2681" s="203"/>
      <c r="AF2681" s="203"/>
      <c r="AG2681" s="203"/>
      <c r="AH2681" s="203"/>
      <c r="AK2681" s="203"/>
      <c r="AL2681" s="203"/>
      <c r="AM2681" s="204"/>
    </row>
    <row r="2682" spans="2:39">
      <c r="B2682" s="200"/>
      <c r="D2682" s="201"/>
      <c r="E2682" s="201"/>
      <c r="G2682" s="193"/>
      <c r="AD2682" s="202"/>
      <c r="AE2682" s="203"/>
      <c r="AF2682" s="203"/>
      <c r="AG2682" s="203"/>
      <c r="AH2682" s="203"/>
      <c r="AK2682" s="203"/>
      <c r="AL2682" s="203"/>
      <c r="AM2682" s="204"/>
    </row>
    <row r="2683" spans="2:39">
      <c r="B2683" s="200"/>
      <c r="D2683" s="201"/>
      <c r="E2683" s="201"/>
      <c r="G2683" s="193"/>
      <c r="AD2683" s="202"/>
      <c r="AE2683" s="203"/>
      <c r="AF2683" s="203"/>
      <c r="AG2683" s="203"/>
      <c r="AH2683" s="203"/>
      <c r="AK2683" s="203"/>
      <c r="AL2683" s="203"/>
      <c r="AM2683" s="204"/>
    </row>
    <row r="2684" spans="2:39">
      <c r="B2684" s="200"/>
      <c r="D2684" s="201"/>
      <c r="E2684" s="201"/>
      <c r="G2684" s="193"/>
      <c r="AD2684" s="202"/>
      <c r="AE2684" s="203"/>
      <c r="AF2684" s="203"/>
      <c r="AG2684" s="203"/>
      <c r="AH2684" s="203"/>
      <c r="AK2684" s="203"/>
      <c r="AL2684" s="203"/>
      <c r="AM2684" s="204"/>
    </row>
    <row r="2685" spans="2:39">
      <c r="B2685" s="200"/>
      <c r="D2685" s="201"/>
      <c r="E2685" s="201"/>
      <c r="G2685" s="193"/>
      <c r="AD2685" s="202"/>
      <c r="AE2685" s="203"/>
      <c r="AF2685" s="203"/>
      <c r="AG2685" s="203"/>
      <c r="AH2685" s="203"/>
      <c r="AK2685" s="203"/>
      <c r="AL2685" s="203"/>
      <c r="AM2685" s="204"/>
    </row>
    <row r="2686" spans="2:39">
      <c r="B2686" s="200"/>
      <c r="D2686" s="201"/>
      <c r="E2686" s="201"/>
      <c r="G2686" s="193"/>
      <c r="AD2686" s="202"/>
      <c r="AE2686" s="203"/>
      <c r="AF2686" s="203"/>
      <c r="AG2686" s="203"/>
      <c r="AH2686" s="203"/>
      <c r="AK2686" s="203"/>
      <c r="AL2686" s="203"/>
      <c r="AM2686" s="204"/>
    </row>
    <row r="2687" spans="2:39">
      <c r="B2687" s="200"/>
      <c r="D2687" s="201"/>
      <c r="E2687" s="201"/>
      <c r="G2687" s="193"/>
      <c r="AD2687" s="202"/>
      <c r="AE2687" s="203"/>
      <c r="AF2687" s="203"/>
      <c r="AG2687" s="203"/>
      <c r="AH2687" s="203"/>
      <c r="AK2687" s="203"/>
      <c r="AL2687" s="203"/>
      <c r="AM2687" s="204"/>
    </row>
    <row r="2688" spans="2:39">
      <c r="B2688" s="200"/>
      <c r="D2688" s="201"/>
      <c r="E2688" s="201"/>
      <c r="G2688" s="193"/>
      <c r="AD2688" s="202"/>
      <c r="AE2688" s="203"/>
      <c r="AF2688" s="203"/>
      <c r="AG2688" s="203"/>
      <c r="AH2688" s="203"/>
      <c r="AK2688" s="203"/>
      <c r="AL2688" s="203"/>
      <c r="AM2688" s="204"/>
    </row>
    <row r="2689" spans="2:39">
      <c r="B2689" s="200"/>
      <c r="D2689" s="201"/>
      <c r="E2689" s="201"/>
      <c r="G2689" s="193"/>
      <c r="AD2689" s="202"/>
      <c r="AE2689" s="203"/>
      <c r="AF2689" s="203"/>
      <c r="AG2689" s="203"/>
      <c r="AH2689" s="203"/>
      <c r="AK2689" s="203"/>
      <c r="AL2689" s="203"/>
      <c r="AM2689" s="204"/>
    </row>
    <row r="2690" spans="2:39">
      <c r="B2690" s="200"/>
      <c r="D2690" s="201"/>
      <c r="E2690" s="201"/>
      <c r="G2690" s="193"/>
      <c r="AD2690" s="202"/>
      <c r="AE2690" s="203"/>
      <c r="AF2690" s="203"/>
      <c r="AG2690" s="203"/>
      <c r="AH2690" s="203"/>
      <c r="AK2690" s="203"/>
      <c r="AL2690" s="203"/>
      <c r="AM2690" s="204"/>
    </row>
    <row r="2691" spans="2:39">
      <c r="B2691" s="200"/>
      <c r="D2691" s="201"/>
      <c r="E2691" s="201"/>
      <c r="G2691" s="193"/>
      <c r="AD2691" s="202"/>
      <c r="AE2691" s="203"/>
      <c r="AF2691" s="203"/>
      <c r="AG2691" s="203"/>
      <c r="AH2691" s="203"/>
      <c r="AK2691" s="203"/>
      <c r="AL2691" s="203"/>
      <c r="AM2691" s="204"/>
    </row>
    <row r="2692" spans="2:39">
      <c r="B2692" s="200"/>
      <c r="D2692" s="201"/>
      <c r="E2692" s="201"/>
      <c r="G2692" s="193"/>
      <c r="AD2692" s="202"/>
      <c r="AE2692" s="203"/>
      <c r="AF2692" s="203"/>
      <c r="AG2692" s="203"/>
      <c r="AH2692" s="203"/>
      <c r="AK2692" s="203"/>
      <c r="AL2692" s="203"/>
      <c r="AM2692" s="204"/>
    </row>
    <row r="2693" spans="2:39">
      <c r="B2693" s="200"/>
      <c r="D2693" s="201"/>
      <c r="E2693" s="201"/>
      <c r="G2693" s="193"/>
      <c r="AD2693" s="202"/>
      <c r="AE2693" s="203"/>
      <c r="AF2693" s="203"/>
      <c r="AG2693" s="203"/>
      <c r="AH2693" s="203"/>
      <c r="AK2693" s="203"/>
      <c r="AL2693" s="203"/>
      <c r="AM2693" s="204"/>
    </row>
    <row r="2694" spans="2:39">
      <c r="B2694" s="200"/>
      <c r="D2694" s="201"/>
      <c r="E2694" s="201"/>
      <c r="G2694" s="193"/>
      <c r="AD2694" s="202"/>
      <c r="AE2694" s="203"/>
      <c r="AF2694" s="203"/>
      <c r="AG2694" s="203"/>
      <c r="AH2694" s="203"/>
      <c r="AK2694" s="203"/>
      <c r="AL2694" s="203"/>
      <c r="AM2694" s="204"/>
    </row>
    <row r="2695" spans="2:39">
      <c r="B2695" s="200"/>
      <c r="D2695" s="201"/>
      <c r="E2695" s="201"/>
      <c r="G2695" s="193"/>
      <c r="AD2695" s="202"/>
      <c r="AE2695" s="203"/>
      <c r="AF2695" s="203"/>
      <c r="AG2695" s="203"/>
      <c r="AH2695" s="203"/>
      <c r="AK2695" s="203"/>
      <c r="AL2695" s="203"/>
      <c r="AM2695" s="204"/>
    </row>
    <row r="2696" spans="2:39">
      <c r="B2696" s="200"/>
      <c r="D2696" s="201"/>
      <c r="E2696" s="201"/>
      <c r="G2696" s="193"/>
      <c r="AD2696" s="202"/>
      <c r="AE2696" s="203"/>
      <c r="AF2696" s="203"/>
      <c r="AG2696" s="203"/>
      <c r="AH2696" s="203"/>
      <c r="AK2696" s="203"/>
      <c r="AL2696" s="203"/>
      <c r="AM2696" s="204"/>
    </row>
    <row r="2697" spans="2:39">
      <c r="B2697" s="200"/>
      <c r="D2697" s="201"/>
      <c r="E2697" s="201"/>
      <c r="G2697" s="193"/>
      <c r="AD2697" s="202"/>
      <c r="AE2697" s="203"/>
      <c r="AF2697" s="203"/>
      <c r="AG2697" s="203"/>
      <c r="AH2697" s="203"/>
      <c r="AK2697" s="203"/>
      <c r="AL2697" s="203"/>
      <c r="AM2697" s="204"/>
    </row>
    <row r="2698" spans="2:39">
      <c r="B2698" s="200"/>
      <c r="D2698" s="201"/>
      <c r="E2698" s="201"/>
      <c r="G2698" s="193"/>
      <c r="AD2698" s="202"/>
      <c r="AE2698" s="203"/>
      <c r="AF2698" s="203"/>
      <c r="AG2698" s="203"/>
      <c r="AH2698" s="203"/>
      <c r="AK2698" s="203"/>
      <c r="AL2698" s="203"/>
      <c r="AM2698" s="204"/>
    </row>
    <row r="2699" spans="2:39">
      <c r="B2699" s="200"/>
      <c r="D2699" s="201"/>
      <c r="E2699" s="201"/>
      <c r="G2699" s="193"/>
      <c r="AD2699" s="202"/>
      <c r="AE2699" s="203"/>
      <c r="AF2699" s="203"/>
      <c r="AG2699" s="203"/>
      <c r="AH2699" s="203"/>
      <c r="AK2699" s="203"/>
      <c r="AL2699" s="203"/>
      <c r="AM2699" s="204"/>
    </row>
    <row r="2700" spans="2:39">
      <c r="B2700" s="200"/>
      <c r="D2700" s="201"/>
      <c r="E2700" s="201"/>
      <c r="G2700" s="193"/>
      <c r="AD2700" s="202"/>
      <c r="AE2700" s="203"/>
      <c r="AF2700" s="203"/>
      <c r="AG2700" s="203"/>
      <c r="AH2700" s="203"/>
      <c r="AK2700" s="203"/>
      <c r="AL2700" s="203"/>
      <c r="AM2700" s="204"/>
    </row>
    <row r="2701" spans="2:39">
      <c r="B2701" s="200"/>
      <c r="D2701" s="201"/>
      <c r="E2701" s="201"/>
      <c r="G2701" s="193"/>
      <c r="AD2701" s="202"/>
      <c r="AE2701" s="203"/>
      <c r="AF2701" s="203"/>
      <c r="AG2701" s="203"/>
      <c r="AH2701" s="203"/>
      <c r="AK2701" s="203"/>
      <c r="AL2701" s="203"/>
      <c r="AM2701" s="204"/>
    </row>
    <row r="2702" spans="2:39">
      <c r="B2702" s="200"/>
      <c r="D2702" s="201"/>
      <c r="E2702" s="201"/>
      <c r="G2702" s="193"/>
      <c r="AD2702" s="202"/>
      <c r="AE2702" s="203"/>
      <c r="AF2702" s="203"/>
      <c r="AG2702" s="203"/>
      <c r="AH2702" s="203"/>
      <c r="AK2702" s="203"/>
      <c r="AL2702" s="203"/>
      <c r="AM2702" s="204"/>
    </row>
    <row r="2703" spans="2:39">
      <c r="B2703" s="200"/>
      <c r="D2703" s="201"/>
      <c r="E2703" s="201"/>
      <c r="G2703" s="193"/>
      <c r="AD2703" s="202"/>
      <c r="AE2703" s="203"/>
      <c r="AF2703" s="203"/>
      <c r="AG2703" s="203"/>
      <c r="AH2703" s="203"/>
      <c r="AK2703" s="203"/>
      <c r="AL2703" s="203"/>
      <c r="AM2703" s="204"/>
    </row>
    <row r="2704" spans="2:39">
      <c r="B2704" s="200"/>
      <c r="D2704" s="201"/>
      <c r="E2704" s="201"/>
      <c r="G2704" s="193"/>
      <c r="AD2704" s="202"/>
      <c r="AE2704" s="203"/>
      <c r="AF2704" s="203"/>
      <c r="AG2704" s="203"/>
      <c r="AH2704" s="203"/>
      <c r="AK2704" s="203"/>
      <c r="AL2704" s="203"/>
      <c r="AM2704" s="204"/>
    </row>
    <row r="2705" spans="2:39">
      <c r="B2705" s="200"/>
      <c r="D2705" s="201"/>
      <c r="E2705" s="201"/>
      <c r="G2705" s="193"/>
      <c r="AD2705" s="202"/>
      <c r="AE2705" s="203"/>
      <c r="AF2705" s="203"/>
      <c r="AG2705" s="203"/>
      <c r="AH2705" s="203"/>
      <c r="AK2705" s="203"/>
      <c r="AL2705" s="203"/>
      <c r="AM2705" s="204"/>
    </row>
    <row r="2706" spans="2:39">
      <c r="B2706" s="200"/>
      <c r="D2706" s="201"/>
      <c r="E2706" s="201"/>
      <c r="G2706" s="193"/>
      <c r="AD2706" s="202"/>
      <c r="AE2706" s="203"/>
      <c r="AF2706" s="203"/>
      <c r="AG2706" s="203"/>
      <c r="AH2706" s="203"/>
      <c r="AK2706" s="203"/>
      <c r="AL2706" s="203"/>
      <c r="AM2706" s="204"/>
    </row>
    <row r="2707" spans="2:39">
      <c r="B2707" s="200"/>
      <c r="D2707" s="201"/>
      <c r="E2707" s="201"/>
      <c r="G2707" s="193"/>
      <c r="AD2707" s="202"/>
      <c r="AE2707" s="203"/>
      <c r="AF2707" s="203"/>
      <c r="AG2707" s="203"/>
      <c r="AH2707" s="203"/>
      <c r="AK2707" s="203"/>
      <c r="AL2707" s="203"/>
      <c r="AM2707" s="204"/>
    </row>
    <row r="2708" spans="2:39">
      <c r="B2708" s="200"/>
      <c r="D2708" s="201"/>
      <c r="E2708" s="201"/>
      <c r="G2708" s="193"/>
      <c r="AD2708" s="202"/>
      <c r="AE2708" s="203"/>
      <c r="AF2708" s="203"/>
      <c r="AG2708" s="203"/>
      <c r="AH2708" s="203"/>
      <c r="AK2708" s="203"/>
      <c r="AL2708" s="203"/>
      <c r="AM2708" s="204"/>
    </row>
    <row r="2709" spans="2:39">
      <c r="B2709" s="200"/>
      <c r="D2709" s="201"/>
      <c r="E2709" s="201"/>
      <c r="G2709" s="193"/>
      <c r="AD2709" s="202"/>
      <c r="AE2709" s="203"/>
      <c r="AF2709" s="203"/>
      <c r="AG2709" s="203"/>
      <c r="AH2709" s="203"/>
      <c r="AK2709" s="203"/>
      <c r="AL2709" s="203"/>
      <c r="AM2709" s="204"/>
    </row>
    <row r="2710" spans="2:39">
      <c r="B2710" s="200"/>
      <c r="D2710" s="201"/>
      <c r="E2710" s="201"/>
      <c r="G2710" s="193"/>
      <c r="AD2710" s="202"/>
      <c r="AE2710" s="203"/>
      <c r="AF2710" s="203"/>
      <c r="AG2710" s="203"/>
      <c r="AH2710" s="203"/>
      <c r="AK2710" s="203"/>
      <c r="AL2710" s="203"/>
      <c r="AM2710" s="204"/>
    </row>
    <row r="2711" spans="2:39">
      <c r="B2711" s="200"/>
      <c r="D2711" s="201"/>
      <c r="E2711" s="201"/>
      <c r="G2711" s="193"/>
      <c r="AD2711" s="202"/>
      <c r="AE2711" s="203"/>
      <c r="AF2711" s="203"/>
      <c r="AG2711" s="203"/>
      <c r="AH2711" s="203"/>
      <c r="AK2711" s="203"/>
      <c r="AL2711" s="203"/>
      <c r="AM2711" s="204"/>
    </row>
    <row r="2712" spans="2:39">
      <c r="B2712" s="200"/>
      <c r="D2712" s="201"/>
      <c r="E2712" s="201"/>
      <c r="G2712" s="193"/>
      <c r="AD2712" s="202"/>
      <c r="AE2712" s="203"/>
      <c r="AF2712" s="203"/>
      <c r="AG2712" s="203"/>
      <c r="AH2712" s="203"/>
      <c r="AK2712" s="203"/>
      <c r="AL2712" s="203"/>
      <c r="AM2712" s="204"/>
    </row>
    <row r="2713" spans="2:39">
      <c r="B2713" s="200"/>
      <c r="D2713" s="201"/>
      <c r="E2713" s="201"/>
      <c r="G2713" s="193"/>
      <c r="AD2713" s="202"/>
      <c r="AE2713" s="203"/>
      <c r="AF2713" s="203"/>
      <c r="AG2713" s="203"/>
      <c r="AH2713" s="203"/>
      <c r="AK2713" s="203"/>
      <c r="AL2713" s="203"/>
      <c r="AM2713" s="204"/>
    </row>
    <row r="2714" spans="2:39">
      <c r="B2714" s="200"/>
      <c r="D2714" s="201"/>
      <c r="E2714" s="201"/>
      <c r="G2714" s="193"/>
      <c r="AD2714" s="202"/>
      <c r="AE2714" s="203"/>
      <c r="AF2714" s="203"/>
      <c r="AG2714" s="203"/>
      <c r="AH2714" s="203"/>
      <c r="AK2714" s="203"/>
      <c r="AL2714" s="203"/>
      <c r="AM2714" s="204"/>
    </row>
    <row r="2715" spans="2:39">
      <c r="B2715" s="200"/>
      <c r="D2715" s="201"/>
      <c r="E2715" s="201"/>
      <c r="G2715" s="193"/>
      <c r="AD2715" s="202"/>
      <c r="AE2715" s="203"/>
      <c r="AF2715" s="203"/>
      <c r="AG2715" s="203"/>
      <c r="AH2715" s="203"/>
      <c r="AK2715" s="203"/>
      <c r="AL2715" s="203"/>
      <c r="AM2715" s="204"/>
    </row>
    <row r="2716" spans="2:39">
      <c r="B2716" s="200"/>
      <c r="D2716" s="201"/>
      <c r="E2716" s="201"/>
      <c r="G2716" s="193"/>
      <c r="AD2716" s="202"/>
      <c r="AE2716" s="203"/>
      <c r="AF2716" s="203"/>
      <c r="AG2716" s="203"/>
      <c r="AH2716" s="203"/>
      <c r="AK2716" s="203"/>
      <c r="AL2716" s="203"/>
      <c r="AM2716" s="204"/>
    </row>
    <row r="2717" spans="2:39">
      <c r="B2717" s="200"/>
      <c r="D2717" s="201"/>
      <c r="E2717" s="201"/>
      <c r="G2717" s="193"/>
      <c r="AD2717" s="202"/>
      <c r="AE2717" s="203"/>
      <c r="AF2717" s="203"/>
      <c r="AG2717" s="203"/>
      <c r="AH2717" s="203"/>
      <c r="AK2717" s="203"/>
      <c r="AL2717" s="203"/>
      <c r="AM2717" s="204"/>
    </row>
    <row r="2718" spans="2:39">
      <c r="B2718" s="200"/>
      <c r="D2718" s="201"/>
      <c r="E2718" s="201"/>
      <c r="G2718" s="193"/>
      <c r="AD2718" s="202"/>
      <c r="AE2718" s="203"/>
      <c r="AF2718" s="203"/>
      <c r="AG2718" s="203"/>
      <c r="AH2718" s="203"/>
      <c r="AK2718" s="203"/>
      <c r="AL2718" s="203"/>
      <c r="AM2718" s="204"/>
    </row>
    <row r="2719" spans="2:39">
      <c r="B2719" s="200"/>
      <c r="D2719" s="201"/>
      <c r="E2719" s="201"/>
      <c r="G2719" s="193"/>
      <c r="AD2719" s="202"/>
      <c r="AE2719" s="203"/>
      <c r="AF2719" s="203"/>
      <c r="AG2719" s="203"/>
      <c r="AH2719" s="203"/>
      <c r="AK2719" s="203"/>
      <c r="AL2719" s="203"/>
      <c r="AM2719" s="204"/>
    </row>
    <row r="2720" spans="2:39">
      <c r="B2720" s="200"/>
      <c r="D2720" s="201"/>
      <c r="E2720" s="201"/>
      <c r="G2720" s="193"/>
      <c r="AD2720" s="202"/>
      <c r="AE2720" s="203"/>
      <c r="AF2720" s="203"/>
      <c r="AG2720" s="203"/>
      <c r="AH2720" s="203"/>
      <c r="AK2720" s="203"/>
      <c r="AL2720" s="203"/>
      <c r="AM2720" s="204"/>
    </row>
    <row r="2721" spans="2:39">
      <c r="B2721" s="200"/>
      <c r="D2721" s="201"/>
      <c r="E2721" s="201"/>
      <c r="G2721" s="193"/>
      <c r="AD2721" s="202"/>
      <c r="AE2721" s="203"/>
      <c r="AF2721" s="203"/>
      <c r="AG2721" s="203"/>
      <c r="AH2721" s="203"/>
      <c r="AK2721" s="203"/>
      <c r="AL2721" s="203"/>
      <c r="AM2721" s="204"/>
    </row>
    <row r="2722" spans="2:39">
      <c r="B2722" s="200"/>
      <c r="D2722" s="201"/>
      <c r="E2722" s="201"/>
      <c r="G2722" s="193"/>
      <c r="AD2722" s="202"/>
      <c r="AE2722" s="203"/>
      <c r="AF2722" s="203"/>
      <c r="AG2722" s="203"/>
      <c r="AH2722" s="203"/>
      <c r="AK2722" s="203"/>
      <c r="AL2722" s="203"/>
      <c r="AM2722" s="204"/>
    </row>
    <row r="2723" spans="2:39">
      <c r="B2723" s="200"/>
      <c r="D2723" s="201"/>
      <c r="E2723" s="201"/>
      <c r="G2723" s="193"/>
      <c r="AD2723" s="202"/>
      <c r="AE2723" s="203"/>
      <c r="AF2723" s="203"/>
      <c r="AG2723" s="203"/>
      <c r="AH2723" s="203"/>
      <c r="AK2723" s="203"/>
      <c r="AL2723" s="203"/>
      <c r="AM2723" s="204"/>
    </row>
    <row r="2724" spans="2:39">
      <c r="B2724" s="200"/>
      <c r="D2724" s="201"/>
      <c r="E2724" s="201"/>
      <c r="G2724" s="193"/>
      <c r="AD2724" s="202"/>
      <c r="AE2724" s="203"/>
      <c r="AF2724" s="203"/>
      <c r="AG2724" s="203"/>
      <c r="AH2724" s="203"/>
      <c r="AK2724" s="203"/>
      <c r="AL2724" s="203"/>
      <c r="AM2724" s="204"/>
    </row>
    <row r="2725" spans="2:39">
      <c r="B2725" s="200"/>
      <c r="D2725" s="201"/>
      <c r="E2725" s="201"/>
      <c r="G2725" s="193"/>
      <c r="AD2725" s="202"/>
      <c r="AE2725" s="203"/>
      <c r="AF2725" s="203"/>
      <c r="AG2725" s="203"/>
      <c r="AH2725" s="203"/>
      <c r="AK2725" s="203"/>
      <c r="AL2725" s="203"/>
      <c r="AM2725" s="204"/>
    </row>
    <row r="2726" spans="2:39">
      <c r="B2726" s="200"/>
      <c r="D2726" s="201"/>
      <c r="E2726" s="201"/>
      <c r="G2726" s="193"/>
      <c r="AD2726" s="202"/>
      <c r="AE2726" s="203"/>
      <c r="AF2726" s="203"/>
      <c r="AG2726" s="203"/>
      <c r="AH2726" s="203"/>
      <c r="AK2726" s="203"/>
      <c r="AL2726" s="203"/>
      <c r="AM2726" s="204"/>
    </row>
    <row r="2727" spans="2:39">
      <c r="B2727" s="200"/>
      <c r="D2727" s="201"/>
      <c r="E2727" s="201"/>
      <c r="G2727" s="193"/>
      <c r="AD2727" s="202"/>
      <c r="AE2727" s="203"/>
      <c r="AF2727" s="203"/>
      <c r="AG2727" s="203"/>
      <c r="AH2727" s="203"/>
      <c r="AK2727" s="203"/>
      <c r="AL2727" s="203"/>
      <c r="AM2727" s="204"/>
    </row>
    <row r="2728" spans="2:39">
      <c r="B2728" s="200"/>
      <c r="D2728" s="201"/>
      <c r="E2728" s="201"/>
      <c r="G2728" s="193"/>
      <c r="AD2728" s="202"/>
      <c r="AE2728" s="203"/>
      <c r="AF2728" s="203"/>
      <c r="AG2728" s="203"/>
      <c r="AH2728" s="203"/>
      <c r="AK2728" s="203"/>
      <c r="AL2728" s="203"/>
      <c r="AM2728" s="204"/>
    </row>
    <row r="2729" spans="2:39">
      <c r="B2729" s="200"/>
      <c r="D2729" s="201"/>
      <c r="E2729" s="201"/>
      <c r="G2729" s="193"/>
      <c r="AD2729" s="202"/>
      <c r="AE2729" s="203"/>
      <c r="AF2729" s="203"/>
      <c r="AG2729" s="203"/>
      <c r="AH2729" s="203"/>
      <c r="AK2729" s="203"/>
      <c r="AL2729" s="203"/>
      <c r="AM2729" s="204"/>
    </row>
    <row r="2730" spans="2:39">
      <c r="B2730" s="200"/>
      <c r="D2730" s="201"/>
      <c r="E2730" s="201"/>
      <c r="G2730" s="193"/>
      <c r="AD2730" s="202"/>
      <c r="AE2730" s="203"/>
      <c r="AF2730" s="203"/>
      <c r="AG2730" s="203"/>
      <c r="AH2730" s="203"/>
      <c r="AK2730" s="203"/>
      <c r="AL2730" s="203"/>
      <c r="AM2730" s="204"/>
    </row>
    <row r="2731" spans="2:39">
      <c r="B2731" s="200"/>
      <c r="D2731" s="201"/>
      <c r="E2731" s="201"/>
      <c r="G2731" s="193"/>
      <c r="AD2731" s="202"/>
      <c r="AE2731" s="203"/>
      <c r="AF2731" s="203"/>
      <c r="AG2731" s="203"/>
      <c r="AH2731" s="203"/>
      <c r="AK2731" s="203"/>
      <c r="AL2731" s="203"/>
      <c r="AM2731" s="204"/>
    </row>
    <row r="2732" spans="2:39">
      <c r="B2732" s="200"/>
      <c r="D2732" s="201"/>
      <c r="E2732" s="201"/>
      <c r="G2732" s="193"/>
      <c r="AD2732" s="202"/>
      <c r="AE2732" s="203"/>
      <c r="AF2732" s="203"/>
      <c r="AG2732" s="203"/>
      <c r="AH2732" s="203"/>
      <c r="AK2732" s="203"/>
      <c r="AL2732" s="203"/>
      <c r="AM2732" s="204"/>
    </row>
    <row r="2733" spans="2:39">
      <c r="B2733" s="200"/>
      <c r="D2733" s="201"/>
      <c r="E2733" s="201"/>
      <c r="G2733" s="193"/>
      <c r="AD2733" s="202"/>
      <c r="AE2733" s="203"/>
      <c r="AF2733" s="203"/>
      <c r="AG2733" s="203"/>
      <c r="AH2733" s="203"/>
      <c r="AK2733" s="203"/>
      <c r="AL2733" s="203"/>
      <c r="AM2733" s="204"/>
    </row>
    <row r="2734" spans="2:39">
      <c r="B2734" s="200"/>
      <c r="D2734" s="201"/>
      <c r="E2734" s="201"/>
      <c r="G2734" s="193"/>
      <c r="AD2734" s="202"/>
      <c r="AE2734" s="203"/>
      <c r="AF2734" s="203"/>
      <c r="AG2734" s="203"/>
      <c r="AH2734" s="203"/>
      <c r="AK2734" s="203"/>
      <c r="AL2734" s="203"/>
      <c r="AM2734" s="204"/>
    </row>
    <row r="2735" spans="2:39">
      <c r="B2735" s="200"/>
      <c r="D2735" s="201"/>
      <c r="E2735" s="201"/>
      <c r="G2735" s="193"/>
      <c r="AD2735" s="202"/>
      <c r="AE2735" s="203"/>
      <c r="AF2735" s="203"/>
      <c r="AG2735" s="203"/>
      <c r="AH2735" s="203"/>
      <c r="AK2735" s="203"/>
      <c r="AL2735" s="203"/>
      <c r="AM2735" s="204"/>
    </row>
    <row r="2736" spans="2:39">
      <c r="B2736" s="200"/>
      <c r="D2736" s="201"/>
      <c r="E2736" s="201"/>
      <c r="G2736" s="193"/>
      <c r="AD2736" s="202"/>
      <c r="AE2736" s="203"/>
      <c r="AF2736" s="203"/>
      <c r="AG2736" s="203"/>
      <c r="AH2736" s="203"/>
      <c r="AK2736" s="203"/>
      <c r="AL2736" s="203"/>
      <c r="AM2736" s="204"/>
    </row>
    <row r="2737" spans="2:39">
      <c r="B2737" s="200"/>
      <c r="D2737" s="201"/>
      <c r="E2737" s="201"/>
      <c r="G2737" s="193"/>
      <c r="AD2737" s="202"/>
      <c r="AE2737" s="203"/>
      <c r="AF2737" s="203"/>
      <c r="AG2737" s="203"/>
      <c r="AH2737" s="203"/>
      <c r="AK2737" s="203"/>
      <c r="AL2737" s="203"/>
      <c r="AM2737" s="204"/>
    </row>
    <row r="2738" spans="2:39">
      <c r="B2738" s="200"/>
      <c r="D2738" s="201"/>
      <c r="E2738" s="201"/>
      <c r="G2738" s="193"/>
      <c r="AD2738" s="202"/>
      <c r="AE2738" s="203"/>
      <c r="AF2738" s="203"/>
      <c r="AG2738" s="203"/>
      <c r="AH2738" s="203"/>
      <c r="AK2738" s="203"/>
      <c r="AL2738" s="203"/>
      <c r="AM2738" s="204"/>
    </row>
    <row r="2739" spans="2:39">
      <c r="B2739" s="200"/>
      <c r="D2739" s="201"/>
      <c r="E2739" s="201"/>
      <c r="G2739" s="193"/>
      <c r="AD2739" s="202"/>
      <c r="AE2739" s="203"/>
      <c r="AF2739" s="203"/>
      <c r="AG2739" s="203"/>
      <c r="AH2739" s="203"/>
      <c r="AK2739" s="203"/>
      <c r="AL2739" s="203"/>
      <c r="AM2739" s="204"/>
    </row>
    <row r="2740" spans="2:39">
      <c r="B2740" s="200"/>
      <c r="D2740" s="201"/>
      <c r="E2740" s="201"/>
      <c r="G2740" s="193"/>
      <c r="AD2740" s="202"/>
      <c r="AE2740" s="203"/>
      <c r="AF2740" s="203"/>
      <c r="AG2740" s="203"/>
      <c r="AH2740" s="203"/>
      <c r="AK2740" s="203"/>
      <c r="AL2740" s="203"/>
      <c r="AM2740" s="204"/>
    </row>
    <row r="2741" spans="2:39">
      <c r="B2741" s="200"/>
      <c r="D2741" s="201"/>
      <c r="E2741" s="201"/>
      <c r="G2741" s="193"/>
      <c r="AD2741" s="202"/>
      <c r="AE2741" s="203"/>
      <c r="AF2741" s="203"/>
      <c r="AG2741" s="203"/>
      <c r="AH2741" s="203"/>
      <c r="AK2741" s="203"/>
      <c r="AL2741" s="203"/>
      <c r="AM2741" s="204"/>
    </row>
    <row r="2742" spans="2:39">
      <c r="B2742" s="200"/>
      <c r="D2742" s="201"/>
      <c r="E2742" s="201"/>
      <c r="G2742" s="193"/>
      <c r="AD2742" s="202"/>
      <c r="AE2742" s="203"/>
      <c r="AF2742" s="203"/>
      <c r="AG2742" s="203"/>
      <c r="AH2742" s="203"/>
      <c r="AK2742" s="203"/>
      <c r="AL2742" s="203"/>
      <c r="AM2742" s="204"/>
    </row>
    <row r="2743" spans="2:39">
      <c r="B2743" s="200"/>
      <c r="D2743" s="201"/>
      <c r="E2743" s="201"/>
      <c r="G2743" s="193"/>
      <c r="AD2743" s="202"/>
      <c r="AE2743" s="203"/>
      <c r="AF2743" s="203"/>
      <c r="AG2743" s="203"/>
      <c r="AH2743" s="203"/>
      <c r="AK2743" s="203"/>
      <c r="AL2743" s="203"/>
      <c r="AM2743" s="204"/>
    </row>
    <row r="2744" spans="2:39">
      <c r="B2744" s="200"/>
      <c r="D2744" s="201"/>
      <c r="E2744" s="201"/>
      <c r="G2744" s="193"/>
      <c r="AD2744" s="202"/>
      <c r="AE2744" s="203"/>
      <c r="AF2744" s="203"/>
      <c r="AG2744" s="203"/>
      <c r="AH2744" s="203"/>
      <c r="AK2744" s="203"/>
      <c r="AL2744" s="203"/>
      <c r="AM2744" s="204"/>
    </row>
    <row r="2745" spans="2:39">
      <c r="B2745" s="200"/>
      <c r="D2745" s="201"/>
      <c r="E2745" s="201"/>
      <c r="G2745" s="193"/>
      <c r="AD2745" s="202"/>
      <c r="AE2745" s="203"/>
      <c r="AF2745" s="203"/>
      <c r="AG2745" s="203"/>
      <c r="AH2745" s="203"/>
      <c r="AK2745" s="203"/>
      <c r="AL2745" s="203"/>
      <c r="AM2745" s="204"/>
    </row>
    <row r="2746" spans="2:39">
      <c r="B2746" s="200"/>
      <c r="D2746" s="201"/>
      <c r="E2746" s="201"/>
      <c r="G2746" s="193"/>
      <c r="AD2746" s="202"/>
      <c r="AE2746" s="203"/>
      <c r="AF2746" s="203"/>
      <c r="AG2746" s="203"/>
      <c r="AH2746" s="203"/>
      <c r="AK2746" s="203"/>
      <c r="AL2746" s="203"/>
      <c r="AM2746" s="204"/>
    </row>
    <row r="2747" spans="2:39">
      <c r="B2747" s="200"/>
      <c r="D2747" s="201"/>
      <c r="E2747" s="201"/>
      <c r="G2747" s="193"/>
      <c r="AD2747" s="202"/>
      <c r="AE2747" s="203"/>
      <c r="AF2747" s="203"/>
      <c r="AG2747" s="203"/>
      <c r="AH2747" s="203"/>
      <c r="AK2747" s="203"/>
      <c r="AL2747" s="203"/>
      <c r="AM2747" s="204"/>
    </row>
    <row r="2748" spans="2:39">
      <c r="B2748" s="200"/>
      <c r="D2748" s="201"/>
      <c r="E2748" s="201"/>
      <c r="G2748" s="193"/>
      <c r="AD2748" s="202"/>
      <c r="AE2748" s="203"/>
      <c r="AF2748" s="203"/>
      <c r="AG2748" s="203"/>
      <c r="AH2748" s="203"/>
      <c r="AK2748" s="203"/>
      <c r="AL2748" s="203"/>
      <c r="AM2748" s="204"/>
    </row>
    <row r="2749" spans="2:39">
      <c r="B2749" s="200"/>
      <c r="D2749" s="201"/>
      <c r="E2749" s="201"/>
      <c r="G2749" s="193"/>
      <c r="AD2749" s="202"/>
      <c r="AE2749" s="203"/>
      <c r="AF2749" s="203"/>
      <c r="AG2749" s="203"/>
      <c r="AH2749" s="203"/>
      <c r="AK2749" s="203"/>
      <c r="AL2749" s="203"/>
      <c r="AM2749" s="204"/>
    </row>
    <row r="2750" spans="2:39">
      <c r="B2750" s="200"/>
      <c r="D2750" s="201"/>
      <c r="E2750" s="201"/>
      <c r="G2750" s="193"/>
      <c r="AD2750" s="202"/>
      <c r="AE2750" s="203"/>
      <c r="AF2750" s="203"/>
      <c r="AG2750" s="203"/>
      <c r="AH2750" s="203"/>
      <c r="AK2750" s="203"/>
      <c r="AL2750" s="203"/>
      <c r="AM2750" s="204"/>
    </row>
    <row r="2751" spans="2:39">
      <c r="B2751" s="200"/>
      <c r="D2751" s="201"/>
      <c r="E2751" s="201"/>
      <c r="G2751" s="193"/>
      <c r="AD2751" s="202"/>
      <c r="AE2751" s="203"/>
      <c r="AF2751" s="203"/>
      <c r="AG2751" s="203"/>
      <c r="AH2751" s="203"/>
      <c r="AK2751" s="203"/>
      <c r="AL2751" s="203"/>
      <c r="AM2751" s="204"/>
    </row>
    <row r="2752" spans="2:39">
      <c r="B2752" s="200"/>
      <c r="D2752" s="201"/>
      <c r="E2752" s="201"/>
      <c r="G2752" s="193"/>
      <c r="AD2752" s="202"/>
      <c r="AE2752" s="203"/>
      <c r="AF2752" s="203"/>
      <c r="AG2752" s="203"/>
      <c r="AH2752" s="203"/>
      <c r="AK2752" s="203"/>
      <c r="AL2752" s="203"/>
      <c r="AM2752" s="204"/>
    </row>
    <row r="2753" spans="2:39">
      <c r="B2753" s="200"/>
      <c r="D2753" s="201"/>
      <c r="E2753" s="201"/>
      <c r="G2753" s="193"/>
      <c r="AD2753" s="202"/>
      <c r="AE2753" s="203"/>
      <c r="AF2753" s="203"/>
      <c r="AG2753" s="203"/>
      <c r="AH2753" s="203"/>
      <c r="AK2753" s="203"/>
      <c r="AL2753" s="203"/>
      <c r="AM2753" s="204"/>
    </row>
    <row r="2754" spans="2:39">
      <c r="B2754" s="200"/>
      <c r="D2754" s="201"/>
      <c r="E2754" s="201"/>
      <c r="G2754" s="193"/>
      <c r="AD2754" s="202"/>
      <c r="AE2754" s="203"/>
      <c r="AF2754" s="203"/>
      <c r="AG2754" s="203"/>
      <c r="AH2754" s="203"/>
      <c r="AK2754" s="203"/>
      <c r="AL2754" s="203"/>
      <c r="AM2754" s="204"/>
    </row>
    <row r="2755" spans="2:39">
      <c r="B2755" s="200"/>
      <c r="D2755" s="201"/>
      <c r="E2755" s="201"/>
      <c r="G2755" s="193"/>
      <c r="AD2755" s="202"/>
      <c r="AE2755" s="203"/>
      <c r="AF2755" s="203"/>
      <c r="AG2755" s="203"/>
      <c r="AH2755" s="203"/>
      <c r="AK2755" s="203"/>
      <c r="AL2755" s="203"/>
      <c r="AM2755" s="204"/>
    </row>
    <row r="2756" spans="2:39">
      <c r="B2756" s="200"/>
      <c r="D2756" s="201"/>
      <c r="E2756" s="201"/>
      <c r="G2756" s="193"/>
      <c r="AD2756" s="202"/>
      <c r="AE2756" s="203"/>
      <c r="AF2756" s="203"/>
      <c r="AG2756" s="203"/>
      <c r="AH2756" s="203"/>
      <c r="AK2756" s="203"/>
      <c r="AL2756" s="203"/>
      <c r="AM2756" s="204"/>
    </row>
    <row r="2757" spans="2:39">
      <c r="B2757" s="200"/>
      <c r="D2757" s="201"/>
      <c r="E2757" s="201"/>
      <c r="G2757" s="193"/>
      <c r="AD2757" s="202"/>
      <c r="AE2757" s="203"/>
      <c r="AF2757" s="203"/>
      <c r="AG2757" s="203"/>
      <c r="AH2757" s="203"/>
      <c r="AK2757" s="203"/>
      <c r="AL2757" s="203"/>
      <c r="AM2757" s="204"/>
    </row>
    <row r="2758" spans="2:39">
      <c r="B2758" s="200"/>
      <c r="D2758" s="201"/>
      <c r="E2758" s="201"/>
      <c r="G2758" s="193"/>
      <c r="AD2758" s="202"/>
      <c r="AE2758" s="203"/>
      <c r="AF2758" s="203"/>
      <c r="AG2758" s="203"/>
      <c r="AH2758" s="203"/>
      <c r="AK2758" s="203"/>
      <c r="AL2758" s="203"/>
      <c r="AM2758" s="204"/>
    </row>
    <row r="2759" spans="2:39">
      <c r="B2759" s="200"/>
      <c r="D2759" s="201"/>
      <c r="E2759" s="201"/>
      <c r="G2759" s="193"/>
      <c r="AD2759" s="202"/>
      <c r="AE2759" s="203"/>
      <c r="AF2759" s="203"/>
      <c r="AG2759" s="203"/>
      <c r="AH2759" s="203"/>
      <c r="AK2759" s="203"/>
      <c r="AL2759" s="203"/>
      <c r="AM2759" s="204"/>
    </row>
    <row r="2760" spans="2:39">
      <c r="B2760" s="200"/>
      <c r="D2760" s="201"/>
      <c r="E2760" s="201"/>
      <c r="G2760" s="193"/>
      <c r="AD2760" s="202"/>
      <c r="AE2760" s="203"/>
      <c r="AF2760" s="203"/>
      <c r="AG2760" s="203"/>
      <c r="AH2760" s="203"/>
      <c r="AK2760" s="203"/>
      <c r="AL2760" s="203"/>
      <c r="AM2760" s="204"/>
    </row>
    <row r="2761" spans="2:39">
      <c r="B2761" s="200"/>
      <c r="D2761" s="201"/>
      <c r="E2761" s="201"/>
      <c r="G2761" s="193"/>
      <c r="AD2761" s="202"/>
      <c r="AE2761" s="203"/>
      <c r="AF2761" s="203"/>
      <c r="AG2761" s="203"/>
      <c r="AH2761" s="203"/>
      <c r="AK2761" s="203"/>
      <c r="AL2761" s="203"/>
      <c r="AM2761" s="204"/>
    </row>
    <row r="2762" spans="2:39">
      <c r="B2762" s="200"/>
      <c r="D2762" s="201"/>
      <c r="E2762" s="201"/>
      <c r="G2762" s="193"/>
      <c r="AD2762" s="202"/>
      <c r="AE2762" s="203"/>
      <c r="AF2762" s="203"/>
      <c r="AG2762" s="203"/>
      <c r="AH2762" s="203"/>
      <c r="AK2762" s="203"/>
      <c r="AL2762" s="203"/>
      <c r="AM2762" s="204"/>
    </row>
    <row r="2763" spans="2:39">
      <c r="B2763" s="200"/>
      <c r="D2763" s="201"/>
      <c r="E2763" s="201"/>
      <c r="G2763" s="193"/>
      <c r="AD2763" s="202"/>
      <c r="AE2763" s="203"/>
      <c r="AF2763" s="203"/>
      <c r="AG2763" s="203"/>
      <c r="AH2763" s="203"/>
      <c r="AK2763" s="203"/>
      <c r="AL2763" s="203"/>
      <c r="AM2763" s="204"/>
    </row>
    <row r="2764" spans="2:39">
      <c r="B2764" s="200"/>
      <c r="D2764" s="201"/>
      <c r="E2764" s="201"/>
      <c r="G2764" s="193"/>
      <c r="AD2764" s="202"/>
      <c r="AE2764" s="203"/>
      <c r="AF2764" s="203"/>
      <c r="AG2764" s="203"/>
      <c r="AH2764" s="203"/>
      <c r="AK2764" s="203"/>
      <c r="AL2764" s="203"/>
      <c r="AM2764" s="204"/>
    </row>
    <row r="2765" spans="2:39">
      <c r="B2765" s="200"/>
      <c r="D2765" s="201"/>
      <c r="E2765" s="201"/>
      <c r="G2765" s="193"/>
      <c r="AD2765" s="202"/>
      <c r="AE2765" s="203"/>
      <c r="AF2765" s="203"/>
      <c r="AG2765" s="203"/>
      <c r="AH2765" s="203"/>
      <c r="AK2765" s="203"/>
      <c r="AL2765" s="203"/>
      <c r="AM2765" s="204"/>
    </row>
    <row r="2766" spans="2:39">
      <c r="B2766" s="200"/>
      <c r="D2766" s="201"/>
      <c r="E2766" s="201"/>
      <c r="G2766" s="193"/>
      <c r="AD2766" s="202"/>
      <c r="AE2766" s="203"/>
      <c r="AF2766" s="203"/>
      <c r="AG2766" s="203"/>
      <c r="AH2766" s="203"/>
      <c r="AK2766" s="203"/>
      <c r="AL2766" s="203"/>
      <c r="AM2766" s="204"/>
    </row>
    <row r="2767" spans="2:39">
      <c r="B2767" s="200"/>
      <c r="D2767" s="201"/>
      <c r="E2767" s="201"/>
      <c r="G2767" s="193"/>
      <c r="AD2767" s="202"/>
      <c r="AE2767" s="203"/>
      <c r="AF2767" s="203"/>
      <c r="AG2767" s="203"/>
      <c r="AH2767" s="203"/>
      <c r="AK2767" s="203"/>
      <c r="AL2767" s="203"/>
      <c r="AM2767" s="204"/>
    </row>
    <row r="2768" spans="2:39">
      <c r="B2768" s="200"/>
      <c r="D2768" s="201"/>
      <c r="E2768" s="201"/>
      <c r="G2768" s="193"/>
      <c r="AD2768" s="202"/>
      <c r="AE2768" s="203"/>
      <c r="AF2768" s="203"/>
      <c r="AG2768" s="203"/>
      <c r="AH2768" s="203"/>
      <c r="AK2768" s="203"/>
      <c r="AL2768" s="203"/>
      <c r="AM2768" s="204"/>
    </row>
    <row r="2769" spans="2:39">
      <c r="B2769" s="200"/>
      <c r="D2769" s="201"/>
      <c r="E2769" s="201"/>
      <c r="G2769" s="193"/>
      <c r="AD2769" s="202"/>
      <c r="AE2769" s="203"/>
      <c r="AF2769" s="203"/>
      <c r="AG2769" s="203"/>
      <c r="AH2769" s="203"/>
      <c r="AK2769" s="203"/>
      <c r="AL2769" s="203"/>
      <c r="AM2769" s="204"/>
    </row>
    <row r="2770" spans="2:39">
      <c r="B2770" s="200"/>
      <c r="D2770" s="201"/>
      <c r="E2770" s="201"/>
      <c r="G2770" s="193"/>
      <c r="AD2770" s="202"/>
      <c r="AE2770" s="203"/>
      <c r="AF2770" s="203"/>
      <c r="AG2770" s="203"/>
      <c r="AH2770" s="203"/>
      <c r="AK2770" s="203"/>
      <c r="AL2770" s="203"/>
      <c r="AM2770" s="204"/>
    </row>
    <row r="2771" spans="2:39">
      <c r="B2771" s="200"/>
      <c r="D2771" s="201"/>
      <c r="E2771" s="201"/>
      <c r="G2771" s="193"/>
      <c r="AD2771" s="202"/>
      <c r="AE2771" s="203"/>
      <c r="AF2771" s="203"/>
      <c r="AG2771" s="203"/>
      <c r="AH2771" s="203"/>
      <c r="AK2771" s="203"/>
      <c r="AL2771" s="203"/>
      <c r="AM2771" s="204"/>
    </row>
    <row r="2772" spans="2:39">
      <c r="B2772" s="200"/>
      <c r="D2772" s="201"/>
      <c r="E2772" s="201"/>
      <c r="G2772" s="193"/>
      <c r="AD2772" s="202"/>
      <c r="AE2772" s="203"/>
      <c r="AF2772" s="203"/>
      <c r="AG2772" s="203"/>
      <c r="AH2772" s="203"/>
      <c r="AK2772" s="203"/>
      <c r="AL2772" s="203"/>
      <c r="AM2772" s="204"/>
    </row>
    <row r="2773" spans="2:39">
      <c r="B2773" s="200"/>
      <c r="D2773" s="201"/>
      <c r="E2773" s="201"/>
      <c r="G2773" s="193"/>
      <c r="AD2773" s="202"/>
      <c r="AE2773" s="203"/>
      <c r="AF2773" s="203"/>
      <c r="AG2773" s="203"/>
      <c r="AH2773" s="203"/>
      <c r="AK2773" s="203"/>
      <c r="AL2773" s="203"/>
      <c r="AM2773" s="204"/>
    </row>
    <row r="2774" spans="2:39">
      <c r="B2774" s="200"/>
      <c r="D2774" s="201"/>
      <c r="E2774" s="201"/>
      <c r="G2774" s="193"/>
      <c r="AD2774" s="202"/>
      <c r="AE2774" s="203"/>
      <c r="AF2774" s="203"/>
      <c r="AG2774" s="203"/>
      <c r="AH2774" s="203"/>
      <c r="AK2774" s="203"/>
      <c r="AL2774" s="203"/>
      <c r="AM2774" s="204"/>
    </row>
    <row r="2775" spans="2:39">
      <c r="B2775" s="200"/>
      <c r="D2775" s="201"/>
      <c r="E2775" s="201"/>
      <c r="G2775" s="193"/>
      <c r="AD2775" s="202"/>
      <c r="AE2775" s="203"/>
      <c r="AF2775" s="203"/>
      <c r="AG2775" s="203"/>
      <c r="AH2775" s="203"/>
      <c r="AK2775" s="203"/>
      <c r="AL2775" s="203"/>
      <c r="AM2775" s="204"/>
    </row>
    <row r="2776" spans="2:39">
      <c r="B2776" s="200"/>
      <c r="D2776" s="201"/>
      <c r="E2776" s="201"/>
      <c r="G2776" s="193"/>
      <c r="AD2776" s="202"/>
      <c r="AE2776" s="203"/>
      <c r="AF2776" s="203"/>
      <c r="AG2776" s="203"/>
      <c r="AH2776" s="203"/>
      <c r="AK2776" s="203"/>
      <c r="AL2776" s="203"/>
      <c r="AM2776" s="204"/>
    </row>
    <row r="2777" spans="2:39">
      <c r="B2777" s="200"/>
      <c r="D2777" s="201"/>
      <c r="E2777" s="201"/>
      <c r="G2777" s="193"/>
      <c r="AD2777" s="202"/>
      <c r="AE2777" s="203"/>
      <c r="AF2777" s="203"/>
      <c r="AG2777" s="203"/>
      <c r="AH2777" s="203"/>
      <c r="AK2777" s="203"/>
      <c r="AL2777" s="203"/>
      <c r="AM2777" s="204"/>
    </row>
    <row r="2778" spans="2:39">
      <c r="B2778" s="200"/>
      <c r="D2778" s="201"/>
      <c r="E2778" s="201"/>
      <c r="G2778" s="193"/>
      <c r="AD2778" s="202"/>
      <c r="AE2778" s="203"/>
      <c r="AF2778" s="203"/>
      <c r="AG2778" s="203"/>
      <c r="AH2778" s="203"/>
      <c r="AK2778" s="203"/>
      <c r="AL2778" s="203"/>
      <c r="AM2778" s="204"/>
    </row>
    <row r="2779" spans="2:39">
      <c r="B2779" s="200"/>
      <c r="D2779" s="201"/>
      <c r="E2779" s="201"/>
      <c r="G2779" s="193"/>
      <c r="AD2779" s="202"/>
      <c r="AE2779" s="203"/>
      <c r="AF2779" s="203"/>
      <c r="AG2779" s="203"/>
      <c r="AH2779" s="203"/>
      <c r="AK2779" s="203"/>
      <c r="AL2779" s="203"/>
      <c r="AM2779" s="204"/>
    </row>
    <row r="2780" spans="2:39">
      <c r="B2780" s="200"/>
      <c r="D2780" s="201"/>
      <c r="E2780" s="201"/>
      <c r="G2780" s="193"/>
      <c r="AD2780" s="202"/>
      <c r="AE2780" s="203"/>
      <c r="AF2780" s="203"/>
      <c r="AG2780" s="203"/>
      <c r="AH2780" s="203"/>
      <c r="AK2780" s="203"/>
      <c r="AL2780" s="203"/>
      <c r="AM2780" s="204"/>
    </row>
    <row r="2781" spans="2:39">
      <c r="B2781" s="200"/>
      <c r="D2781" s="201"/>
      <c r="E2781" s="201"/>
      <c r="G2781" s="193"/>
      <c r="AD2781" s="202"/>
      <c r="AE2781" s="203"/>
      <c r="AF2781" s="203"/>
      <c r="AG2781" s="203"/>
      <c r="AH2781" s="203"/>
      <c r="AK2781" s="203"/>
      <c r="AL2781" s="203"/>
      <c r="AM2781" s="204"/>
    </row>
    <row r="2782" spans="2:39">
      <c r="B2782" s="200"/>
      <c r="D2782" s="201"/>
      <c r="E2782" s="201"/>
      <c r="G2782" s="193"/>
      <c r="AD2782" s="202"/>
      <c r="AE2782" s="203"/>
      <c r="AF2782" s="203"/>
      <c r="AG2782" s="203"/>
      <c r="AH2782" s="203"/>
      <c r="AK2782" s="203"/>
      <c r="AL2782" s="203"/>
      <c r="AM2782" s="204"/>
    </row>
    <row r="2783" spans="2:39">
      <c r="B2783" s="200"/>
      <c r="D2783" s="201"/>
      <c r="E2783" s="201"/>
      <c r="G2783" s="193"/>
      <c r="AD2783" s="202"/>
      <c r="AE2783" s="203"/>
      <c r="AF2783" s="203"/>
      <c r="AG2783" s="203"/>
      <c r="AH2783" s="203"/>
      <c r="AK2783" s="203"/>
      <c r="AL2783" s="203"/>
      <c r="AM2783" s="204"/>
    </row>
    <row r="2784" spans="2:39">
      <c r="B2784" s="200"/>
      <c r="D2784" s="201"/>
      <c r="E2784" s="201"/>
      <c r="G2784" s="193"/>
      <c r="AD2784" s="202"/>
      <c r="AE2784" s="203"/>
      <c r="AF2784" s="203"/>
      <c r="AG2784" s="203"/>
      <c r="AH2784" s="203"/>
      <c r="AK2784" s="203"/>
      <c r="AL2784" s="203"/>
      <c r="AM2784" s="204"/>
    </row>
    <row r="2785" spans="2:39">
      <c r="B2785" s="200"/>
      <c r="D2785" s="201"/>
      <c r="E2785" s="201"/>
      <c r="G2785" s="193"/>
      <c r="AD2785" s="202"/>
      <c r="AE2785" s="203"/>
      <c r="AF2785" s="203"/>
      <c r="AG2785" s="203"/>
      <c r="AH2785" s="203"/>
      <c r="AK2785" s="203"/>
      <c r="AL2785" s="203"/>
      <c r="AM2785" s="204"/>
    </row>
    <row r="2786" spans="2:39">
      <c r="B2786" s="200"/>
      <c r="D2786" s="201"/>
      <c r="E2786" s="201"/>
      <c r="G2786" s="193"/>
      <c r="AD2786" s="202"/>
      <c r="AE2786" s="203"/>
      <c r="AF2786" s="203"/>
      <c r="AG2786" s="203"/>
      <c r="AH2786" s="203"/>
      <c r="AK2786" s="203"/>
      <c r="AL2786" s="203"/>
      <c r="AM2786" s="204"/>
    </row>
    <row r="2787" spans="2:39">
      <c r="B2787" s="200"/>
      <c r="D2787" s="201"/>
      <c r="E2787" s="201"/>
      <c r="G2787" s="193"/>
      <c r="AD2787" s="202"/>
      <c r="AE2787" s="203"/>
      <c r="AF2787" s="203"/>
      <c r="AG2787" s="203"/>
      <c r="AH2787" s="203"/>
      <c r="AK2787" s="203"/>
      <c r="AL2787" s="203"/>
      <c r="AM2787" s="204"/>
    </row>
    <row r="2788" spans="2:39">
      <c r="B2788" s="200"/>
      <c r="D2788" s="201"/>
      <c r="E2788" s="201"/>
      <c r="G2788" s="193"/>
      <c r="AD2788" s="202"/>
      <c r="AE2788" s="203"/>
      <c r="AF2788" s="203"/>
      <c r="AG2788" s="203"/>
      <c r="AH2788" s="203"/>
      <c r="AK2788" s="203"/>
      <c r="AL2788" s="203"/>
      <c r="AM2788" s="204"/>
    </row>
    <row r="2789" spans="2:39">
      <c r="B2789" s="200"/>
      <c r="D2789" s="201"/>
      <c r="E2789" s="201"/>
      <c r="G2789" s="193"/>
      <c r="AD2789" s="202"/>
      <c r="AE2789" s="203"/>
      <c r="AF2789" s="203"/>
      <c r="AG2789" s="203"/>
      <c r="AH2789" s="203"/>
      <c r="AK2789" s="203"/>
      <c r="AL2789" s="203"/>
      <c r="AM2789" s="204"/>
    </row>
    <row r="2790" spans="2:39">
      <c r="B2790" s="200"/>
      <c r="D2790" s="201"/>
      <c r="E2790" s="201"/>
      <c r="G2790" s="193"/>
      <c r="AD2790" s="202"/>
      <c r="AE2790" s="203"/>
      <c r="AF2790" s="203"/>
      <c r="AG2790" s="203"/>
      <c r="AH2790" s="203"/>
      <c r="AK2790" s="203"/>
      <c r="AL2790" s="203"/>
      <c r="AM2790" s="204"/>
    </row>
    <row r="2791" spans="2:39">
      <c r="B2791" s="200"/>
      <c r="D2791" s="201"/>
      <c r="E2791" s="201"/>
      <c r="G2791" s="193"/>
      <c r="AD2791" s="202"/>
      <c r="AE2791" s="203"/>
      <c r="AF2791" s="203"/>
      <c r="AG2791" s="203"/>
      <c r="AH2791" s="203"/>
      <c r="AK2791" s="203"/>
      <c r="AL2791" s="203"/>
      <c r="AM2791" s="204"/>
    </row>
    <row r="2792" spans="2:39">
      <c r="B2792" s="200"/>
      <c r="D2792" s="201"/>
      <c r="E2792" s="201"/>
      <c r="G2792" s="193"/>
      <c r="AD2792" s="202"/>
      <c r="AE2792" s="203"/>
      <c r="AF2792" s="203"/>
      <c r="AG2792" s="203"/>
      <c r="AH2792" s="203"/>
      <c r="AK2792" s="203"/>
      <c r="AL2792" s="203"/>
      <c r="AM2792" s="204"/>
    </row>
    <row r="2793" spans="2:39">
      <c r="B2793" s="200"/>
      <c r="D2793" s="201"/>
      <c r="E2793" s="201"/>
      <c r="G2793" s="193"/>
      <c r="AD2793" s="202"/>
      <c r="AE2793" s="203"/>
      <c r="AF2793" s="203"/>
      <c r="AG2793" s="203"/>
      <c r="AH2793" s="203"/>
      <c r="AK2793" s="203"/>
      <c r="AL2793" s="203"/>
      <c r="AM2793" s="204"/>
    </row>
    <row r="2794" spans="2:39">
      <c r="B2794" s="200"/>
      <c r="D2794" s="201"/>
      <c r="E2794" s="201"/>
      <c r="G2794" s="193"/>
      <c r="AD2794" s="202"/>
      <c r="AE2794" s="203"/>
      <c r="AF2794" s="203"/>
      <c r="AG2794" s="203"/>
      <c r="AH2794" s="203"/>
      <c r="AK2794" s="203"/>
      <c r="AL2794" s="203"/>
      <c r="AM2794" s="204"/>
    </row>
    <row r="2795" spans="2:39">
      <c r="B2795" s="200"/>
      <c r="D2795" s="201"/>
      <c r="E2795" s="201"/>
      <c r="G2795" s="193"/>
      <c r="AD2795" s="202"/>
      <c r="AE2795" s="203"/>
      <c r="AF2795" s="203"/>
      <c r="AG2795" s="203"/>
      <c r="AH2795" s="203"/>
      <c r="AK2795" s="203"/>
      <c r="AL2795" s="203"/>
      <c r="AM2795" s="204"/>
    </row>
    <row r="2796" spans="2:39">
      <c r="B2796" s="200"/>
      <c r="D2796" s="201"/>
      <c r="E2796" s="201"/>
      <c r="G2796" s="193"/>
      <c r="AD2796" s="202"/>
      <c r="AE2796" s="203"/>
      <c r="AF2796" s="203"/>
      <c r="AG2796" s="203"/>
      <c r="AH2796" s="203"/>
      <c r="AK2796" s="203"/>
      <c r="AL2796" s="203"/>
      <c r="AM2796" s="204"/>
    </row>
    <row r="2797" spans="2:39">
      <c r="B2797" s="200"/>
      <c r="D2797" s="201"/>
      <c r="E2797" s="201"/>
      <c r="G2797" s="193"/>
      <c r="AD2797" s="202"/>
      <c r="AE2797" s="203"/>
      <c r="AF2797" s="203"/>
      <c r="AG2797" s="203"/>
      <c r="AH2797" s="203"/>
      <c r="AK2797" s="203"/>
      <c r="AL2797" s="203"/>
      <c r="AM2797" s="204"/>
    </row>
    <row r="2798" spans="2:39">
      <c r="B2798" s="200"/>
      <c r="D2798" s="201"/>
      <c r="E2798" s="201"/>
      <c r="G2798" s="193"/>
      <c r="AD2798" s="202"/>
      <c r="AE2798" s="203"/>
      <c r="AF2798" s="203"/>
      <c r="AG2798" s="203"/>
      <c r="AH2798" s="203"/>
      <c r="AK2798" s="203"/>
      <c r="AL2798" s="203"/>
      <c r="AM2798" s="204"/>
    </row>
    <row r="2799" spans="2:39">
      <c r="B2799" s="200"/>
      <c r="D2799" s="201"/>
      <c r="E2799" s="201"/>
      <c r="G2799" s="193"/>
      <c r="AD2799" s="202"/>
      <c r="AE2799" s="203"/>
      <c r="AF2799" s="203"/>
      <c r="AG2799" s="203"/>
      <c r="AH2799" s="203"/>
      <c r="AK2799" s="203"/>
      <c r="AL2799" s="203"/>
      <c r="AM2799" s="204"/>
    </row>
    <row r="2800" spans="2:39">
      <c r="B2800" s="200"/>
      <c r="D2800" s="201"/>
      <c r="E2800" s="201"/>
      <c r="G2800" s="193"/>
      <c r="AD2800" s="202"/>
      <c r="AE2800" s="203"/>
      <c r="AF2800" s="203"/>
      <c r="AG2800" s="203"/>
      <c r="AH2800" s="203"/>
      <c r="AK2800" s="203"/>
      <c r="AL2800" s="203"/>
      <c r="AM2800" s="204"/>
    </row>
    <row r="2801" spans="2:39">
      <c r="B2801" s="200"/>
      <c r="D2801" s="201"/>
      <c r="E2801" s="201"/>
      <c r="G2801" s="193"/>
      <c r="AD2801" s="202"/>
      <c r="AE2801" s="203"/>
      <c r="AF2801" s="203"/>
      <c r="AG2801" s="203"/>
      <c r="AH2801" s="203"/>
      <c r="AK2801" s="203"/>
      <c r="AL2801" s="203"/>
      <c r="AM2801" s="204"/>
    </row>
    <row r="2802" spans="2:39">
      <c r="B2802" s="200"/>
      <c r="D2802" s="201"/>
      <c r="E2802" s="201"/>
      <c r="G2802" s="193"/>
      <c r="AD2802" s="202"/>
      <c r="AE2802" s="203"/>
      <c r="AF2802" s="203"/>
      <c r="AG2802" s="203"/>
      <c r="AH2802" s="203"/>
      <c r="AK2802" s="203"/>
      <c r="AL2802" s="203"/>
      <c r="AM2802" s="204"/>
    </row>
    <row r="2803" spans="2:39">
      <c r="B2803" s="200"/>
      <c r="D2803" s="201"/>
      <c r="E2803" s="201"/>
      <c r="G2803" s="193"/>
      <c r="AD2803" s="202"/>
      <c r="AE2803" s="203"/>
      <c r="AF2803" s="203"/>
      <c r="AG2803" s="203"/>
      <c r="AH2803" s="203"/>
      <c r="AK2803" s="203"/>
      <c r="AL2803" s="203"/>
      <c r="AM2803" s="204"/>
    </row>
    <row r="2804" spans="2:39">
      <c r="B2804" s="200"/>
      <c r="D2804" s="201"/>
      <c r="E2804" s="201"/>
      <c r="G2804" s="193"/>
      <c r="AD2804" s="202"/>
      <c r="AE2804" s="203"/>
      <c r="AF2804" s="203"/>
      <c r="AG2804" s="203"/>
      <c r="AH2804" s="203"/>
      <c r="AK2804" s="203"/>
      <c r="AL2804" s="203"/>
      <c r="AM2804" s="204"/>
    </row>
    <row r="2805" spans="2:39">
      <c r="B2805" s="200"/>
      <c r="D2805" s="201"/>
      <c r="E2805" s="201"/>
      <c r="G2805" s="193"/>
      <c r="AD2805" s="202"/>
      <c r="AE2805" s="203"/>
      <c r="AF2805" s="203"/>
      <c r="AG2805" s="203"/>
      <c r="AH2805" s="203"/>
      <c r="AK2805" s="203"/>
      <c r="AL2805" s="203"/>
      <c r="AM2805" s="204"/>
    </row>
    <row r="2806" spans="2:39">
      <c r="B2806" s="200"/>
      <c r="D2806" s="201"/>
      <c r="E2806" s="201"/>
      <c r="G2806" s="193"/>
      <c r="AD2806" s="202"/>
      <c r="AE2806" s="203"/>
      <c r="AF2806" s="203"/>
      <c r="AG2806" s="203"/>
      <c r="AH2806" s="203"/>
      <c r="AK2806" s="203"/>
      <c r="AL2806" s="203"/>
      <c r="AM2806" s="204"/>
    </row>
    <row r="2807" spans="2:39">
      <c r="B2807" s="200"/>
      <c r="D2807" s="201"/>
      <c r="E2807" s="201"/>
      <c r="G2807" s="193"/>
      <c r="AD2807" s="202"/>
      <c r="AE2807" s="203"/>
      <c r="AF2807" s="203"/>
      <c r="AG2807" s="203"/>
      <c r="AH2807" s="203"/>
      <c r="AK2807" s="203"/>
      <c r="AL2807" s="203"/>
      <c r="AM2807" s="204"/>
    </row>
    <row r="2808" spans="2:39">
      <c r="B2808" s="200"/>
      <c r="D2808" s="201"/>
      <c r="E2808" s="201"/>
      <c r="G2808" s="193"/>
      <c r="AD2808" s="202"/>
      <c r="AE2808" s="203"/>
      <c r="AF2808" s="203"/>
      <c r="AG2808" s="203"/>
      <c r="AH2808" s="203"/>
      <c r="AK2808" s="203"/>
      <c r="AL2808" s="203"/>
      <c r="AM2808" s="204"/>
    </row>
    <row r="2809" spans="2:39">
      <c r="B2809" s="200"/>
      <c r="D2809" s="201"/>
      <c r="E2809" s="201"/>
      <c r="G2809" s="193"/>
      <c r="AD2809" s="202"/>
      <c r="AE2809" s="203"/>
      <c r="AF2809" s="203"/>
      <c r="AG2809" s="203"/>
      <c r="AH2809" s="203"/>
      <c r="AK2809" s="203"/>
      <c r="AL2809" s="203"/>
      <c r="AM2809" s="204"/>
    </row>
    <row r="2810" spans="2:39">
      <c r="B2810" s="200"/>
      <c r="D2810" s="201"/>
      <c r="E2810" s="201"/>
      <c r="G2810" s="193"/>
      <c r="AD2810" s="202"/>
      <c r="AE2810" s="203"/>
      <c r="AF2810" s="203"/>
      <c r="AG2810" s="203"/>
      <c r="AH2810" s="203"/>
      <c r="AK2810" s="203"/>
      <c r="AL2810" s="203"/>
      <c r="AM2810" s="204"/>
    </row>
    <row r="2811" spans="2:39">
      <c r="B2811" s="200"/>
      <c r="D2811" s="201"/>
      <c r="E2811" s="201"/>
      <c r="G2811" s="193"/>
      <c r="AD2811" s="202"/>
      <c r="AE2811" s="203"/>
      <c r="AF2811" s="203"/>
      <c r="AG2811" s="203"/>
      <c r="AH2811" s="203"/>
      <c r="AK2811" s="203"/>
      <c r="AL2811" s="203"/>
      <c r="AM2811" s="204"/>
    </row>
    <row r="2812" spans="2:39">
      <c r="B2812" s="200"/>
      <c r="D2812" s="201"/>
      <c r="E2812" s="201"/>
      <c r="G2812" s="193"/>
      <c r="AD2812" s="202"/>
      <c r="AE2812" s="203"/>
      <c r="AF2812" s="203"/>
      <c r="AG2812" s="203"/>
      <c r="AH2812" s="203"/>
      <c r="AK2812" s="203"/>
      <c r="AL2812" s="203"/>
      <c r="AM2812" s="204"/>
    </row>
    <row r="2813" spans="2:39">
      <c r="B2813" s="200"/>
      <c r="D2813" s="201"/>
      <c r="E2813" s="201"/>
      <c r="G2813" s="193"/>
      <c r="AD2813" s="202"/>
      <c r="AE2813" s="203"/>
      <c r="AF2813" s="203"/>
      <c r="AG2813" s="203"/>
      <c r="AH2813" s="203"/>
      <c r="AK2813" s="203"/>
      <c r="AL2813" s="203"/>
      <c r="AM2813" s="204"/>
    </row>
    <row r="2814" spans="2:39">
      <c r="B2814" s="200"/>
      <c r="D2814" s="201"/>
      <c r="E2814" s="201"/>
      <c r="G2814" s="193"/>
      <c r="AD2814" s="202"/>
      <c r="AE2814" s="203"/>
      <c r="AF2814" s="203"/>
      <c r="AG2814" s="203"/>
      <c r="AH2814" s="203"/>
      <c r="AK2814" s="203"/>
      <c r="AL2814" s="203"/>
      <c r="AM2814" s="204"/>
    </row>
    <row r="2815" spans="2:39">
      <c r="B2815" s="200"/>
      <c r="D2815" s="201"/>
      <c r="E2815" s="201"/>
      <c r="G2815" s="193"/>
      <c r="AD2815" s="202"/>
      <c r="AE2815" s="203"/>
      <c r="AF2815" s="203"/>
      <c r="AG2815" s="203"/>
      <c r="AH2815" s="203"/>
      <c r="AK2815" s="203"/>
      <c r="AL2815" s="203"/>
      <c r="AM2815" s="204"/>
    </row>
    <row r="2816" spans="2:39">
      <c r="B2816" s="200"/>
      <c r="D2816" s="201"/>
      <c r="E2816" s="201"/>
      <c r="G2816" s="193"/>
      <c r="AD2816" s="202"/>
      <c r="AE2816" s="203"/>
      <c r="AF2816" s="203"/>
      <c r="AG2816" s="203"/>
      <c r="AH2816" s="203"/>
      <c r="AK2816" s="203"/>
      <c r="AL2816" s="203"/>
      <c r="AM2816" s="204"/>
    </row>
    <row r="2817" spans="2:39">
      <c r="B2817" s="200"/>
      <c r="D2817" s="201"/>
      <c r="E2817" s="201"/>
      <c r="G2817" s="193"/>
      <c r="AD2817" s="202"/>
      <c r="AE2817" s="203"/>
      <c r="AF2817" s="203"/>
      <c r="AG2817" s="203"/>
      <c r="AH2817" s="203"/>
      <c r="AK2817" s="203"/>
      <c r="AL2817" s="203"/>
      <c r="AM2817" s="204"/>
    </row>
    <row r="2818" spans="2:39">
      <c r="B2818" s="200"/>
      <c r="D2818" s="201"/>
      <c r="E2818" s="201"/>
      <c r="G2818" s="193"/>
      <c r="AD2818" s="202"/>
      <c r="AE2818" s="203"/>
      <c r="AF2818" s="203"/>
      <c r="AG2818" s="203"/>
      <c r="AH2818" s="203"/>
      <c r="AK2818" s="203"/>
      <c r="AL2818" s="203"/>
      <c r="AM2818" s="204"/>
    </row>
    <row r="2819" spans="2:39">
      <c r="B2819" s="200"/>
      <c r="D2819" s="201"/>
      <c r="E2819" s="201"/>
      <c r="G2819" s="193"/>
      <c r="AD2819" s="202"/>
      <c r="AE2819" s="203"/>
      <c r="AF2819" s="203"/>
      <c r="AG2819" s="203"/>
      <c r="AH2819" s="203"/>
      <c r="AK2819" s="203"/>
      <c r="AL2819" s="203"/>
      <c r="AM2819" s="204"/>
    </row>
    <row r="2820" spans="2:39">
      <c r="B2820" s="200"/>
      <c r="D2820" s="201"/>
      <c r="E2820" s="201"/>
      <c r="G2820" s="193"/>
      <c r="AD2820" s="202"/>
      <c r="AE2820" s="203"/>
      <c r="AF2820" s="203"/>
      <c r="AG2820" s="203"/>
      <c r="AH2820" s="203"/>
      <c r="AK2820" s="203"/>
      <c r="AL2820" s="203"/>
      <c r="AM2820" s="204"/>
    </row>
    <row r="2821" spans="2:39">
      <c r="B2821" s="200"/>
      <c r="D2821" s="201"/>
      <c r="E2821" s="201"/>
      <c r="G2821" s="193"/>
      <c r="AD2821" s="202"/>
      <c r="AE2821" s="203"/>
      <c r="AF2821" s="203"/>
      <c r="AG2821" s="203"/>
      <c r="AH2821" s="203"/>
      <c r="AK2821" s="203"/>
      <c r="AL2821" s="203"/>
      <c r="AM2821" s="204"/>
    </row>
    <row r="2822" spans="2:39">
      <c r="B2822" s="200"/>
      <c r="D2822" s="201"/>
      <c r="E2822" s="201"/>
      <c r="G2822" s="193"/>
      <c r="AD2822" s="202"/>
      <c r="AE2822" s="203"/>
      <c r="AF2822" s="203"/>
      <c r="AG2822" s="203"/>
      <c r="AH2822" s="203"/>
      <c r="AK2822" s="203"/>
      <c r="AL2822" s="203"/>
      <c r="AM2822" s="204"/>
    </row>
    <row r="2823" spans="2:39">
      <c r="B2823" s="200"/>
      <c r="D2823" s="201"/>
      <c r="E2823" s="201"/>
      <c r="G2823" s="193"/>
      <c r="AD2823" s="202"/>
      <c r="AE2823" s="203"/>
      <c r="AF2823" s="203"/>
      <c r="AG2823" s="203"/>
      <c r="AH2823" s="203"/>
      <c r="AK2823" s="203"/>
      <c r="AL2823" s="203"/>
      <c r="AM2823" s="204"/>
    </row>
    <row r="2824" spans="2:39">
      <c r="B2824" s="200"/>
      <c r="D2824" s="201"/>
      <c r="E2824" s="201"/>
      <c r="G2824" s="193"/>
      <c r="AD2824" s="202"/>
      <c r="AE2824" s="203"/>
      <c r="AF2824" s="203"/>
      <c r="AG2824" s="203"/>
      <c r="AH2824" s="203"/>
      <c r="AK2824" s="203"/>
      <c r="AL2824" s="203"/>
      <c r="AM2824" s="204"/>
    </row>
    <row r="2825" spans="2:39">
      <c r="B2825" s="200"/>
      <c r="D2825" s="201"/>
      <c r="E2825" s="201"/>
      <c r="G2825" s="193"/>
      <c r="AD2825" s="202"/>
      <c r="AE2825" s="203"/>
      <c r="AF2825" s="203"/>
      <c r="AG2825" s="203"/>
      <c r="AH2825" s="203"/>
      <c r="AK2825" s="203"/>
      <c r="AL2825" s="203"/>
      <c r="AM2825" s="204"/>
    </row>
    <row r="2826" spans="2:39">
      <c r="B2826" s="200"/>
      <c r="D2826" s="201"/>
      <c r="E2826" s="201"/>
      <c r="G2826" s="193"/>
      <c r="AD2826" s="202"/>
      <c r="AE2826" s="203"/>
      <c r="AF2826" s="203"/>
      <c r="AG2826" s="203"/>
      <c r="AH2826" s="203"/>
      <c r="AK2826" s="203"/>
      <c r="AL2826" s="203"/>
      <c r="AM2826" s="204"/>
    </row>
    <row r="2827" spans="2:39">
      <c r="B2827" s="200"/>
      <c r="D2827" s="201"/>
      <c r="E2827" s="201"/>
      <c r="G2827" s="193"/>
      <c r="AD2827" s="202"/>
      <c r="AE2827" s="203"/>
      <c r="AF2827" s="203"/>
      <c r="AG2827" s="203"/>
      <c r="AH2827" s="203"/>
      <c r="AK2827" s="203"/>
      <c r="AL2827" s="203"/>
      <c r="AM2827" s="204"/>
    </row>
    <row r="2828" spans="2:39">
      <c r="B2828" s="200"/>
      <c r="D2828" s="201"/>
      <c r="E2828" s="201"/>
      <c r="G2828" s="193"/>
      <c r="AD2828" s="202"/>
      <c r="AE2828" s="203"/>
      <c r="AF2828" s="203"/>
      <c r="AG2828" s="203"/>
      <c r="AH2828" s="203"/>
      <c r="AK2828" s="203"/>
      <c r="AL2828" s="203"/>
      <c r="AM2828" s="204"/>
    </row>
    <row r="2829" spans="2:39">
      <c r="B2829" s="200"/>
      <c r="D2829" s="201"/>
      <c r="E2829" s="201"/>
      <c r="G2829" s="193"/>
      <c r="AD2829" s="202"/>
      <c r="AE2829" s="203"/>
      <c r="AF2829" s="203"/>
      <c r="AG2829" s="203"/>
      <c r="AH2829" s="203"/>
      <c r="AK2829" s="203"/>
      <c r="AL2829" s="203"/>
      <c r="AM2829" s="204"/>
    </row>
    <row r="2830" spans="2:39">
      <c r="B2830" s="200"/>
      <c r="D2830" s="201"/>
      <c r="E2830" s="201"/>
      <c r="G2830" s="193"/>
      <c r="AD2830" s="202"/>
      <c r="AE2830" s="203"/>
      <c r="AF2830" s="203"/>
      <c r="AG2830" s="203"/>
      <c r="AH2830" s="203"/>
      <c r="AK2830" s="203"/>
      <c r="AL2830" s="203"/>
      <c r="AM2830" s="204"/>
    </row>
    <row r="2831" spans="2:39">
      <c r="B2831" s="200"/>
      <c r="D2831" s="201"/>
      <c r="E2831" s="201"/>
      <c r="G2831" s="193"/>
      <c r="AD2831" s="202"/>
      <c r="AE2831" s="203"/>
      <c r="AF2831" s="203"/>
      <c r="AG2831" s="203"/>
      <c r="AH2831" s="203"/>
      <c r="AK2831" s="203"/>
      <c r="AL2831" s="203"/>
      <c r="AM2831" s="204"/>
    </row>
    <row r="2832" spans="2:39">
      <c r="B2832" s="200"/>
      <c r="D2832" s="201"/>
      <c r="E2832" s="201"/>
      <c r="G2832" s="193"/>
      <c r="AD2832" s="202"/>
      <c r="AE2832" s="203"/>
      <c r="AF2832" s="203"/>
      <c r="AG2832" s="203"/>
      <c r="AH2832" s="203"/>
      <c r="AK2832" s="203"/>
      <c r="AL2832" s="203"/>
      <c r="AM2832" s="204"/>
    </row>
    <row r="2833" spans="2:39">
      <c r="B2833" s="200"/>
      <c r="D2833" s="201"/>
      <c r="E2833" s="201"/>
      <c r="G2833" s="193"/>
      <c r="AD2833" s="202"/>
      <c r="AE2833" s="203"/>
      <c r="AF2833" s="203"/>
      <c r="AG2833" s="203"/>
      <c r="AH2833" s="203"/>
      <c r="AK2833" s="203"/>
      <c r="AL2833" s="203"/>
      <c r="AM2833" s="204"/>
    </row>
    <row r="2834" spans="2:39">
      <c r="B2834" s="200"/>
      <c r="D2834" s="201"/>
      <c r="E2834" s="201"/>
      <c r="G2834" s="193"/>
      <c r="AD2834" s="202"/>
      <c r="AE2834" s="203"/>
      <c r="AF2834" s="203"/>
      <c r="AG2834" s="203"/>
      <c r="AH2834" s="203"/>
      <c r="AK2834" s="203"/>
      <c r="AL2834" s="203"/>
      <c r="AM2834" s="204"/>
    </row>
    <row r="2835" spans="2:39">
      <c r="B2835" s="200"/>
      <c r="D2835" s="201"/>
      <c r="E2835" s="201"/>
      <c r="G2835" s="193"/>
      <c r="AD2835" s="202"/>
      <c r="AE2835" s="203"/>
      <c r="AF2835" s="203"/>
      <c r="AG2835" s="203"/>
      <c r="AH2835" s="203"/>
      <c r="AK2835" s="203"/>
      <c r="AL2835" s="203"/>
      <c r="AM2835" s="204"/>
    </row>
    <row r="2836" spans="2:39">
      <c r="B2836" s="200"/>
      <c r="D2836" s="201"/>
      <c r="E2836" s="201"/>
      <c r="G2836" s="193"/>
      <c r="AD2836" s="202"/>
      <c r="AE2836" s="203"/>
      <c r="AF2836" s="203"/>
      <c r="AG2836" s="203"/>
      <c r="AH2836" s="203"/>
      <c r="AK2836" s="203"/>
      <c r="AL2836" s="203"/>
      <c r="AM2836" s="204"/>
    </row>
    <row r="2837" spans="2:39">
      <c r="B2837" s="200"/>
      <c r="D2837" s="201"/>
      <c r="E2837" s="201"/>
      <c r="G2837" s="193"/>
      <c r="AD2837" s="202"/>
      <c r="AE2837" s="203"/>
      <c r="AF2837" s="203"/>
      <c r="AG2837" s="203"/>
      <c r="AH2837" s="203"/>
      <c r="AK2837" s="203"/>
      <c r="AL2837" s="203"/>
      <c r="AM2837" s="204"/>
    </row>
    <row r="2838" spans="2:39">
      <c r="B2838" s="200"/>
      <c r="D2838" s="201"/>
      <c r="E2838" s="201"/>
      <c r="G2838" s="193"/>
      <c r="AD2838" s="202"/>
      <c r="AE2838" s="203"/>
      <c r="AF2838" s="203"/>
      <c r="AG2838" s="203"/>
      <c r="AH2838" s="203"/>
      <c r="AK2838" s="203"/>
      <c r="AL2838" s="203"/>
      <c r="AM2838" s="204"/>
    </row>
    <row r="2839" spans="2:39">
      <c r="B2839" s="200"/>
      <c r="D2839" s="201"/>
      <c r="E2839" s="201"/>
      <c r="G2839" s="193"/>
      <c r="AD2839" s="202"/>
      <c r="AE2839" s="203"/>
      <c r="AF2839" s="203"/>
      <c r="AG2839" s="203"/>
      <c r="AH2839" s="203"/>
      <c r="AK2839" s="203"/>
      <c r="AL2839" s="203"/>
      <c r="AM2839" s="204"/>
    </row>
    <row r="2840" spans="2:39">
      <c r="B2840" s="200"/>
      <c r="D2840" s="201"/>
      <c r="E2840" s="201"/>
      <c r="G2840" s="193"/>
      <c r="AD2840" s="202"/>
      <c r="AE2840" s="203"/>
      <c r="AF2840" s="203"/>
      <c r="AG2840" s="203"/>
      <c r="AH2840" s="203"/>
      <c r="AK2840" s="203"/>
      <c r="AL2840" s="203"/>
      <c r="AM2840" s="204"/>
    </row>
    <row r="2841" spans="2:39">
      <c r="B2841" s="200"/>
      <c r="D2841" s="201"/>
      <c r="E2841" s="201"/>
      <c r="G2841" s="193"/>
      <c r="AD2841" s="202"/>
      <c r="AE2841" s="203"/>
      <c r="AF2841" s="203"/>
      <c r="AG2841" s="203"/>
      <c r="AH2841" s="203"/>
      <c r="AK2841" s="203"/>
      <c r="AL2841" s="203"/>
      <c r="AM2841" s="204"/>
    </row>
    <row r="2842" spans="2:39">
      <c r="B2842" s="200"/>
      <c r="D2842" s="201"/>
      <c r="E2842" s="201"/>
      <c r="G2842" s="193"/>
      <c r="AD2842" s="202"/>
      <c r="AE2842" s="203"/>
      <c r="AF2842" s="203"/>
      <c r="AG2842" s="203"/>
      <c r="AH2842" s="203"/>
      <c r="AK2842" s="203"/>
      <c r="AL2842" s="203"/>
      <c r="AM2842" s="204"/>
    </row>
    <row r="2843" spans="2:39">
      <c r="B2843" s="200"/>
      <c r="D2843" s="201"/>
      <c r="E2843" s="201"/>
      <c r="G2843" s="193"/>
      <c r="AD2843" s="202"/>
      <c r="AE2843" s="203"/>
      <c r="AF2843" s="203"/>
      <c r="AG2843" s="203"/>
      <c r="AH2843" s="203"/>
      <c r="AK2843" s="203"/>
      <c r="AL2843" s="203"/>
      <c r="AM2843" s="204"/>
    </row>
    <row r="2844" spans="2:39">
      <c r="B2844" s="200"/>
      <c r="D2844" s="201"/>
      <c r="E2844" s="201"/>
      <c r="G2844" s="193"/>
      <c r="AD2844" s="202"/>
      <c r="AE2844" s="203"/>
      <c r="AF2844" s="203"/>
      <c r="AG2844" s="203"/>
      <c r="AH2844" s="203"/>
      <c r="AK2844" s="203"/>
      <c r="AL2844" s="203"/>
      <c r="AM2844" s="204"/>
    </row>
    <row r="2845" spans="2:39">
      <c r="B2845" s="200"/>
      <c r="D2845" s="201"/>
      <c r="E2845" s="201"/>
      <c r="G2845" s="193"/>
      <c r="AD2845" s="202"/>
      <c r="AE2845" s="203"/>
      <c r="AF2845" s="203"/>
      <c r="AG2845" s="203"/>
      <c r="AH2845" s="203"/>
      <c r="AK2845" s="203"/>
      <c r="AL2845" s="203"/>
      <c r="AM2845" s="204"/>
    </row>
    <row r="2846" spans="2:39">
      <c r="B2846" s="200"/>
      <c r="D2846" s="201"/>
      <c r="E2846" s="201"/>
      <c r="G2846" s="193"/>
      <c r="AD2846" s="202"/>
      <c r="AE2846" s="203"/>
      <c r="AF2846" s="203"/>
      <c r="AG2846" s="203"/>
      <c r="AH2846" s="203"/>
      <c r="AK2846" s="203"/>
      <c r="AL2846" s="203"/>
      <c r="AM2846" s="204"/>
    </row>
    <row r="2847" spans="2:39">
      <c r="B2847" s="200"/>
      <c r="D2847" s="201"/>
      <c r="E2847" s="201"/>
      <c r="G2847" s="193"/>
      <c r="AD2847" s="202"/>
      <c r="AE2847" s="203"/>
      <c r="AF2847" s="203"/>
      <c r="AG2847" s="203"/>
      <c r="AH2847" s="203"/>
      <c r="AK2847" s="203"/>
      <c r="AL2847" s="203"/>
      <c r="AM2847" s="204"/>
    </row>
    <row r="2848" spans="2:39">
      <c r="B2848" s="200"/>
      <c r="D2848" s="201"/>
      <c r="E2848" s="201"/>
      <c r="G2848" s="193"/>
      <c r="AD2848" s="202"/>
      <c r="AE2848" s="203"/>
      <c r="AF2848" s="203"/>
      <c r="AG2848" s="203"/>
      <c r="AH2848" s="203"/>
      <c r="AK2848" s="203"/>
      <c r="AL2848" s="203"/>
      <c r="AM2848" s="204"/>
    </row>
    <row r="2849" spans="2:39">
      <c r="B2849" s="200"/>
      <c r="D2849" s="201"/>
      <c r="E2849" s="201"/>
      <c r="G2849" s="193"/>
      <c r="AD2849" s="202"/>
      <c r="AE2849" s="203"/>
      <c r="AF2849" s="203"/>
      <c r="AG2849" s="203"/>
      <c r="AH2849" s="203"/>
      <c r="AK2849" s="203"/>
      <c r="AL2849" s="203"/>
      <c r="AM2849" s="204"/>
    </row>
    <row r="2850" spans="2:39">
      <c r="B2850" s="200"/>
      <c r="D2850" s="201"/>
      <c r="E2850" s="201"/>
      <c r="G2850" s="193"/>
      <c r="AD2850" s="202"/>
      <c r="AE2850" s="203"/>
      <c r="AF2850" s="203"/>
      <c r="AG2850" s="203"/>
      <c r="AH2850" s="203"/>
      <c r="AK2850" s="203"/>
      <c r="AL2850" s="203"/>
      <c r="AM2850" s="204"/>
    </row>
    <row r="2851" spans="2:39">
      <c r="B2851" s="200"/>
      <c r="D2851" s="201"/>
      <c r="E2851" s="201"/>
      <c r="G2851" s="193"/>
      <c r="AD2851" s="202"/>
      <c r="AE2851" s="203"/>
      <c r="AF2851" s="203"/>
      <c r="AG2851" s="203"/>
      <c r="AH2851" s="203"/>
      <c r="AK2851" s="203"/>
      <c r="AL2851" s="203"/>
      <c r="AM2851" s="204"/>
    </row>
    <row r="2852" spans="2:39">
      <c r="B2852" s="200"/>
      <c r="D2852" s="201"/>
      <c r="E2852" s="201"/>
      <c r="G2852" s="193"/>
      <c r="AD2852" s="202"/>
      <c r="AE2852" s="203"/>
      <c r="AF2852" s="203"/>
      <c r="AG2852" s="203"/>
      <c r="AH2852" s="203"/>
      <c r="AK2852" s="203"/>
      <c r="AL2852" s="203"/>
      <c r="AM2852" s="204"/>
    </row>
    <row r="2853" spans="2:39">
      <c r="B2853" s="200"/>
      <c r="D2853" s="201"/>
      <c r="E2853" s="201"/>
      <c r="G2853" s="193"/>
      <c r="AD2853" s="202"/>
      <c r="AE2853" s="203"/>
      <c r="AF2853" s="203"/>
      <c r="AG2853" s="203"/>
      <c r="AH2853" s="203"/>
      <c r="AK2853" s="203"/>
      <c r="AL2853" s="203"/>
      <c r="AM2853" s="204"/>
    </row>
    <row r="2854" spans="2:39">
      <c r="B2854" s="200"/>
      <c r="D2854" s="201"/>
      <c r="E2854" s="201"/>
      <c r="G2854" s="193"/>
      <c r="AD2854" s="202"/>
      <c r="AE2854" s="203"/>
      <c r="AF2854" s="203"/>
      <c r="AG2854" s="203"/>
      <c r="AH2854" s="203"/>
      <c r="AK2854" s="203"/>
      <c r="AL2854" s="203"/>
      <c r="AM2854" s="204"/>
    </row>
    <row r="2855" spans="2:39">
      <c r="B2855" s="200"/>
      <c r="D2855" s="201"/>
      <c r="E2855" s="201"/>
      <c r="G2855" s="193"/>
      <c r="AD2855" s="202"/>
      <c r="AE2855" s="203"/>
      <c r="AF2855" s="203"/>
      <c r="AG2855" s="203"/>
      <c r="AH2855" s="203"/>
      <c r="AK2855" s="203"/>
      <c r="AL2855" s="203"/>
      <c r="AM2855" s="204"/>
    </row>
    <row r="2856" spans="2:39">
      <c r="B2856" s="200"/>
      <c r="D2856" s="201"/>
      <c r="E2856" s="201"/>
      <c r="G2856" s="193"/>
      <c r="AD2856" s="202"/>
      <c r="AE2856" s="203"/>
      <c r="AF2856" s="203"/>
      <c r="AG2856" s="203"/>
      <c r="AH2856" s="203"/>
      <c r="AK2856" s="203"/>
      <c r="AL2856" s="203"/>
      <c r="AM2856" s="204"/>
    </row>
    <row r="2857" spans="2:39">
      <c r="B2857" s="200"/>
      <c r="D2857" s="201"/>
      <c r="E2857" s="201"/>
      <c r="G2857" s="193"/>
      <c r="AD2857" s="202"/>
      <c r="AE2857" s="203"/>
      <c r="AF2857" s="203"/>
      <c r="AG2857" s="203"/>
      <c r="AH2857" s="203"/>
      <c r="AK2857" s="203"/>
      <c r="AL2857" s="203"/>
      <c r="AM2857" s="204"/>
    </row>
    <row r="2858" spans="2:39">
      <c r="B2858" s="200"/>
      <c r="D2858" s="201"/>
      <c r="E2858" s="201"/>
      <c r="G2858" s="193"/>
      <c r="AD2858" s="202"/>
      <c r="AE2858" s="203"/>
      <c r="AF2858" s="203"/>
      <c r="AG2858" s="203"/>
      <c r="AH2858" s="203"/>
      <c r="AK2858" s="203"/>
      <c r="AL2858" s="203"/>
      <c r="AM2858" s="204"/>
    </row>
    <row r="2859" spans="2:39">
      <c r="B2859" s="200"/>
      <c r="D2859" s="201"/>
      <c r="E2859" s="201"/>
      <c r="G2859" s="193"/>
      <c r="AD2859" s="202"/>
      <c r="AE2859" s="203"/>
      <c r="AF2859" s="203"/>
      <c r="AG2859" s="203"/>
      <c r="AH2859" s="203"/>
      <c r="AK2859" s="203"/>
      <c r="AL2859" s="203"/>
      <c r="AM2859" s="204"/>
    </row>
    <row r="2860" spans="2:39">
      <c r="B2860" s="200"/>
      <c r="D2860" s="201"/>
      <c r="E2860" s="201"/>
      <c r="G2860" s="193"/>
      <c r="AD2860" s="202"/>
      <c r="AE2860" s="203"/>
      <c r="AF2860" s="203"/>
      <c r="AG2860" s="203"/>
      <c r="AH2860" s="203"/>
      <c r="AK2860" s="203"/>
      <c r="AL2860" s="203"/>
      <c r="AM2860" s="204"/>
    </row>
    <row r="2861" spans="2:39">
      <c r="B2861" s="200"/>
      <c r="D2861" s="201"/>
      <c r="E2861" s="201"/>
      <c r="G2861" s="193"/>
      <c r="AD2861" s="202"/>
      <c r="AE2861" s="203"/>
      <c r="AF2861" s="203"/>
      <c r="AG2861" s="203"/>
      <c r="AH2861" s="203"/>
      <c r="AK2861" s="203"/>
      <c r="AL2861" s="203"/>
      <c r="AM2861" s="204"/>
    </row>
    <row r="2862" spans="2:39">
      <c r="B2862" s="200"/>
      <c r="D2862" s="201"/>
      <c r="E2862" s="201"/>
      <c r="G2862" s="193"/>
      <c r="AD2862" s="202"/>
      <c r="AE2862" s="203"/>
      <c r="AF2862" s="203"/>
      <c r="AG2862" s="203"/>
      <c r="AH2862" s="203"/>
      <c r="AK2862" s="203"/>
      <c r="AL2862" s="203"/>
      <c r="AM2862" s="204"/>
    </row>
    <row r="2863" spans="2:39">
      <c r="B2863" s="200"/>
      <c r="D2863" s="201"/>
      <c r="E2863" s="201"/>
      <c r="G2863" s="193"/>
      <c r="AD2863" s="202"/>
      <c r="AE2863" s="203"/>
      <c r="AF2863" s="203"/>
      <c r="AG2863" s="203"/>
      <c r="AH2863" s="203"/>
      <c r="AK2863" s="203"/>
      <c r="AL2863" s="203"/>
      <c r="AM2863" s="204"/>
    </row>
    <row r="2864" spans="2:39">
      <c r="B2864" s="200"/>
      <c r="D2864" s="201"/>
      <c r="E2864" s="201"/>
      <c r="G2864" s="193"/>
      <c r="AD2864" s="202"/>
      <c r="AE2864" s="203"/>
      <c r="AF2864" s="203"/>
      <c r="AG2864" s="203"/>
      <c r="AH2864" s="203"/>
      <c r="AK2864" s="203"/>
      <c r="AL2864" s="203"/>
      <c r="AM2864" s="204"/>
    </row>
    <row r="2865" spans="2:39">
      <c r="B2865" s="200"/>
      <c r="D2865" s="201"/>
      <c r="E2865" s="201"/>
      <c r="G2865" s="193"/>
      <c r="AD2865" s="202"/>
      <c r="AE2865" s="203"/>
      <c r="AF2865" s="203"/>
      <c r="AG2865" s="203"/>
      <c r="AH2865" s="203"/>
      <c r="AK2865" s="203"/>
      <c r="AL2865" s="203"/>
      <c r="AM2865" s="204"/>
    </row>
    <row r="2866" spans="2:39">
      <c r="B2866" s="200"/>
      <c r="D2866" s="201"/>
      <c r="E2866" s="201"/>
      <c r="G2866" s="193"/>
      <c r="AD2866" s="202"/>
      <c r="AE2866" s="203"/>
      <c r="AF2866" s="203"/>
      <c r="AG2866" s="203"/>
      <c r="AH2866" s="203"/>
      <c r="AK2866" s="203"/>
      <c r="AL2866" s="203"/>
      <c r="AM2866" s="204"/>
    </row>
    <row r="2867" spans="2:39">
      <c r="B2867" s="200"/>
      <c r="D2867" s="201"/>
      <c r="E2867" s="201"/>
      <c r="G2867" s="193"/>
      <c r="AD2867" s="202"/>
      <c r="AE2867" s="203"/>
      <c r="AF2867" s="203"/>
      <c r="AG2867" s="203"/>
      <c r="AH2867" s="203"/>
      <c r="AK2867" s="203"/>
      <c r="AL2867" s="203"/>
      <c r="AM2867" s="204"/>
    </row>
    <row r="2868" spans="2:39">
      <c r="B2868" s="200"/>
      <c r="D2868" s="201"/>
      <c r="E2868" s="201"/>
      <c r="G2868" s="193"/>
      <c r="AD2868" s="202"/>
      <c r="AE2868" s="203"/>
      <c r="AF2868" s="203"/>
      <c r="AG2868" s="203"/>
      <c r="AH2868" s="203"/>
      <c r="AK2868" s="203"/>
      <c r="AL2868" s="203"/>
      <c r="AM2868" s="204"/>
    </row>
    <row r="2869" spans="2:39">
      <c r="B2869" s="200"/>
      <c r="D2869" s="201"/>
      <c r="E2869" s="201"/>
      <c r="G2869" s="193"/>
      <c r="AD2869" s="202"/>
      <c r="AE2869" s="203"/>
      <c r="AF2869" s="203"/>
      <c r="AG2869" s="203"/>
      <c r="AH2869" s="203"/>
      <c r="AK2869" s="203"/>
      <c r="AL2869" s="203"/>
      <c r="AM2869" s="204"/>
    </row>
    <row r="2870" spans="2:39">
      <c r="B2870" s="200"/>
      <c r="D2870" s="201"/>
      <c r="E2870" s="201"/>
      <c r="G2870" s="193"/>
      <c r="AD2870" s="202"/>
      <c r="AE2870" s="203"/>
      <c r="AF2870" s="203"/>
      <c r="AG2870" s="203"/>
      <c r="AH2870" s="203"/>
      <c r="AK2870" s="203"/>
      <c r="AL2870" s="203"/>
      <c r="AM2870" s="204"/>
    </row>
    <row r="2871" spans="2:39">
      <c r="B2871" s="200"/>
      <c r="D2871" s="201"/>
      <c r="E2871" s="201"/>
      <c r="G2871" s="193"/>
      <c r="AD2871" s="202"/>
      <c r="AE2871" s="203"/>
      <c r="AF2871" s="203"/>
      <c r="AG2871" s="203"/>
      <c r="AH2871" s="203"/>
      <c r="AK2871" s="203"/>
      <c r="AL2871" s="203"/>
      <c r="AM2871" s="204"/>
    </row>
    <row r="2872" spans="2:39">
      <c r="B2872" s="200"/>
      <c r="D2872" s="201"/>
      <c r="E2872" s="201"/>
      <c r="G2872" s="193"/>
      <c r="AD2872" s="202"/>
      <c r="AE2872" s="203"/>
      <c r="AF2872" s="203"/>
      <c r="AG2872" s="203"/>
      <c r="AH2872" s="203"/>
      <c r="AK2872" s="203"/>
      <c r="AL2872" s="203"/>
      <c r="AM2872" s="204"/>
    </row>
    <row r="2873" spans="2:39">
      <c r="B2873" s="200"/>
      <c r="D2873" s="201"/>
      <c r="E2873" s="201"/>
      <c r="G2873" s="193"/>
      <c r="AD2873" s="202"/>
      <c r="AE2873" s="203"/>
      <c r="AF2873" s="203"/>
      <c r="AG2873" s="203"/>
      <c r="AH2873" s="203"/>
      <c r="AK2873" s="203"/>
      <c r="AL2873" s="203"/>
      <c r="AM2873" s="204"/>
    </row>
    <row r="2874" spans="2:39">
      <c r="B2874" s="200"/>
      <c r="D2874" s="201"/>
      <c r="E2874" s="201"/>
      <c r="G2874" s="193"/>
      <c r="AD2874" s="202"/>
      <c r="AE2874" s="203"/>
      <c r="AF2874" s="203"/>
      <c r="AG2874" s="203"/>
      <c r="AH2874" s="203"/>
      <c r="AK2874" s="203"/>
      <c r="AL2874" s="203"/>
      <c r="AM2874" s="204"/>
    </row>
    <row r="2875" spans="2:39">
      <c r="B2875" s="200"/>
      <c r="D2875" s="201"/>
      <c r="E2875" s="201"/>
      <c r="G2875" s="193"/>
      <c r="AD2875" s="202"/>
      <c r="AE2875" s="203"/>
      <c r="AF2875" s="203"/>
      <c r="AG2875" s="203"/>
      <c r="AH2875" s="203"/>
      <c r="AK2875" s="203"/>
      <c r="AL2875" s="203"/>
      <c r="AM2875" s="204"/>
    </row>
    <row r="2876" spans="2:39">
      <c r="B2876" s="200"/>
      <c r="D2876" s="201"/>
      <c r="E2876" s="201"/>
      <c r="G2876" s="193"/>
      <c r="AD2876" s="202"/>
      <c r="AE2876" s="203"/>
      <c r="AF2876" s="203"/>
      <c r="AG2876" s="203"/>
      <c r="AH2876" s="203"/>
      <c r="AK2876" s="203"/>
      <c r="AL2876" s="203"/>
      <c r="AM2876" s="204"/>
    </row>
    <row r="2877" spans="2:39">
      <c r="B2877" s="200"/>
      <c r="D2877" s="201"/>
      <c r="E2877" s="201"/>
      <c r="G2877" s="193"/>
      <c r="AD2877" s="202"/>
      <c r="AE2877" s="203"/>
      <c r="AF2877" s="203"/>
      <c r="AG2877" s="203"/>
      <c r="AH2877" s="203"/>
      <c r="AK2877" s="203"/>
      <c r="AL2877" s="203"/>
      <c r="AM2877" s="204"/>
    </row>
    <row r="2878" spans="2:39">
      <c r="B2878" s="200"/>
      <c r="D2878" s="201"/>
      <c r="E2878" s="201"/>
      <c r="G2878" s="193"/>
      <c r="AD2878" s="202"/>
      <c r="AE2878" s="203"/>
      <c r="AF2878" s="203"/>
      <c r="AG2878" s="203"/>
      <c r="AH2878" s="203"/>
      <c r="AK2878" s="203"/>
      <c r="AL2878" s="203"/>
      <c r="AM2878" s="204"/>
    </row>
    <row r="2879" spans="2:39">
      <c r="B2879" s="200"/>
      <c r="D2879" s="201"/>
      <c r="E2879" s="201"/>
      <c r="G2879" s="193"/>
      <c r="AD2879" s="202"/>
      <c r="AE2879" s="203"/>
      <c r="AF2879" s="203"/>
      <c r="AG2879" s="203"/>
      <c r="AH2879" s="203"/>
      <c r="AK2879" s="203"/>
      <c r="AL2879" s="203"/>
      <c r="AM2879" s="204"/>
    </row>
    <row r="2880" spans="2:39">
      <c r="B2880" s="200"/>
      <c r="D2880" s="201"/>
      <c r="E2880" s="201"/>
      <c r="G2880" s="193"/>
      <c r="AD2880" s="202"/>
      <c r="AE2880" s="203"/>
      <c r="AF2880" s="203"/>
      <c r="AG2880" s="203"/>
      <c r="AH2880" s="203"/>
      <c r="AK2880" s="203"/>
      <c r="AL2880" s="203"/>
      <c r="AM2880" s="204"/>
    </row>
    <row r="2881" spans="2:39">
      <c r="B2881" s="200"/>
      <c r="D2881" s="201"/>
      <c r="E2881" s="201"/>
      <c r="G2881" s="193"/>
      <c r="AD2881" s="202"/>
      <c r="AE2881" s="203"/>
      <c r="AF2881" s="203"/>
      <c r="AG2881" s="203"/>
      <c r="AH2881" s="203"/>
      <c r="AK2881" s="203"/>
      <c r="AL2881" s="203"/>
      <c r="AM2881" s="204"/>
    </row>
    <row r="2882" spans="2:39">
      <c r="B2882" s="200"/>
      <c r="D2882" s="201"/>
      <c r="E2882" s="201"/>
      <c r="G2882" s="193"/>
      <c r="AD2882" s="202"/>
      <c r="AE2882" s="203"/>
      <c r="AF2882" s="203"/>
      <c r="AG2882" s="203"/>
      <c r="AH2882" s="203"/>
      <c r="AK2882" s="203"/>
      <c r="AL2882" s="203"/>
      <c r="AM2882" s="204"/>
    </row>
    <row r="2883" spans="2:39">
      <c r="B2883" s="200"/>
      <c r="D2883" s="201"/>
      <c r="E2883" s="201"/>
      <c r="G2883" s="193"/>
      <c r="AD2883" s="202"/>
      <c r="AE2883" s="203"/>
      <c r="AF2883" s="203"/>
      <c r="AG2883" s="203"/>
      <c r="AH2883" s="203"/>
      <c r="AK2883" s="203"/>
      <c r="AL2883" s="203"/>
      <c r="AM2883" s="204"/>
    </row>
    <row r="2884" spans="2:39">
      <c r="B2884" s="200"/>
      <c r="D2884" s="201"/>
      <c r="E2884" s="201"/>
      <c r="G2884" s="193"/>
      <c r="AD2884" s="202"/>
      <c r="AE2884" s="203"/>
      <c r="AF2884" s="203"/>
      <c r="AG2884" s="203"/>
      <c r="AH2884" s="203"/>
      <c r="AK2884" s="203"/>
      <c r="AL2884" s="203"/>
      <c r="AM2884" s="204"/>
    </row>
    <row r="2885" spans="2:39">
      <c r="B2885" s="200"/>
      <c r="D2885" s="201"/>
      <c r="E2885" s="201"/>
      <c r="G2885" s="193"/>
      <c r="AD2885" s="202"/>
      <c r="AE2885" s="203"/>
      <c r="AF2885" s="203"/>
      <c r="AG2885" s="203"/>
      <c r="AH2885" s="203"/>
      <c r="AK2885" s="203"/>
      <c r="AL2885" s="203"/>
      <c r="AM2885" s="204"/>
    </row>
    <row r="2886" spans="2:39">
      <c r="B2886" s="200"/>
      <c r="D2886" s="201"/>
      <c r="E2886" s="201"/>
      <c r="G2886" s="193"/>
      <c r="AD2886" s="202"/>
      <c r="AE2886" s="203"/>
      <c r="AF2886" s="203"/>
      <c r="AG2886" s="203"/>
      <c r="AH2886" s="203"/>
      <c r="AK2886" s="203"/>
      <c r="AL2886" s="203"/>
      <c r="AM2886" s="204"/>
    </row>
    <row r="2887" spans="2:39">
      <c r="B2887" s="200"/>
      <c r="D2887" s="201"/>
      <c r="E2887" s="201"/>
      <c r="G2887" s="193"/>
      <c r="AD2887" s="202"/>
      <c r="AE2887" s="203"/>
      <c r="AF2887" s="203"/>
      <c r="AG2887" s="203"/>
      <c r="AH2887" s="203"/>
      <c r="AK2887" s="203"/>
      <c r="AL2887" s="203"/>
      <c r="AM2887" s="204"/>
    </row>
    <row r="2888" spans="2:39">
      <c r="B2888" s="200"/>
      <c r="D2888" s="201"/>
      <c r="E2888" s="201"/>
      <c r="G2888" s="193"/>
      <c r="AD2888" s="202"/>
      <c r="AE2888" s="203"/>
      <c r="AF2888" s="203"/>
      <c r="AG2888" s="203"/>
      <c r="AH2888" s="203"/>
      <c r="AK2888" s="203"/>
      <c r="AL2888" s="203"/>
      <c r="AM2888" s="204"/>
    </row>
    <row r="2889" spans="2:39">
      <c r="B2889" s="200"/>
      <c r="D2889" s="201"/>
      <c r="E2889" s="201"/>
      <c r="G2889" s="193"/>
      <c r="AD2889" s="202"/>
      <c r="AE2889" s="203"/>
      <c r="AF2889" s="203"/>
      <c r="AG2889" s="203"/>
      <c r="AH2889" s="203"/>
      <c r="AK2889" s="203"/>
      <c r="AL2889" s="203"/>
      <c r="AM2889" s="204"/>
    </row>
    <row r="2890" spans="2:39">
      <c r="B2890" s="200"/>
      <c r="D2890" s="201"/>
      <c r="E2890" s="201"/>
      <c r="G2890" s="193"/>
      <c r="AD2890" s="202"/>
      <c r="AE2890" s="203"/>
      <c r="AF2890" s="203"/>
      <c r="AG2890" s="203"/>
      <c r="AH2890" s="203"/>
      <c r="AK2890" s="203"/>
      <c r="AL2890" s="203"/>
      <c r="AM2890" s="204"/>
    </row>
    <row r="2891" spans="2:39">
      <c r="B2891" s="200"/>
      <c r="D2891" s="201"/>
      <c r="E2891" s="201"/>
      <c r="G2891" s="193"/>
      <c r="AD2891" s="202"/>
      <c r="AE2891" s="203"/>
      <c r="AF2891" s="203"/>
      <c r="AG2891" s="203"/>
      <c r="AH2891" s="203"/>
      <c r="AK2891" s="203"/>
      <c r="AL2891" s="203"/>
      <c r="AM2891" s="204"/>
    </row>
    <row r="2892" spans="2:39">
      <c r="B2892" s="200"/>
      <c r="D2892" s="201"/>
      <c r="E2892" s="201"/>
      <c r="G2892" s="193"/>
      <c r="AD2892" s="202"/>
      <c r="AE2892" s="203"/>
      <c r="AF2892" s="203"/>
      <c r="AG2892" s="203"/>
      <c r="AH2892" s="203"/>
      <c r="AK2892" s="203"/>
      <c r="AL2892" s="203"/>
      <c r="AM2892" s="204"/>
    </row>
    <row r="2893" spans="2:39">
      <c r="B2893" s="200"/>
      <c r="D2893" s="201"/>
      <c r="E2893" s="201"/>
      <c r="G2893" s="193"/>
      <c r="AD2893" s="202"/>
      <c r="AE2893" s="203"/>
      <c r="AF2893" s="203"/>
      <c r="AG2893" s="203"/>
      <c r="AH2893" s="203"/>
      <c r="AK2893" s="203"/>
      <c r="AL2893" s="203"/>
      <c r="AM2893" s="204"/>
    </row>
    <row r="2894" spans="2:39">
      <c r="B2894" s="200"/>
      <c r="D2894" s="201"/>
      <c r="E2894" s="201"/>
      <c r="G2894" s="193"/>
      <c r="AD2894" s="202"/>
      <c r="AE2894" s="203"/>
      <c r="AF2894" s="203"/>
      <c r="AG2894" s="203"/>
      <c r="AH2894" s="203"/>
      <c r="AK2894" s="203"/>
      <c r="AL2894" s="203"/>
      <c r="AM2894" s="204"/>
    </row>
    <row r="2895" spans="2:39">
      <c r="B2895" s="200"/>
      <c r="D2895" s="201"/>
      <c r="E2895" s="201"/>
      <c r="G2895" s="193"/>
      <c r="AD2895" s="202"/>
      <c r="AE2895" s="203"/>
      <c r="AF2895" s="203"/>
      <c r="AG2895" s="203"/>
      <c r="AH2895" s="203"/>
      <c r="AK2895" s="203"/>
      <c r="AL2895" s="203"/>
      <c r="AM2895" s="204"/>
    </row>
    <row r="2896" spans="2:39">
      <c r="B2896" s="200"/>
      <c r="D2896" s="201"/>
      <c r="E2896" s="201"/>
      <c r="G2896" s="193"/>
      <c r="AD2896" s="202"/>
      <c r="AE2896" s="203"/>
      <c r="AF2896" s="203"/>
      <c r="AG2896" s="203"/>
      <c r="AH2896" s="203"/>
      <c r="AK2896" s="203"/>
      <c r="AL2896" s="203"/>
      <c r="AM2896" s="204"/>
    </row>
    <row r="2897" spans="2:39">
      <c r="B2897" s="200"/>
      <c r="D2897" s="201"/>
      <c r="E2897" s="201"/>
      <c r="G2897" s="193"/>
      <c r="AD2897" s="202"/>
      <c r="AE2897" s="203"/>
      <c r="AF2897" s="203"/>
      <c r="AG2897" s="203"/>
      <c r="AH2897" s="203"/>
      <c r="AK2897" s="203"/>
      <c r="AL2897" s="203"/>
      <c r="AM2897" s="204"/>
    </row>
    <row r="2898" spans="2:39">
      <c r="B2898" s="200"/>
      <c r="D2898" s="201"/>
      <c r="E2898" s="201"/>
      <c r="G2898" s="193"/>
      <c r="AD2898" s="202"/>
      <c r="AE2898" s="203"/>
      <c r="AF2898" s="203"/>
      <c r="AG2898" s="203"/>
      <c r="AH2898" s="203"/>
      <c r="AK2898" s="203"/>
      <c r="AL2898" s="203"/>
      <c r="AM2898" s="204"/>
    </row>
    <row r="2899" spans="2:39">
      <c r="B2899" s="200"/>
      <c r="D2899" s="201"/>
      <c r="E2899" s="201"/>
      <c r="G2899" s="193"/>
      <c r="AD2899" s="202"/>
      <c r="AE2899" s="203"/>
      <c r="AF2899" s="203"/>
      <c r="AG2899" s="203"/>
      <c r="AH2899" s="203"/>
      <c r="AK2899" s="203"/>
      <c r="AL2899" s="203"/>
      <c r="AM2899" s="204"/>
    </row>
    <row r="2900" spans="2:39">
      <c r="B2900" s="200"/>
      <c r="D2900" s="201"/>
      <c r="E2900" s="201"/>
      <c r="G2900" s="193"/>
      <c r="AD2900" s="202"/>
      <c r="AE2900" s="203"/>
      <c r="AF2900" s="203"/>
      <c r="AG2900" s="203"/>
      <c r="AH2900" s="203"/>
      <c r="AK2900" s="203"/>
      <c r="AL2900" s="203"/>
      <c r="AM2900" s="204"/>
    </row>
    <row r="2901" spans="2:39">
      <c r="B2901" s="200"/>
      <c r="D2901" s="201"/>
      <c r="E2901" s="201"/>
      <c r="G2901" s="193"/>
      <c r="AD2901" s="202"/>
      <c r="AE2901" s="203"/>
      <c r="AF2901" s="203"/>
      <c r="AG2901" s="203"/>
      <c r="AH2901" s="203"/>
      <c r="AK2901" s="203"/>
      <c r="AL2901" s="203"/>
      <c r="AM2901" s="204"/>
    </row>
    <row r="2902" spans="2:39">
      <c r="B2902" s="200"/>
      <c r="D2902" s="201"/>
      <c r="E2902" s="201"/>
      <c r="G2902" s="193"/>
      <c r="AD2902" s="202"/>
      <c r="AE2902" s="203"/>
      <c r="AF2902" s="203"/>
      <c r="AG2902" s="203"/>
      <c r="AH2902" s="203"/>
      <c r="AK2902" s="203"/>
      <c r="AL2902" s="203"/>
      <c r="AM2902" s="204"/>
    </row>
    <row r="2903" spans="2:39">
      <c r="B2903" s="200"/>
      <c r="D2903" s="201"/>
      <c r="E2903" s="201"/>
      <c r="G2903" s="193"/>
      <c r="AD2903" s="202"/>
      <c r="AE2903" s="203"/>
      <c r="AF2903" s="203"/>
      <c r="AG2903" s="203"/>
      <c r="AH2903" s="203"/>
      <c r="AK2903" s="203"/>
      <c r="AL2903" s="203"/>
      <c r="AM2903" s="204"/>
    </row>
    <row r="2904" spans="2:39">
      <c r="B2904" s="200"/>
      <c r="D2904" s="201"/>
      <c r="E2904" s="201"/>
      <c r="G2904" s="193"/>
      <c r="AD2904" s="202"/>
      <c r="AE2904" s="203"/>
      <c r="AF2904" s="203"/>
      <c r="AG2904" s="203"/>
      <c r="AH2904" s="203"/>
      <c r="AK2904" s="203"/>
      <c r="AL2904" s="203"/>
      <c r="AM2904" s="204"/>
    </row>
    <row r="2905" spans="2:39">
      <c r="B2905" s="200"/>
      <c r="D2905" s="201"/>
      <c r="E2905" s="201"/>
      <c r="G2905" s="193"/>
      <c r="AD2905" s="202"/>
      <c r="AE2905" s="203"/>
      <c r="AF2905" s="203"/>
      <c r="AG2905" s="203"/>
      <c r="AH2905" s="203"/>
      <c r="AK2905" s="203"/>
      <c r="AL2905" s="203"/>
      <c r="AM2905" s="204"/>
    </row>
    <row r="2906" spans="2:39">
      <c r="B2906" s="200"/>
      <c r="D2906" s="201"/>
      <c r="E2906" s="201"/>
      <c r="G2906" s="193"/>
      <c r="AD2906" s="202"/>
      <c r="AE2906" s="203"/>
      <c r="AF2906" s="203"/>
      <c r="AG2906" s="203"/>
      <c r="AH2906" s="203"/>
      <c r="AK2906" s="203"/>
      <c r="AL2906" s="203"/>
      <c r="AM2906" s="204"/>
    </row>
    <row r="2907" spans="2:39">
      <c r="B2907" s="200"/>
      <c r="D2907" s="201"/>
      <c r="E2907" s="201"/>
      <c r="G2907" s="193"/>
      <c r="AD2907" s="202"/>
      <c r="AE2907" s="203"/>
      <c r="AF2907" s="203"/>
      <c r="AG2907" s="203"/>
      <c r="AH2907" s="203"/>
      <c r="AK2907" s="203"/>
      <c r="AL2907" s="203"/>
      <c r="AM2907" s="204"/>
    </row>
    <row r="2908" spans="2:39">
      <c r="B2908" s="200"/>
      <c r="D2908" s="201"/>
      <c r="E2908" s="201"/>
      <c r="G2908" s="193"/>
      <c r="AD2908" s="202"/>
      <c r="AE2908" s="203"/>
      <c r="AF2908" s="203"/>
      <c r="AG2908" s="203"/>
      <c r="AH2908" s="203"/>
      <c r="AK2908" s="203"/>
      <c r="AL2908" s="203"/>
      <c r="AM2908" s="204"/>
    </row>
    <row r="2909" spans="2:39">
      <c r="B2909" s="200"/>
      <c r="D2909" s="201"/>
      <c r="E2909" s="201"/>
      <c r="G2909" s="193"/>
      <c r="AD2909" s="202"/>
      <c r="AE2909" s="203"/>
      <c r="AF2909" s="203"/>
      <c r="AG2909" s="203"/>
      <c r="AH2909" s="203"/>
      <c r="AK2909" s="203"/>
      <c r="AL2909" s="203"/>
      <c r="AM2909" s="204"/>
    </row>
    <row r="2910" spans="2:39">
      <c r="B2910" s="200"/>
      <c r="D2910" s="201"/>
      <c r="E2910" s="201"/>
      <c r="G2910" s="193"/>
      <c r="AD2910" s="202"/>
      <c r="AE2910" s="203"/>
      <c r="AF2910" s="203"/>
      <c r="AG2910" s="203"/>
      <c r="AH2910" s="203"/>
      <c r="AK2910" s="203"/>
      <c r="AL2910" s="203"/>
      <c r="AM2910" s="204"/>
    </row>
    <row r="2911" spans="2:39">
      <c r="B2911" s="200"/>
      <c r="D2911" s="201"/>
      <c r="E2911" s="201"/>
      <c r="G2911" s="193"/>
      <c r="AD2911" s="202"/>
      <c r="AE2911" s="203"/>
      <c r="AF2911" s="203"/>
      <c r="AG2911" s="203"/>
      <c r="AH2911" s="203"/>
      <c r="AK2911" s="203"/>
      <c r="AL2911" s="203"/>
      <c r="AM2911" s="204"/>
    </row>
    <row r="2912" spans="2:39">
      <c r="B2912" s="200"/>
      <c r="D2912" s="201"/>
      <c r="E2912" s="201"/>
      <c r="G2912" s="193"/>
      <c r="AD2912" s="202"/>
      <c r="AE2912" s="203"/>
      <c r="AF2912" s="203"/>
      <c r="AG2912" s="203"/>
      <c r="AH2912" s="203"/>
      <c r="AK2912" s="203"/>
      <c r="AL2912" s="203"/>
      <c r="AM2912" s="204"/>
    </row>
    <row r="2913" spans="2:39">
      <c r="B2913" s="200"/>
      <c r="D2913" s="201"/>
      <c r="E2913" s="201"/>
      <c r="G2913" s="193"/>
      <c r="AD2913" s="202"/>
      <c r="AE2913" s="203"/>
      <c r="AF2913" s="203"/>
      <c r="AG2913" s="203"/>
      <c r="AH2913" s="203"/>
      <c r="AK2913" s="203"/>
      <c r="AL2913" s="203"/>
      <c r="AM2913" s="204"/>
    </row>
    <row r="2914" spans="2:39">
      <c r="B2914" s="200"/>
      <c r="D2914" s="201"/>
      <c r="E2914" s="201"/>
      <c r="G2914" s="193"/>
      <c r="AD2914" s="202"/>
      <c r="AE2914" s="203"/>
      <c r="AF2914" s="203"/>
      <c r="AG2914" s="203"/>
      <c r="AH2914" s="203"/>
      <c r="AK2914" s="203"/>
      <c r="AL2914" s="203"/>
      <c r="AM2914" s="204"/>
    </row>
    <row r="2915" spans="2:39">
      <c r="B2915" s="200"/>
      <c r="D2915" s="201"/>
      <c r="E2915" s="201"/>
      <c r="G2915" s="193"/>
      <c r="AD2915" s="202"/>
      <c r="AE2915" s="203"/>
      <c r="AF2915" s="203"/>
      <c r="AG2915" s="203"/>
      <c r="AH2915" s="203"/>
      <c r="AK2915" s="203"/>
      <c r="AL2915" s="203"/>
      <c r="AM2915" s="204"/>
    </row>
    <row r="2916" spans="2:39">
      <c r="B2916" s="200"/>
      <c r="D2916" s="201"/>
      <c r="E2916" s="201"/>
      <c r="G2916" s="193"/>
      <c r="AD2916" s="202"/>
      <c r="AE2916" s="203"/>
      <c r="AF2916" s="203"/>
      <c r="AG2916" s="203"/>
      <c r="AH2916" s="203"/>
      <c r="AK2916" s="203"/>
      <c r="AL2916" s="203"/>
      <c r="AM2916" s="204"/>
    </row>
    <row r="2917" spans="2:39">
      <c r="B2917" s="200"/>
      <c r="D2917" s="201"/>
      <c r="E2917" s="201"/>
      <c r="G2917" s="193"/>
      <c r="AD2917" s="202"/>
      <c r="AE2917" s="203"/>
      <c r="AF2917" s="203"/>
      <c r="AG2917" s="203"/>
      <c r="AH2917" s="203"/>
      <c r="AK2917" s="203"/>
      <c r="AL2917" s="203"/>
      <c r="AM2917" s="204"/>
    </row>
    <row r="2918" spans="2:39">
      <c r="B2918" s="200"/>
      <c r="D2918" s="201"/>
      <c r="E2918" s="201"/>
      <c r="G2918" s="193"/>
      <c r="AD2918" s="202"/>
      <c r="AE2918" s="203"/>
      <c r="AF2918" s="203"/>
      <c r="AG2918" s="203"/>
      <c r="AH2918" s="203"/>
      <c r="AK2918" s="203"/>
      <c r="AL2918" s="203"/>
      <c r="AM2918" s="204"/>
    </row>
    <row r="2919" spans="2:39">
      <c r="B2919" s="200"/>
      <c r="D2919" s="201"/>
      <c r="E2919" s="201"/>
      <c r="G2919" s="193"/>
      <c r="AD2919" s="202"/>
      <c r="AE2919" s="203"/>
      <c r="AF2919" s="203"/>
      <c r="AG2919" s="203"/>
      <c r="AH2919" s="203"/>
      <c r="AK2919" s="203"/>
      <c r="AL2919" s="203"/>
      <c r="AM2919" s="204"/>
    </row>
    <row r="2920" spans="2:39">
      <c r="B2920" s="200"/>
      <c r="D2920" s="201"/>
      <c r="E2920" s="201"/>
      <c r="G2920" s="193"/>
      <c r="AD2920" s="202"/>
      <c r="AE2920" s="203"/>
      <c r="AF2920" s="203"/>
      <c r="AG2920" s="203"/>
      <c r="AH2920" s="203"/>
      <c r="AK2920" s="203"/>
      <c r="AL2920" s="203"/>
      <c r="AM2920" s="204"/>
    </row>
    <row r="2921" spans="2:39">
      <c r="B2921" s="200"/>
      <c r="D2921" s="201"/>
      <c r="E2921" s="201"/>
      <c r="G2921" s="193"/>
      <c r="AD2921" s="202"/>
      <c r="AE2921" s="203"/>
      <c r="AF2921" s="203"/>
      <c r="AG2921" s="203"/>
      <c r="AH2921" s="203"/>
      <c r="AK2921" s="203"/>
      <c r="AL2921" s="203"/>
      <c r="AM2921" s="204"/>
    </row>
    <row r="2922" spans="2:39">
      <c r="B2922" s="200"/>
      <c r="D2922" s="201"/>
      <c r="E2922" s="201"/>
      <c r="G2922" s="193"/>
      <c r="AD2922" s="202"/>
      <c r="AE2922" s="203"/>
      <c r="AF2922" s="203"/>
      <c r="AG2922" s="203"/>
      <c r="AH2922" s="203"/>
      <c r="AK2922" s="203"/>
      <c r="AL2922" s="203"/>
      <c r="AM2922" s="204"/>
    </row>
    <row r="2923" spans="2:39">
      <c r="B2923" s="200"/>
      <c r="D2923" s="201"/>
      <c r="E2923" s="201"/>
      <c r="G2923" s="193"/>
      <c r="AD2923" s="202"/>
      <c r="AE2923" s="203"/>
      <c r="AF2923" s="203"/>
      <c r="AG2923" s="203"/>
      <c r="AH2923" s="203"/>
      <c r="AK2923" s="203"/>
      <c r="AL2923" s="203"/>
      <c r="AM2923" s="204"/>
    </row>
    <row r="2924" spans="2:39">
      <c r="B2924" s="200"/>
      <c r="D2924" s="201"/>
      <c r="E2924" s="201"/>
      <c r="G2924" s="193"/>
      <c r="AD2924" s="202"/>
      <c r="AE2924" s="203"/>
      <c r="AF2924" s="203"/>
      <c r="AG2924" s="203"/>
      <c r="AH2924" s="203"/>
      <c r="AK2924" s="203"/>
      <c r="AL2924" s="203"/>
      <c r="AM2924" s="204"/>
    </row>
    <row r="2925" spans="2:39">
      <c r="B2925" s="200"/>
      <c r="D2925" s="201"/>
      <c r="E2925" s="201"/>
      <c r="G2925" s="193"/>
      <c r="AD2925" s="202"/>
      <c r="AE2925" s="203"/>
      <c r="AF2925" s="203"/>
      <c r="AG2925" s="203"/>
      <c r="AH2925" s="203"/>
      <c r="AK2925" s="203"/>
      <c r="AL2925" s="203"/>
      <c r="AM2925" s="204"/>
    </row>
    <row r="2926" spans="2:39">
      <c r="B2926" s="200"/>
      <c r="D2926" s="201"/>
      <c r="E2926" s="201"/>
      <c r="G2926" s="193"/>
      <c r="AD2926" s="202"/>
      <c r="AE2926" s="203"/>
      <c r="AF2926" s="203"/>
      <c r="AG2926" s="203"/>
      <c r="AH2926" s="203"/>
      <c r="AK2926" s="203"/>
      <c r="AL2926" s="203"/>
      <c r="AM2926" s="204"/>
    </row>
    <row r="2927" spans="2:39">
      <c r="B2927" s="200"/>
      <c r="D2927" s="201"/>
      <c r="E2927" s="201"/>
      <c r="G2927" s="193"/>
      <c r="AD2927" s="202"/>
      <c r="AE2927" s="203"/>
      <c r="AF2927" s="203"/>
      <c r="AG2927" s="203"/>
      <c r="AH2927" s="203"/>
      <c r="AK2927" s="203"/>
      <c r="AL2927" s="203"/>
      <c r="AM2927" s="204"/>
    </row>
    <row r="2928" spans="2:39">
      <c r="B2928" s="200"/>
      <c r="D2928" s="201"/>
      <c r="E2928" s="201"/>
      <c r="G2928" s="193"/>
      <c r="AD2928" s="202"/>
      <c r="AE2928" s="203"/>
      <c r="AF2928" s="203"/>
      <c r="AG2928" s="203"/>
      <c r="AH2928" s="203"/>
      <c r="AK2928" s="203"/>
      <c r="AL2928" s="203"/>
      <c r="AM2928" s="204"/>
    </row>
    <row r="2929" spans="2:39">
      <c r="B2929" s="200"/>
      <c r="D2929" s="201"/>
      <c r="E2929" s="201"/>
      <c r="G2929" s="193"/>
      <c r="AD2929" s="202"/>
      <c r="AE2929" s="203"/>
      <c r="AF2929" s="203"/>
      <c r="AG2929" s="203"/>
      <c r="AH2929" s="203"/>
      <c r="AK2929" s="203"/>
      <c r="AL2929" s="203"/>
      <c r="AM2929" s="204"/>
    </row>
    <row r="2930" spans="2:39">
      <c r="B2930" s="200"/>
      <c r="D2930" s="201"/>
      <c r="E2930" s="201"/>
      <c r="G2930" s="193"/>
      <c r="AD2930" s="202"/>
      <c r="AE2930" s="203"/>
      <c r="AF2930" s="203"/>
      <c r="AG2930" s="203"/>
      <c r="AH2930" s="203"/>
      <c r="AK2930" s="203"/>
      <c r="AL2930" s="203"/>
      <c r="AM2930" s="204"/>
    </row>
    <row r="2931" spans="2:39">
      <c r="B2931" s="200"/>
      <c r="D2931" s="201"/>
      <c r="E2931" s="201"/>
      <c r="G2931" s="193"/>
      <c r="AD2931" s="202"/>
      <c r="AE2931" s="203"/>
      <c r="AF2931" s="203"/>
      <c r="AG2931" s="203"/>
      <c r="AH2931" s="203"/>
      <c r="AK2931" s="203"/>
      <c r="AL2931" s="203"/>
      <c r="AM2931" s="204"/>
    </row>
    <row r="2932" spans="2:39">
      <c r="B2932" s="200"/>
      <c r="D2932" s="201"/>
      <c r="E2932" s="201"/>
      <c r="G2932" s="193"/>
      <c r="AD2932" s="202"/>
      <c r="AE2932" s="203"/>
      <c r="AF2932" s="203"/>
      <c r="AG2932" s="203"/>
      <c r="AH2932" s="203"/>
      <c r="AK2932" s="203"/>
      <c r="AL2932" s="203"/>
      <c r="AM2932" s="204"/>
    </row>
    <row r="2933" spans="2:39">
      <c r="B2933" s="200"/>
      <c r="D2933" s="201"/>
      <c r="E2933" s="201"/>
      <c r="G2933" s="193"/>
      <c r="AD2933" s="202"/>
      <c r="AE2933" s="203"/>
      <c r="AF2933" s="203"/>
      <c r="AG2933" s="203"/>
      <c r="AH2933" s="203"/>
      <c r="AK2933" s="203"/>
      <c r="AL2933" s="203"/>
      <c r="AM2933" s="204"/>
    </row>
    <row r="2934" spans="2:39">
      <c r="B2934" s="200"/>
      <c r="D2934" s="201"/>
      <c r="E2934" s="201"/>
      <c r="G2934" s="193"/>
      <c r="AD2934" s="202"/>
      <c r="AE2934" s="203"/>
      <c r="AF2934" s="203"/>
      <c r="AG2934" s="203"/>
      <c r="AH2934" s="203"/>
      <c r="AK2934" s="203"/>
      <c r="AL2934" s="203"/>
      <c r="AM2934" s="204"/>
    </row>
    <row r="2935" spans="2:39">
      <c r="B2935" s="200"/>
      <c r="D2935" s="201"/>
      <c r="E2935" s="201"/>
      <c r="G2935" s="193"/>
      <c r="AD2935" s="202"/>
      <c r="AE2935" s="203"/>
      <c r="AF2935" s="203"/>
      <c r="AG2935" s="203"/>
      <c r="AH2935" s="203"/>
      <c r="AK2935" s="203"/>
      <c r="AL2935" s="203"/>
      <c r="AM2935" s="204"/>
    </row>
    <row r="2936" spans="2:39">
      <c r="B2936" s="200"/>
      <c r="D2936" s="201"/>
      <c r="E2936" s="201"/>
      <c r="G2936" s="193"/>
      <c r="AD2936" s="202"/>
      <c r="AE2936" s="203"/>
      <c r="AF2936" s="203"/>
      <c r="AG2936" s="203"/>
      <c r="AH2936" s="203"/>
      <c r="AK2936" s="203"/>
      <c r="AL2936" s="203"/>
      <c r="AM2936" s="204"/>
    </row>
    <row r="2937" spans="2:39">
      <c r="B2937" s="200"/>
      <c r="D2937" s="201"/>
      <c r="E2937" s="201"/>
      <c r="G2937" s="193"/>
      <c r="AD2937" s="202"/>
      <c r="AE2937" s="203"/>
      <c r="AF2937" s="203"/>
      <c r="AG2937" s="203"/>
      <c r="AH2937" s="203"/>
      <c r="AK2937" s="203"/>
      <c r="AL2937" s="203"/>
      <c r="AM2937" s="204"/>
    </row>
    <row r="2938" spans="2:39">
      <c r="B2938" s="200"/>
      <c r="D2938" s="201"/>
      <c r="E2938" s="201"/>
      <c r="G2938" s="193"/>
      <c r="AD2938" s="202"/>
      <c r="AE2938" s="203"/>
      <c r="AF2938" s="203"/>
      <c r="AG2938" s="203"/>
      <c r="AH2938" s="203"/>
      <c r="AK2938" s="203"/>
      <c r="AL2938" s="203"/>
      <c r="AM2938" s="204"/>
    </row>
    <row r="2939" spans="2:39">
      <c r="B2939" s="200"/>
      <c r="D2939" s="201"/>
      <c r="E2939" s="201"/>
      <c r="G2939" s="193"/>
      <c r="AD2939" s="202"/>
      <c r="AE2939" s="203"/>
      <c r="AF2939" s="203"/>
      <c r="AG2939" s="203"/>
      <c r="AH2939" s="203"/>
      <c r="AK2939" s="203"/>
      <c r="AL2939" s="203"/>
      <c r="AM2939" s="204"/>
    </row>
    <row r="2940" spans="2:39">
      <c r="B2940" s="200"/>
      <c r="D2940" s="201"/>
      <c r="E2940" s="201"/>
      <c r="G2940" s="193"/>
      <c r="AD2940" s="202"/>
      <c r="AE2940" s="203"/>
      <c r="AF2940" s="203"/>
      <c r="AG2940" s="203"/>
      <c r="AH2940" s="203"/>
      <c r="AK2940" s="203"/>
      <c r="AL2940" s="203"/>
      <c r="AM2940" s="204"/>
    </row>
    <row r="2941" spans="2:39">
      <c r="B2941" s="200"/>
      <c r="D2941" s="201"/>
      <c r="E2941" s="201"/>
      <c r="G2941" s="193"/>
      <c r="AD2941" s="202"/>
      <c r="AE2941" s="203"/>
      <c r="AF2941" s="203"/>
      <c r="AG2941" s="203"/>
      <c r="AH2941" s="203"/>
      <c r="AK2941" s="203"/>
      <c r="AL2941" s="203"/>
      <c r="AM2941" s="204"/>
    </row>
    <row r="2942" spans="2:39">
      <c r="B2942" s="200"/>
      <c r="D2942" s="201"/>
      <c r="E2942" s="201"/>
      <c r="G2942" s="193"/>
      <c r="AD2942" s="202"/>
      <c r="AE2942" s="203"/>
      <c r="AF2942" s="203"/>
      <c r="AG2942" s="203"/>
      <c r="AH2942" s="203"/>
      <c r="AK2942" s="203"/>
      <c r="AL2942" s="203"/>
      <c r="AM2942" s="204"/>
    </row>
    <row r="2943" spans="2:39">
      <c r="B2943" s="200"/>
      <c r="D2943" s="201"/>
      <c r="E2943" s="201"/>
      <c r="G2943" s="193"/>
      <c r="AD2943" s="202"/>
      <c r="AE2943" s="203"/>
      <c r="AF2943" s="203"/>
      <c r="AG2943" s="203"/>
      <c r="AH2943" s="203"/>
      <c r="AK2943" s="203"/>
      <c r="AL2943" s="203"/>
      <c r="AM2943" s="204"/>
    </row>
    <row r="2944" spans="2:39">
      <c r="B2944" s="200"/>
      <c r="D2944" s="201"/>
      <c r="E2944" s="201"/>
      <c r="G2944" s="193"/>
      <c r="AD2944" s="202"/>
      <c r="AE2944" s="203"/>
      <c r="AF2944" s="203"/>
      <c r="AG2944" s="203"/>
      <c r="AH2944" s="203"/>
      <c r="AK2944" s="203"/>
      <c r="AL2944" s="203"/>
      <c r="AM2944" s="204"/>
    </row>
    <row r="2945" spans="2:39">
      <c r="B2945" s="200"/>
      <c r="D2945" s="201"/>
      <c r="E2945" s="201"/>
      <c r="G2945" s="193"/>
      <c r="AD2945" s="202"/>
      <c r="AE2945" s="203"/>
      <c r="AF2945" s="203"/>
      <c r="AG2945" s="203"/>
      <c r="AH2945" s="203"/>
      <c r="AK2945" s="203"/>
      <c r="AL2945" s="203"/>
      <c r="AM2945" s="204"/>
    </row>
    <row r="2946" spans="2:39">
      <c r="B2946" s="200"/>
      <c r="D2946" s="201"/>
      <c r="E2946" s="201"/>
      <c r="G2946" s="193"/>
      <c r="AD2946" s="202"/>
      <c r="AE2946" s="203"/>
      <c r="AF2946" s="203"/>
      <c r="AG2946" s="203"/>
      <c r="AH2946" s="203"/>
      <c r="AK2946" s="203"/>
      <c r="AL2946" s="203"/>
      <c r="AM2946" s="204"/>
    </row>
    <row r="2947" spans="2:39">
      <c r="B2947" s="200"/>
      <c r="D2947" s="201"/>
      <c r="E2947" s="201"/>
      <c r="G2947" s="193"/>
      <c r="AD2947" s="202"/>
      <c r="AE2947" s="203"/>
      <c r="AF2947" s="203"/>
      <c r="AG2947" s="203"/>
      <c r="AH2947" s="203"/>
      <c r="AK2947" s="203"/>
      <c r="AL2947" s="203"/>
      <c r="AM2947" s="204"/>
    </row>
    <row r="2948" spans="2:39">
      <c r="B2948" s="200"/>
      <c r="D2948" s="201"/>
      <c r="E2948" s="201"/>
      <c r="G2948" s="193"/>
      <c r="AD2948" s="202"/>
      <c r="AE2948" s="203"/>
      <c r="AF2948" s="203"/>
      <c r="AG2948" s="203"/>
      <c r="AH2948" s="203"/>
      <c r="AK2948" s="203"/>
      <c r="AL2948" s="203"/>
      <c r="AM2948" s="204"/>
    </row>
    <row r="2949" spans="2:39">
      <c r="B2949" s="200"/>
      <c r="D2949" s="201"/>
      <c r="E2949" s="201"/>
      <c r="G2949" s="193"/>
      <c r="AD2949" s="202"/>
      <c r="AE2949" s="203"/>
      <c r="AF2949" s="203"/>
      <c r="AG2949" s="203"/>
      <c r="AH2949" s="203"/>
      <c r="AK2949" s="203"/>
      <c r="AL2949" s="203"/>
      <c r="AM2949" s="204"/>
    </row>
    <row r="2950" spans="2:39">
      <c r="B2950" s="200"/>
      <c r="D2950" s="201"/>
      <c r="E2950" s="201"/>
      <c r="G2950" s="193"/>
      <c r="AD2950" s="202"/>
      <c r="AE2950" s="203"/>
      <c r="AF2950" s="203"/>
      <c r="AG2950" s="203"/>
      <c r="AH2950" s="203"/>
      <c r="AK2950" s="203"/>
      <c r="AL2950" s="203"/>
      <c r="AM2950" s="204"/>
    </row>
    <row r="2951" spans="2:39">
      <c r="B2951" s="200"/>
      <c r="D2951" s="201"/>
      <c r="E2951" s="201"/>
      <c r="G2951" s="193"/>
      <c r="AD2951" s="202"/>
      <c r="AE2951" s="203"/>
      <c r="AF2951" s="203"/>
      <c r="AG2951" s="203"/>
      <c r="AH2951" s="203"/>
      <c r="AK2951" s="203"/>
      <c r="AL2951" s="203"/>
      <c r="AM2951" s="204"/>
    </row>
    <row r="2952" spans="2:39">
      <c r="B2952" s="200"/>
      <c r="D2952" s="201"/>
      <c r="E2952" s="201"/>
      <c r="G2952" s="193"/>
      <c r="AD2952" s="202"/>
      <c r="AE2952" s="203"/>
      <c r="AF2952" s="203"/>
      <c r="AG2952" s="203"/>
      <c r="AH2952" s="203"/>
      <c r="AK2952" s="203"/>
      <c r="AL2952" s="203"/>
      <c r="AM2952" s="204"/>
    </row>
    <row r="2953" spans="2:39">
      <c r="B2953" s="200"/>
      <c r="D2953" s="201"/>
      <c r="E2953" s="201"/>
      <c r="G2953" s="193"/>
      <c r="AD2953" s="202"/>
      <c r="AE2953" s="203"/>
      <c r="AF2953" s="203"/>
      <c r="AG2953" s="203"/>
      <c r="AH2953" s="203"/>
      <c r="AK2953" s="203"/>
      <c r="AL2953" s="203"/>
      <c r="AM2953" s="204"/>
    </row>
    <row r="2954" spans="2:39">
      <c r="B2954" s="200"/>
      <c r="D2954" s="201"/>
      <c r="E2954" s="201"/>
      <c r="G2954" s="193"/>
      <c r="AD2954" s="202"/>
      <c r="AE2954" s="203"/>
      <c r="AF2954" s="203"/>
      <c r="AG2954" s="203"/>
      <c r="AH2954" s="203"/>
      <c r="AK2954" s="203"/>
      <c r="AL2954" s="203"/>
      <c r="AM2954" s="204"/>
    </row>
    <row r="2955" spans="2:39">
      <c r="B2955" s="200"/>
      <c r="D2955" s="201"/>
      <c r="E2955" s="201"/>
      <c r="G2955" s="193"/>
      <c r="AD2955" s="202"/>
      <c r="AE2955" s="203"/>
      <c r="AF2955" s="203"/>
      <c r="AG2955" s="203"/>
      <c r="AH2955" s="203"/>
      <c r="AK2955" s="203"/>
      <c r="AL2955" s="203"/>
      <c r="AM2955" s="204"/>
    </row>
    <row r="2956" spans="2:39">
      <c r="B2956" s="200"/>
      <c r="D2956" s="201"/>
      <c r="E2956" s="201"/>
      <c r="G2956" s="193"/>
      <c r="AD2956" s="202"/>
      <c r="AE2956" s="203"/>
      <c r="AF2956" s="203"/>
      <c r="AG2956" s="203"/>
      <c r="AH2956" s="203"/>
      <c r="AK2956" s="203"/>
      <c r="AL2956" s="203"/>
      <c r="AM2956" s="204"/>
    </row>
    <row r="2957" spans="2:39">
      <c r="B2957" s="200"/>
      <c r="D2957" s="201"/>
      <c r="E2957" s="201"/>
      <c r="G2957" s="193"/>
      <c r="AD2957" s="202"/>
      <c r="AE2957" s="203"/>
      <c r="AF2957" s="203"/>
      <c r="AG2957" s="203"/>
      <c r="AH2957" s="203"/>
      <c r="AK2957" s="203"/>
      <c r="AL2957" s="203"/>
      <c r="AM2957" s="204"/>
    </row>
    <row r="2958" spans="2:39">
      <c r="B2958" s="200"/>
      <c r="D2958" s="201"/>
      <c r="E2958" s="201"/>
      <c r="G2958" s="193"/>
      <c r="AD2958" s="202"/>
      <c r="AE2958" s="203"/>
      <c r="AF2958" s="203"/>
      <c r="AG2958" s="203"/>
      <c r="AH2958" s="203"/>
      <c r="AK2958" s="203"/>
      <c r="AL2958" s="203"/>
      <c r="AM2958" s="204"/>
    </row>
    <row r="2959" spans="2:39">
      <c r="B2959" s="200"/>
      <c r="D2959" s="201"/>
      <c r="E2959" s="201"/>
      <c r="G2959" s="193"/>
      <c r="AD2959" s="202"/>
      <c r="AE2959" s="203"/>
      <c r="AF2959" s="203"/>
      <c r="AG2959" s="203"/>
      <c r="AH2959" s="203"/>
      <c r="AK2959" s="203"/>
      <c r="AL2959" s="203"/>
      <c r="AM2959" s="204"/>
    </row>
    <row r="2960" spans="2:39">
      <c r="B2960" s="200"/>
      <c r="D2960" s="201"/>
      <c r="E2960" s="201"/>
      <c r="G2960" s="193"/>
      <c r="AD2960" s="202"/>
      <c r="AE2960" s="203"/>
      <c r="AF2960" s="203"/>
      <c r="AG2960" s="203"/>
      <c r="AH2960" s="203"/>
      <c r="AK2960" s="203"/>
      <c r="AL2960" s="203"/>
      <c r="AM2960" s="204"/>
    </row>
    <row r="2961" spans="2:39">
      <c r="B2961" s="200"/>
      <c r="D2961" s="201"/>
      <c r="E2961" s="201"/>
      <c r="G2961" s="193"/>
      <c r="AD2961" s="202"/>
      <c r="AE2961" s="203"/>
      <c r="AF2961" s="203"/>
      <c r="AG2961" s="203"/>
      <c r="AH2961" s="203"/>
      <c r="AK2961" s="203"/>
      <c r="AL2961" s="203"/>
      <c r="AM2961" s="204"/>
    </row>
    <row r="2962" spans="2:39">
      <c r="B2962" s="200"/>
      <c r="D2962" s="201"/>
      <c r="E2962" s="201"/>
      <c r="G2962" s="193"/>
      <c r="AD2962" s="202"/>
      <c r="AE2962" s="203"/>
      <c r="AF2962" s="203"/>
      <c r="AG2962" s="203"/>
      <c r="AH2962" s="203"/>
      <c r="AK2962" s="203"/>
      <c r="AL2962" s="203"/>
      <c r="AM2962" s="204"/>
    </row>
    <row r="2963" spans="2:39">
      <c r="B2963" s="200"/>
      <c r="D2963" s="201"/>
      <c r="E2963" s="201"/>
      <c r="G2963" s="193"/>
      <c r="AD2963" s="202"/>
      <c r="AE2963" s="203"/>
      <c r="AF2963" s="203"/>
      <c r="AG2963" s="203"/>
      <c r="AH2963" s="203"/>
      <c r="AK2963" s="203"/>
      <c r="AL2963" s="203"/>
      <c r="AM2963" s="204"/>
    </row>
    <row r="2964" spans="2:39">
      <c r="B2964" s="200"/>
      <c r="D2964" s="201"/>
      <c r="E2964" s="201"/>
      <c r="G2964" s="193"/>
      <c r="AD2964" s="202"/>
      <c r="AE2964" s="203"/>
      <c r="AF2964" s="203"/>
      <c r="AG2964" s="203"/>
      <c r="AH2964" s="203"/>
      <c r="AK2964" s="203"/>
      <c r="AL2964" s="203"/>
      <c r="AM2964" s="204"/>
    </row>
    <row r="2965" spans="2:39">
      <c r="B2965" s="200"/>
      <c r="D2965" s="201"/>
      <c r="E2965" s="201"/>
      <c r="G2965" s="193"/>
      <c r="AD2965" s="202"/>
      <c r="AE2965" s="203"/>
      <c r="AF2965" s="203"/>
      <c r="AG2965" s="203"/>
      <c r="AH2965" s="203"/>
      <c r="AK2965" s="203"/>
      <c r="AL2965" s="203"/>
      <c r="AM2965" s="204"/>
    </row>
    <row r="2966" spans="2:39">
      <c r="B2966" s="200"/>
      <c r="D2966" s="201"/>
      <c r="E2966" s="201"/>
      <c r="G2966" s="193"/>
      <c r="AD2966" s="202"/>
      <c r="AE2966" s="203"/>
      <c r="AF2966" s="203"/>
      <c r="AG2966" s="203"/>
      <c r="AH2966" s="203"/>
      <c r="AK2966" s="203"/>
      <c r="AL2966" s="203"/>
      <c r="AM2966" s="204"/>
    </row>
    <row r="2967" spans="2:39">
      <c r="B2967" s="200"/>
      <c r="D2967" s="201"/>
      <c r="E2967" s="201"/>
      <c r="G2967" s="193"/>
      <c r="AD2967" s="202"/>
      <c r="AE2967" s="203"/>
      <c r="AF2967" s="203"/>
      <c r="AG2967" s="203"/>
      <c r="AH2967" s="203"/>
      <c r="AK2967" s="203"/>
      <c r="AL2967" s="203"/>
      <c r="AM2967" s="204"/>
    </row>
    <row r="2968" spans="2:39">
      <c r="B2968" s="200"/>
      <c r="D2968" s="201"/>
      <c r="E2968" s="201"/>
      <c r="G2968" s="193"/>
      <c r="AD2968" s="202"/>
      <c r="AE2968" s="203"/>
      <c r="AF2968" s="203"/>
      <c r="AG2968" s="203"/>
      <c r="AH2968" s="203"/>
      <c r="AK2968" s="203"/>
      <c r="AL2968" s="203"/>
      <c r="AM2968" s="204"/>
    </row>
    <row r="2969" spans="2:39">
      <c r="B2969" s="200"/>
      <c r="D2969" s="201"/>
      <c r="E2969" s="201"/>
      <c r="G2969" s="193"/>
      <c r="AD2969" s="202"/>
      <c r="AE2969" s="203"/>
      <c r="AF2969" s="203"/>
      <c r="AG2969" s="203"/>
      <c r="AH2969" s="203"/>
      <c r="AK2969" s="203"/>
      <c r="AL2969" s="203"/>
      <c r="AM2969" s="204"/>
    </row>
    <row r="2970" spans="2:39">
      <c r="B2970" s="200"/>
      <c r="D2970" s="201"/>
      <c r="E2970" s="201"/>
      <c r="G2970" s="193"/>
      <c r="AD2970" s="202"/>
      <c r="AE2970" s="203"/>
      <c r="AF2970" s="203"/>
      <c r="AG2970" s="203"/>
      <c r="AH2970" s="203"/>
      <c r="AK2970" s="203"/>
      <c r="AL2970" s="203"/>
      <c r="AM2970" s="204"/>
    </row>
    <row r="2971" spans="2:39">
      <c r="B2971" s="200"/>
      <c r="D2971" s="201"/>
      <c r="E2971" s="201"/>
      <c r="G2971" s="193"/>
      <c r="AD2971" s="202"/>
      <c r="AE2971" s="203"/>
      <c r="AF2971" s="203"/>
      <c r="AG2971" s="203"/>
      <c r="AH2971" s="203"/>
      <c r="AK2971" s="203"/>
      <c r="AL2971" s="203"/>
      <c r="AM2971" s="204"/>
    </row>
    <row r="2972" spans="2:39">
      <c r="B2972" s="200"/>
      <c r="D2972" s="201"/>
      <c r="E2972" s="201"/>
      <c r="G2972" s="193"/>
      <c r="AD2972" s="202"/>
      <c r="AE2972" s="203"/>
      <c r="AF2972" s="203"/>
      <c r="AG2972" s="203"/>
      <c r="AH2972" s="203"/>
      <c r="AK2972" s="203"/>
      <c r="AL2972" s="203"/>
      <c r="AM2972" s="204"/>
    </row>
    <row r="2973" spans="2:39">
      <c r="B2973" s="200"/>
      <c r="D2973" s="201"/>
      <c r="E2973" s="201"/>
      <c r="G2973" s="193"/>
      <c r="AD2973" s="202"/>
      <c r="AE2973" s="203"/>
      <c r="AF2973" s="203"/>
      <c r="AG2973" s="203"/>
      <c r="AH2973" s="203"/>
      <c r="AK2973" s="203"/>
      <c r="AL2973" s="203"/>
      <c r="AM2973" s="204"/>
    </row>
    <row r="2974" spans="2:39">
      <c r="B2974" s="200"/>
      <c r="D2974" s="201"/>
      <c r="E2974" s="201"/>
      <c r="G2974" s="193"/>
      <c r="AD2974" s="202"/>
      <c r="AE2974" s="203"/>
      <c r="AF2974" s="203"/>
      <c r="AG2974" s="203"/>
      <c r="AH2974" s="203"/>
      <c r="AK2974" s="203"/>
      <c r="AL2974" s="203"/>
      <c r="AM2974" s="204"/>
    </row>
    <row r="2975" spans="2:39">
      <c r="B2975" s="200"/>
      <c r="D2975" s="201"/>
      <c r="E2975" s="201"/>
      <c r="G2975" s="193"/>
      <c r="AD2975" s="202"/>
      <c r="AE2975" s="203"/>
      <c r="AF2975" s="203"/>
      <c r="AG2975" s="203"/>
      <c r="AH2975" s="203"/>
      <c r="AK2975" s="203"/>
      <c r="AL2975" s="203"/>
      <c r="AM2975" s="204"/>
    </row>
    <row r="2976" spans="2:39">
      <c r="B2976" s="200"/>
      <c r="D2976" s="201"/>
      <c r="E2976" s="201"/>
      <c r="G2976" s="193"/>
      <c r="AD2976" s="202"/>
      <c r="AE2976" s="203"/>
      <c r="AF2976" s="203"/>
      <c r="AG2976" s="203"/>
      <c r="AH2976" s="203"/>
      <c r="AK2976" s="203"/>
      <c r="AL2976" s="203"/>
      <c r="AM2976" s="204"/>
    </row>
    <row r="2977" spans="2:39">
      <c r="B2977" s="200"/>
      <c r="D2977" s="201"/>
      <c r="E2977" s="201"/>
      <c r="G2977" s="193"/>
      <c r="AD2977" s="202"/>
      <c r="AE2977" s="203"/>
      <c r="AF2977" s="203"/>
      <c r="AG2977" s="203"/>
      <c r="AH2977" s="203"/>
      <c r="AK2977" s="203"/>
      <c r="AL2977" s="203"/>
      <c r="AM2977" s="204"/>
    </row>
    <row r="2978" spans="2:39">
      <c r="B2978" s="200"/>
      <c r="D2978" s="201"/>
      <c r="E2978" s="201"/>
      <c r="G2978" s="193"/>
      <c r="AD2978" s="202"/>
      <c r="AE2978" s="203"/>
      <c r="AF2978" s="203"/>
      <c r="AG2978" s="203"/>
      <c r="AH2978" s="203"/>
      <c r="AK2978" s="203"/>
      <c r="AL2978" s="203"/>
      <c r="AM2978" s="204"/>
    </row>
    <row r="2979" spans="2:39">
      <c r="B2979" s="200"/>
      <c r="D2979" s="201"/>
      <c r="E2979" s="201"/>
      <c r="G2979" s="193"/>
      <c r="AD2979" s="202"/>
      <c r="AE2979" s="203"/>
      <c r="AF2979" s="203"/>
      <c r="AG2979" s="203"/>
      <c r="AH2979" s="203"/>
      <c r="AK2979" s="203"/>
      <c r="AL2979" s="203"/>
      <c r="AM2979" s="204"/>
    </row>
    <row r="2980" spans="2:39">
      <c r="B2980" s="200"/>
      <c r="D2980" s="201"/>
      <c r="E2980" s="201"/>
      <c r="G2980" s="193"/>
      <c r="AD2980" s="202"/>
      <c r="AE2980" s="203"/>
      <c r="AF2980" s="203"/>
      <c r="AG2980" s="203"/>
      <c r="AH2980" s="203"/>
      <c r="AK2980" s="203"/>
      <c r="AL2980" s="203"/>
      <c r="AM2980" s="204"/>
    </row>
    <row r="2981" spans="2:39">
      <c r="B2981" s="200"/>
      <c r="D2981" s="201"/>
      <c r="E2981" s="201"/>
      <c r="G2981" s="193"/>
      <c r="AD2981" s="202"/>
      <c r="AE2981" s="203"/>
      <c r="AF2981" s="203"/>
      <c r="AG2981" s="203"/>
      <c r="AH2981" s="203"/>
      <c r="AK2981" s="203"/>
      <c r="AL2981" s="203"/>
      <c r="AM2981" s="204"/>
    </row>
    <row r="2982" spans="2:39">
      <c r="B2982" s="200"/>
      <c r="D2982" s="201"/>
      <c r="E2982" s="201"/>
      <c r="G2982" s="193"/>
      <c r="AD2982" s="202"/>
      <c r="AE2982" s="203"/>
      <c r="AF2982" s="203"/>
      <c r="AG2982" s="203"/>
      <c r="AH2982" s="203"/>
      <c r="AK2982" s="203"/>
      <c r="AL2982" s="203"/>
      <c r="AM2982" s="204"/>
    </row>
    <row r="2983" spans="2:39">
      <c r="B2983" s="200"/>
      <c r="D2983" s="201"/>
      <c r="E2983" s="201"/>
      <c r="G2983" s="193"/>
      <c r="AD2983" s="202"/>
      <c r="AE2983" s="203"/>
      <c r="AF2983" s="203"/>
      <c r="AG2983" s="203"/>
      <c r="AH2983" s="203"/>
      <c r="AK2983" s="203"/>
      <c r="AL2983" s="203"/>
      <c r="AM2983" s="204"/>
    </row>
    <row r="2984" spans="2:39">
      <c r="B2984" s="200"/>
      <c r="D2984" s="201"/>
      <c r="E2984" s="201"/>
      <c r="G2984" s="193"/>
      <c r="AD2984" s="202"/>
      <c r="AE2984" s="203"/>
      <c r="AF2984" s="203"/>
      <c r="AG2984" s="203"/>
      <c r="AH2984" s="203"/>
      <c r="AK2984" s="203"/>
      <c r="AL2984" s="203"/>
      <c r="AM2984" s="204"/>
    </row>
    <row r="2985" spans="2:39">
      <c r="B2985" s="200"/>
      <c r="D2985" s="201"/>
      <c r="E2985" s="201"/>
      <c r="G2985" s="193"/>
      <c r="AD2985" s="202"/>
      <c r="AE2985" s="203"/>
      <c r="AF2985" s="203"/>
      <c r="AG2985" s="203"/>
      <c r="AH2985" s="203"/>
      <c r="AK2985" s="203"/>
      <c r="AL2985" s="203"/>
      <c r="AM2985" s="204"/>
    </row>
    <row r="2986" spans="2:39">
      <c r="B2986" s="200"/>
      <c r="D2986" s="201"/>
      <c r="E2986" s="201"/>
      <c r="G2986" s="193"/>
      <c r="AD2986" s="202"/>
      <c r="AE2986" s="203"/>
      <c r="AF2986" s="203"/>
      <c r="AG2986" s="203"/>
      <c r="AH2986" s="203"/>
      <c r="AK2986" s="203"/>
      <c r="AL2986" s="203"/>
      <c r="AM2986" s="204"/>
    </row>
    <row r="2987" spans="2:39">
      <c r="B2987" s="200"/>
      <c r="D2987" s="201"/>
      <c r="E2987" s="201"/>
      <c r="G2987" s="193"/>
      <c r="AD2987" s="202"/>
      <c r="AE2987" s="203"/>
      <c r="AF2987" s="203"/>
      <c r="AG2987" s="203"/>
      <c r="AH2987" s="203"/>
      <c r="AK2987" s="203"/>
      <c r="AL2987" s="203"/>
      <c r="AM2987" s="204"/>
    </row>
    <row r="2988" spans="2:39">
      <c r="B2988" s="200"/>
      <c r="D2988" s="201"/>
      <c r="E2988" s="201"/>
      <c r="G2988" s="193"/>
      <c r="AD2988" s="202"/>
      <c r="AE2988" s="203"/>
      <c r="AF2988" s="203"/>
      <c r="AG2988" s="203"/>
      <c r="AH2988" s="203"/>
      <c r="AK2988" s="203"/>
      <c r="AL2988" s="203"/>
      <c r="AM2988" s="204"/>
    </row>
    <row r="2989" spans="2:39">
      <c r="B2989" s="200"/>
      <c r="D2989" s="201"/>
      <c r="E2989" s="201"/>
      <c r="G2989" s="193"/>
      <c r="AD2989" s="202"/>
      <c r="AE2989" s="203"/>
      <c r="AF2989" s="203"/>
      <c r="AG2989" s="203"/>
      <c r="AH2989" s="203"/>
      <c r="AK2989" s="203"/>
      <c r="AL2989" s="203"/>
      <c r="AM2989" s="204"/>
    </row>
    <row r="2990" spans="2:39">
      <c r="B2990" s="200"/>
      <c r="D2990" s="201"/>
      <c r="E2990" s="201"/>
      <c r="G2990" s="193"/>
      <c r="AD2990" s="202"/>
      <c r="AE2990" s="203"/>
      <c r="AF2990" s="203"/>
      <c r="AG2990" s="203"/>
      <c r="AH2990" s="203"/>
      <c r="AK2990" s="203"/>
      <c r="AL2990" s="203"/>
      <c r="AM2990" s="204"/>
    </row>
    <row r="2991" spans="2:39">
      <c r="B2991" s="200"/>
      <c r="D2991" s="201"/>
      <c r="E2991" s="201"/>
      <c r="G2991" s="193"/>
      <c r="AD2991" s="202"/>
      <c r="AE2991" s="203"/>
      <c r="AF2991" s="203"/>
      <c r="AG2991" s="203"/>
      <c r="AH2991" s="203"/>
      <c r="AK2991" s="203"/>
      <c r="AL2991" s="203"/>
      <c r="AM2991" s="204"/>
    </row>
    <row r="2992" spans="2:39">
      <c r="B2992" s="200"/>
      <c r="D2992" s="201"/>
      <c r="E2992" s="201"/>
      <c r="G2992" s="193"/>
      <c r="AD2992" s="202"/>
      <c r="AE2992" s="203"/>
      <c r="AF2992" s="203"/>
      <c r="AG2992" s="203"/>
      <c r="AH2992" s="203"/>
      <c r="AK2992" s="203"/>
      <c r="AL2992" s="203"/>
      <c r="AM2992" s="204"/>
    </row>
    <row r="2993" spans="2:39">
      <c r="B2993" s="200"/>
      <c r="D2993" s="201"/>
      <c r="E2993" s="201"/>
      <c r="G2993" s="193"/>
      <c r="AD2993" s="202"/>
      <c r="AE2993" s="203"/>
      <c r="AF2993" s="203"/>
      <c r="AG2993" s="203"/>
      <c r="AH2993" s="203"/>
      <c r="AK2993" s="203"/>
      <c r="AL2993" s="203"/>
      <c r="AM2993" s="204"/>
    </row>
    <row r="2994" spans="2:39">
      <c r="B2994" s="200"/>
      <c r="D2994" s="201"/>
      <c r="E2994" s="201"/>
      <c r="G2994" s="193"/>
      <c r="AD2994" s="202"/>
      <c r="AE2994" s="203"/>
      <c r="AF2994" s="203"/>
      <c r="AG2994" s="203"/>
      <c r="AH2994" s="203"/>
      <c r="AK2994" s="203"/>
      <c r="AL2994" s="203"/>
      <c r="AM2994" s="204"/>
    </row>
    <row r="2995" spans="2:39">
      <c r="B2995" s="200"/>
      <c r="D2995" s="201"/>
      <c r="E2995" s="201"/>
      <c r="G2995" s="193"/>
      <c r="AD2995" s="202"/>
      <c r="AE2995" s="203"/>
      <c r="AF2995" s="203"/>
      <c r="AG2995" s="203"/>
      <c r="AH2995" s="203"/>
      <c r="AK2995" s="203"/>
      <c r="AL2995" s="203"/>
      <c r="AM2995" s="204"/>
    </row>
    <row r="2996" spans="2:39">
      <c r="B2996" s="200"/>
      <c r="D2996" s="201"/>
      <c r="E2996" s="201"/>
      <c r="G2996" s="193"/>
      <c r="AD2996" s="202"/>
      <c r="AE2996" s="203"/>
      <c r="AF2996" s="203"/>
      <c r="AG2996" s="203"/>
      <c r="AH2996" s="203"/>
      <c r="AK2996" s="203"/>
      <c r="AL2996" s="203"/>
      <c r="AM2996" s="204"/>
    </row>
    <row r="2997" spans="2:39">
      <c r="B2997" s="200"/>
      <c r="D2997" s="201"/>
      <c r="E2997" s="201"/>
      <c r="G2997" s="193"/>
      <c r="AD2997" s="202"/>
      <c r="AE2997" s="203"/>
      <c r="AF2997" s="203"/>
      <c r="AG2997" s="203"/>
      <c r="AH2997" s="203"/>
      <c r="AK2997" s="203"/>
      <c r="AL2997" s="203"/>
      <c r="AM2997" s="204"/>
    </row>
    <row r="2998" spans="2:39">
      <c r="B2998" s="200"/>
      <c r="D2998" s="201"/>
      <c r="E2998" s="201"/>
      <c r="G2998" s="193"/>
      <c r="AD2998" s="202"/>
      <c r="AE2998" s="203"/>
      <c r="AF2998" s="203"/>
      <c r="AG2998" s="203"/>
      <c r="AH2998" s="203"/>
      <c r="AK2998" s="203"/>
      <c r="AL2998" s="203"/>
      <c r="AM2998" s="204"/>
    </row>
    <row r="2999" spans="2:39">
      <c r="B2999" s="200"/>
      <c r="D2999" s="201"/>
      <c r="E2999" s="201"/>
      <c r="G2999" s="193"/>
      <c r="AD2999" s="202"/>
      <c r="AE2999" s="203"/>
      <c r="AF2999" s="203"/>
      <c r="AG2999" s="203"/>
      <c r="AH2999" s="203"/>
      <c r="AK2999" s="203"/>
      <c r="AL2999" s="203"/>
      <c r="AM2999" s="204"/>
    </row>
    <row r="3000" spans="2:39">
      <c r="B3000" s="200"/>
      <c r="D3000" s="201"/>
      <c r="E3000" s="201"/>
      <c r="G3000" s="193"/>
      <c r="AD3000" s="202"/>
      <c r="AE3000" s="203"/>
      <c r="AF3000" s="203"/>
      <c r="AG3000" s="203"/>
      <c r="AH3000" s="203"/>
      <c r="AK3000" s="203"/>
      <c r="AL3000" s="203"/>
      <c r="AM3000" s="204"/>
    </row>
    <row r="3001" spans="2:39">
      <c r="B3001" s="200"/>
      <c r="D3001" s="201"/>
      <c r="E3001" s="201"/>
      <c r="G3001" s="193"/>
      <c r="AD3001" s="202"/>
      <c r="AE3001" s="203"/>
      <c r="AF3001" s="203"/>
      <c r="AG3001" s="203"/>
      <c r="AH3001" s="203"/>
      <c r="AK3001" s="203"/>
      <c r="AL3001" s="203"/>
      <c r="AM3001" s="204"/>
    </row>
    <row r="3002" spans="2:39">
      <c r="B3002" s="200"/>
      <c r="D3002" s="201"/>
      <c r="E3002" s="201"/>
      <c r="G3002" s="193"/>
      <c r="AD3002" s="202"/>
      <c r="AE3002" s="203"/>
      <c r="AF3002" s="203"/>
      <c r="AG3002" s="203"/>
      <c r="AH3002" s="203"/>
      <c r="AK3002" s="203"/>
      <c r="AL3002" s="203"/>
      <c r="AM3002" s="204"/>
    </row>
    <row r="3003" spans="2:39">
      <c r="B3003" s="200"/>
      <c r="D3003" s="201"/>
      <c r="E3003" s="201"/>
      <c r="G3003" s="193"/>
      <c r="AD3003" s="202"/>
      <c r="AE3003" s="203"/>
      <c r="AF3003" s="203"/>
      <c r="AG3003" s="203"/>
      <c r="AH3003" s="203"/>
      <c r="AK3003" s="203"/>
      <c r="AL3003" s="203"/>
      <c r="AM3003" s="204"/>
    </row>
    <row r="3004" spans="2:39">
      <c r="B3004" s="200"/>
      <c r="D3004" s="201"/>
      <c r="E3004" s="201"/>
      <c r="G3004" s="193"/>
      <c r="AD3004" s="202"/>
      <c r="AE3004" s="203"/>
      <c r="AF3004" s="203"/>
      <c r="AG3004" s="203"/>
      <c r="AH3004" s="203"/>
      <c r="AK3004" s="203"/>
      <c r="AL3004" s="203"/>
      <c r="AM3004" s="204"/>
    </row>
    <row r="3005" spans="2:39">
      <c r="B3005" s="200"/>
      <c r="D3005" s="201"/>
      <c r="E3005" s="201"/>
      <c r="G3005" s="193"/>
      <c r="AD3005" s="202"/>
      <c r="AE3005" s="203"/>
      <c r="AF3005" s="203"/>
      <c r="AG3005" s="203"/>
      <c r="AH3005" s="203"/>
      <c r="AK3005" s="203"/>
      <c r="AL3005" s="203"/>
      <c r="AM3005" s="204"/>
    </row>
    <row r="3006" spans="2:39">
      <c r="B3006" s="200"/>
      <c r="D3006" s="201"/>
      <c r="E3006" s="201"/>
      <c r="G3006" s="193"/>
      <c r="AD3006" s="202"/>
      <c r="AE3006" s="203"/>
      <c r="AF3006" s="203"/>
      <c r="AG3006" s="203"/>
      <c r="AH3006" s="203"/>
      <c r="AK3006" s="203"/>
      <c r="AL3006" s="203"/>
      <c r="AM3006" s="204"/>
    </row>
    <row r="3007" spans="2:39">
      <c r="B3007" s="200"/>
      <c r="D3007" s="201"/>
      <c r="E3007" s="201"/>
      <c r="G3007" s="193"/>
      <c r="AD3007" s="202"/>
      <c r="AE3007" s="203"/>
      <c r="AF3007" s="203"/>
      <c r="AG3007" s="203"/>
      <c r="AH3007" s="203"/>
      <c r="AK3007" s="203"/>
      <c r="AL3007" s="203"/>
      <c r="AM3007" s="204"/>
    </row>
    <row r="3008" spans="2:39">
      <c r="B3008" s="200"/>
      <c r="D3008" s="201"/>
      <c r="E3008" s="201"/>
      <c r="G3008" s="193"/>
      <c r="AD3008" s="202"/>
      <c r="AE3008" s="203"/>
      <c r="AF3008" s="203"/>
      <c r="AG3008" s="203"/>
      <c r="AH3008" s="203"/>
      <c r="AK3008" s="203"/>
      <c r="AL3008" s="203"/>
      <c r="AM3008" s="204"/>
    </row>
    <row r="3009" spans="2:39">
      <c r="B3009" s="200"/>
      <c r="D3009" s="201"/>
      <c r="E3009" s="201"/>
      <c r="G3009" s="193"/>
      <c r="AD3009" s="202"/>
      <c r="AE3009" s="203"/>
      <c r="AF3009" s="203"/>
      <c r="AG3009" s="203"/>
      <c r="AH3009" s="203"/>
      <c r="AK3009" s="203"/>
      <c r="AL3009" s="203"/>
      <c r="AM3009" s="204"/>
    </row>
    <row r="3010" spans="2:39">
      <c r="B3010" s="200"/>
      <c r="D3010" s="201"/>
      <c r="E3010" s="201"/>
      <c r="G3010" s="193"/>
      <c r="AD3010" s="202"/>
      <c r="AE3010" s="203"/>
      <c r="AF3010" s="203"/>
      <c r="AG3010" s="203"/>
      <c r="AH3010" s="203"/>
      <c r="AK3010" s="203"/>
      <c r="AL3010" s="203"/>
      <c r="AM3010" s="204"/>
    </row>
    <row r="3011" spans="2:39">
      <c r="B3011" s="200"/>
      <c r="D3011" s="201"/>
      <c r="E3011" s="201"/>
      <c r="G3011" s="193"/>
      <c r="AD3011" s="202"/>
      <c r="AE3011" s="203"/>
      <c r="AF3011" s="203"/>
      <c r="AG3011" s="203"/>
      <c r="AH3011" s="203"/>
      <c r="AK3011" s="203"/>
      <c r="AL3011" s="203"/>
      <c r="AM3011" s="204"/>
    </row>
    <row r="3012" spans="2:39">
      <c r="B3012" s="200"/>
      <c r="D3012" s="201"/>
      <c r="E3012" s="201"/>
      <c r="G3012" s="193"/>
      <c r="AD3012" s="202"/>
      <c r="AE3012" s="203"/>
      <c r="AF3012" s="203"/>
      <c r="AG3012" s="203"/>
      <c r="AH3012" s="203"/>
      <c r="AK3012" s="203"/>
      <c r="AL3012" s="203"/>
      <c r="AM3012" s="204"/>
    </row>
    <row r="3013" spans="2:39">
      <c r="B3013" s="200"/>
      <c r="D3013" s="201"/>
      <c r="E3013" s="201"/>
      <c r="G3013" s="193"/>
      <c r="AD3013" s="202"/>
      <c r="AE3013" s="203"/>
      <c r="AF3013" s="203"/>
      <c r="AG3013" s="203"/>
      <c r="AH3013" s="203"/>
      <c r="AK3013" s="203"/>
      <c r="AL3013" s="203"/>
      <c r="AM3013" s="204"/>
    </row>
    <row r="3014" spans="2:39">
      <c r="B3014" s="200"/>
      <c r="D3014" s="201"/>
      <c r="E3014" s="201"/>
      <c r="G3014" s="193"/>
      <c r="AD3014" s="202"/>
      <c r="AE3014" s="203"/>
      <c r="AF3014" s="203"/>
      <c r="AG3014" s="203"/>
      <c r="AH3014" s="203"/>
      <c r="AK3014" s="203"/>
      <c r="AL3014" s="203"/>
      <c r="AM3014" s="204"/>
    </row>
    <row r="3015" spans="2:39">
      <c r="B3015" s="200"/>
      <c r="D3015" s="201"/>
      <c r="E3015" s="201"/>
      <c r="G3015" s="193"/>
      <c r="AD3015" s="202"/>
      <c r="AE3015" s="203"/>
      <c r="AF3015" s="203"/>
      <c r="AG3015" s="203"/>
      <c r="AH3015" s="203"/>
      <c r="AK3015" s="203"/>
      <c r="AL3015" s="203"/>
      <c r="AM3015" s="204"/>
    </row>
    <row r="3016" spans="2:39">
      <c r="B3016" s="200"/>
      <c r="D3016" s="201"/>
      <c r="E3016" s="201"/>
      <c r="G3016" s="193"/>
      <c r="AD3016" s="202"/>
      <c r="AE3016" s="203"/>
      <c r="AF3016" s="203"/>
      <c r="AG3016" s="203"/>
      <c r="AH3016" s="203"/>
      <c r="AK3016" s="203"/>
      <c r="AL3016" s="203"/>
      <c r="AM3016" s="204"/>
    </row>
    <row r="3017" spans="2:39">
      <c r="B3017" s="200"/>
      <c r="D3017" s="201"/>
      <c r="E3017" s="201"/>
      <c r="G3017" s="193"/>
      <c r="AD3017" s="202"/>
      <c r="AE3017" s="203"/>
      <c r="AF3017" s="203"/>
      <c r="AG3017" s="203"/>
      <c r="AH3017" s="203"/>
      <c r="AK3017" s="203"/>
      <c r="AL3017" s="203"/>
      <c r="AM3017" s="204"/>
    </row>
    <row r="3018" spans="2:39">
      <c r="B3018" s="200"/>
      <c r="D3018" s="201"/>
      <c r="E3018" s="201"/>
      <c r="G3018" s="193"/>
      <c r="AD3018" s="202"/>
      <c r="AE3018" s="203"/>
      <c r="AF3018" s="203"/>
      <c r="AG3018" s="203"/>
      <c r="AH3018" s="203"/>
      <c r="AK3018" s="203"/>
      <c r="AL3018" s="203"/>
      <c r="AM3018" s="204"/>
    </row>
    <row r="3019" spans="2:39">
      <c r="B3019" s="200"/>
      <c r="D3019" s="201"/>
      <c r="E3019" s="201"/>
      <c r="G3019" s="193"/>
      <c r="AD3019" s="202"/>
      <c r="AE3019" s="203"/>
      <c r="AF3019" s="203"/>
      <c r="AG3019" s="203"/>
      <c r="AH3019" s="203"/>
      <c r="AK3019" s="203"/>
      <c r="AL3019" s="203"/>
      <c r="AM3019" s="204"/>
    </row>
    <row r="3020" spans="2:39">
      <c r="B3020" s="200"/>
      <c r="D3020" s="201"/>
      <c r="E3020" s="201"/>
      <c r="G3020" s="193"/>
      <c r="AD3020" s="202"/>
      <c r="AE3020" s="203"/>
      <c r="AF3020" s="203"/>
      <c r="AG3020" s="203"/>
      <c r="AH3020" s="203"/>
      <c r="AK3020" s="203"/>
      <c r="AL3020" s="203"/>
      <c r="AM3020" s="204"/>
    </row>
    <row r="3021" spans="2:39">
      <c r="B3021" s="200"/>
      <c r="D3021" s="201"/>
      <c r="E3021" s="201"/>
      <c r="G3021" s="193"/>
      <c r="AD3021" s="202"/>
      <c r="AE3021" s="203"/>
      <c r="AF3021" s="203"/>
      <c r="AG3021" s="203"/>
      <c r="AH3021" s="203"/>
      <c r="AK3021" s="203"/>
      <c r="AL3021" s="203"/>
      <c r="AM3021" s="204"/>
    </row>
    <row r="3022" spans="2:39">
      <c r="B3022" s="200"/>
      <c r="D3022" s="201"/>
      <c r="E3022" s="201"/>
      <c r="G3022" s="193"/>
      <c r="AD3022" s="202"/>
      <c r="AE3022" s="203"/>
      <c r="AF3022" s="203"/>
      <c r="AG3022" s="203"/>
      <c r="AH3022" s="203"/>
      <c r="AK3022" s="203"/>
      <c r="AL3022" s="203"/>
      <c r="AM3022" s="204"/>
    </row>
    <row r="3023" spans="2:39">
      <c r="B3023" s="200"/>
      <c r="D3023" s="201"/>
      <c r="E3023" s="201"/>
      <c r="G3023" s="193"/>
      <c r="AD3023" s="202"/>
      <c r="AE3023" s="203"/>
      <c r="AF3023" s="203"/>
      <c r="AG3023" s="203"/>
      <c r="AH3023" s="203"/>
      <c r="AK3023" s="203"/>
      <c r="AL3023" s="203"/>
      <c r="AM3023" s="204"/>
    </row>
    <row r="3024" spans="2:39">
      <c r="B3024" s="200"/>
      <c r="D3024" s="201"/>
      <c r="E3024" s="201"/>
      <c r="G3024" s="193"/>
      <c r="AD3024" s="202"/>
      <c r="AE3024" s="203"/>
      <c r="AF3024" s="203"/>
      <c r="AG3024" s="203"/>
      <c r="AH3024" s="203"/>
      <c r="AK3024" s="203"/>
      <c r="AL3024" s="203"/>
      <c r="AM3024" s="204"/>
    </row>
    <row r="3025" spans="2:39">
      <c r="B3025" s="200"/>
      <c r="D3025" s="201"/>
      <c r="E3025" s="201"/>
      <c r="G3025" s="193"/>
      <c r="AD3025" s="202"/>
      <c r="AE3025" s="203"/>
      <c r="AF3025" s="203"/>
      <c r="AG3025" s="203"/>
      <c r="AH3025" s="203"/>
      <c r="AK3025" s="203"/>
      <c r="AL3025" s="203"/>
      <c r="AM3025" s="204"/>
    </row>
    <row r="3026" spans="2:39">
      <c r="B3026" s="200"/>
      <c r="D3026" s="201"/>
      <c r="E3026" s="201"/>
      <c r="G3026" s="193"/>
      <c r="AD3026" s="202"/>
      <c r="AE3026" s="203"/>
      <c r="AF3026" s="203"/>
      <c r="AG3026" s="203"/>
      <c r="AH3026" s="203"/>
      <c r="AK3026" s="203"/>
      <c r="AL3026" s="203"/>
      <c r="AM3026" s="204"/>
    </row>
    <row r="3027" spans="2:39">
      <c r="B3027" s="200"/>
      <c r="D3027" s="201"/>
      <c r="E3027" s="201"/>
      <c r="G3027" s="193"/>
      <c r="AD3027" s="202"/>
      <c r="AE3027" s="203"/>
      <c r="AF3027" s="203"/>
      <c r="AG3027" s="203"/>
      <c r="AH3027" s="203"/>
      <c r="AK3027" s="203"/>
      <c r="AL3027" s="203"/>
      <c r="AM3027" s="204"/>
    </row>
    <row r="3028" spans="2:39">
      <c r="B3028" s="200"/>
      <c r="D3028" s="201"/>
      <c r="E3028" s="201"/>
      <c r="G3028" s="193"/>
      <c r="AD3028" s="202"/>
      <c r="AE3028" s="203"/>
      <c r="AF3028" s="203"/>
      <c r="AG3028" s="203"/>
      <c r="AH3028" s="203"/>
      <c r="AK3028" s="203"/>
      <c r="AL3028" s="203"/>
      <c r="AM3028" s="204"/>
    </row>
    <row r="3029" spans="2:39">
      <c r="B3029" s="200"/>
      <c r="D3029" s="201"/>
      <c r="E3029" s="201"/>
      <c r="G3029" s="193"/>
      <c r="AD3029" s="202"/>
      <c r="AE3029" s="203"/>
      <c r="AF3029" s="203"/>
      <c r="AG3029" s="203"/>
      <c r="AH3029" s="203"/>
      <c r="AK3029" s="203"/>
      <c r="AL3029" s="203"/>
      <c r="AM3029" s="204"/>
    </row>
    <row r="3030" spans="2:39">
      <c r="B3030" s="200"/>
      <c r="D3030" s="201"/>
      <c r="E3030" s="201"/>
      <c r="G3030" s="193"/>
      <c r="AD3030" s="202"/>
      <c r="AE3030" s="203"/>
      <c r="AF3030" s="203"/>
      <c r="AG3030" s="203"/>
      <c r="AH3030" s="203"/>
      <c r="AK3030" s="203"/>
      <c r="AL3030" s="203"/>
      <c r="AM3030" s="204"/>
    </row>
    <row r="3031" spans="2:39">
      <c r="B3031" s="200"/>
      <c r="D3031" s="201"/>
      <c r="E3031" s="201"/>
      <c r="G3031" s="193"/>
      <c r="AD3031" s="202"/>
      <c r="AE3031" s="203"/>
      <c r="AF3031" s="203"/>
      <c r="AG3031" s="203"/>
      <c r="AH3031" s="203"/>
      <c r="AK3031" s="203"/>
      <c r="AL3031" s="203"/>
      <c r="AM3031" s="204"/>
    </row>
    <row r="3032" spans="2:39">
      <c r="B3032" s="200"/>
      <c r="D3032" s="201"/>
      <c r="E3032" s="201"/>
      <c r="G3032" s="193"/>
      <c r="AD3032" s="202"/>
      <c r="AE3032" s="203"/>
      <c r="AF3032" s="203"/>
      <c r="AG3032" s="203"/>
      <c r="AH3032" s="203"/>
      <c r="AK3032" s="203"/>
      <c r="AL3032" s="203"/>
      <c r="AM3032" s="204"/>
    </row>
    <row r="3033" spans="2:39">
      <c r="B3033" s="200"/>
      <c r="D3033" s="201"/>
      <c r="E3033" s="201"/>
      <c r="G3033" s="193"/>
      <c r="AD3033" s="202"/>
      <c r="AE3033" s="203"/>
      <c r="AF3033" s="203"/>
      <c r="AG3033" s="203"/>
      <c r="AH3033" s="203"/>
      <c r="AK3033" s="203"/>
      <c r="AL3033" s="203"/>
      <c r="AM3033" s="204"/>
    </row>
    <row r="3034" spans="2:39">
      <c r="B3034" s="200"/>
      <c r="D3034" s="201"/>
      <c r="E3034" s="201"/>
      <c r="G3034" s="193"/>
      <c r="AD3034" s="202"/>
      <c r="AE3034" s="203"/>
      <c r="AF3034" s="203"/>
      <c r="AG3034" s="203"/>
      <c r="AH3034" s="203"/>
      <c r="AK3034" s="203"/>
      <c r="AL3034" s="203"/>
      <c r="AM3034" s="204"/>
    </row>
    <row r="3035" spans="2:39">
      <c r="B3035" s="200"/>
      <c r="D3035" s="201"/>
      <c r="E3035" s="201"/>
      <c r="G3035" s="193"/>
      <c r="AD3035" s="202"/>
      <c r="AE3035" s="203"/>
      <c r="AF3035" s="203"/>
      <c r="AG3035" s="203"/>
      <c r="AH3035" s="203"/>
      <c r="AK3035" s="203"/>
      <c r="AL3035" s="203"/>
      <c r="AM3035" s="204"/>
    </row>
    <row r="3036" spans="2:39">
      <c r="B3036" s="200"/>
      <c r="D3036" s="201"/>
      <c r="E3036" s="201"/>
      <c r="G3036" s="193"/>
      <c r="AD3036" s="202"/>
      <c r="AE3036" s="203"/>
      <c r="AF3036" s="203"/>
      <c r="AG3036" s="203"/>
      <c r="AH3036" s="203"/>
      <c r="AK3036" s="203"/>
      <c r="AL3036" s="203"/>
      <c r="AM3036" s="204"/>
    </row>
    <row r="3037" spans="2:39">
      <c r="B3037" s="200"/>
      <c r="D3037" s="201"/>
      <c r="E3037" s="201"/>
      <c r="G3037" s="193"/>
      <c r="AD3037" s="202"/>
      <c r="AE3037" s="203"/>
      <c r="AF3037" s="203"/>
      <c r="AG3037" s="203"/>
      <c r="AH3037" s="203"/>
      <c r="AK3037" s="203"/>
      <c r="AL3037" s="203"/>
      <c r="AM3037" s="204"/>
    </row>
    <row r="3038" spans="2:39">
      <c r="B3038" s="200"/>
      <c r="D3038" s="201"/>
      <c r="E3038" s="201"/>
      <c r="G3038" s="193"/>
      <c r="AD3038" s="202"/>
      <c r="AE3038" s="203"/>
      <c r="AF3038" s="203"/>
      <c r="AG3038" s="203"/>
      <c r="AH3038" s="203"/>
      <c r="AK3038" s="203"/>
      <c r="AL3038" s="203"/>
      <c r="AM3038" s="204"/>
    </row>
    <row r="3039" spans="2:39">
      <c r="B3039" s="200"/>
      <c r="D3039" s="201"/>
      <c r="E3039" s="201"/>
      <c r="G3039" s="193"/>
      <c r="AD3039" s="202"/>
      <c r="AE3039" s="203"/>
      <c r="AF3039" s="203"/>
      <c r="AG3039" s="203"/>
      <c r="AH3039" s="203"/>
      <c r="AK3039" s="203"/>
      <c r="AL3039" s="203"/>
      <c r="AM3039" s="204"/>
    </row>
    <row r="3040" spans="2:39">
      <c r="B3040" s="200"/>
      <c r="D3040" s="201"/>
      <c r="E3040" s="201"/>
      <c r="G3040" s="193"/>
      <c r="AD3040" s="202"/>
      <c r="AE3040" s="203"/>
      <c r="AF3040" s="203"/>
      <c r="AG3040" s="203"/>
      <c r="AH3040" s="203"/>
      <c r="AK3040" s="203"/>
      <c r="AL3040" s="203"/>
      <c r="AM3040" s="204"/>
    </row>
    <row r="3041" spans="2:39">
      <c r="B3041" s="200"/>
      <c r="D3041" s="201"/>
      <c r="E3041" s="201"/>
      <c r="G3041" s="193"/>
      <c r="AD3041" s="202"/>
      <c r="AE3041" s="203"/>
      <c r="AF3041" s="203"/>
      <c r="AG3041" s="203"/>
      <c r="AH3041" s="203"/>
      <c r="AK3041" s="203"/>
      <c r="AL3041" s="203"/>
      <c r="AM3041" s="204"/>
    </row>
    <row r="3042" spans="2:39">
      <c r="B3042" s="200"/>
      <c r="D3042" s="201"/>
      <c r="E3042" s="201"/>
      <c r="G3042" s="193"/>
      <c r="AD3042" s="202"/>
      <c r="AE3042" s="203"/>
      <c r="AF3042" s="203"/>
      <c r="AG3042" s="203"/>
      <c r="AH3042" s="203"/>
      <c r="AK3042" s="203"/>
      <c r="AL3042" s="203"/>
      <c r="AM3042" s="204"/>
    </row>
    <row r="3043" spans="2:39">
      <c r="B3043" s="200"/>
      <c r="D3043" s="201"/>
      <c r="E3043" s="201"/>
      <c r="G3043" s="193"/>
      <c r="AD3043" s="202"/>
      <c r="AE3043" s="203"/>
      <c r="AF3043" s="203"/>
      <c r="AG3043" s="203"/>
      <c r="AH3043" s="203"/>
      <c r="AK3043" s="203"/>
      <c r="AL3043" s="203"/>
      <c r="AM3043" s="204"/>
    </row>
    <row r="3044" spans="2:39">
      <c r="B3044" s="200"/>
      <c r="D3044" s="201"/>
      <c r="E3044" s="201"/>
      <c r="G3044" s="193"/>
      <c r="AD3044" s="202"/>
      <c r="AE3044" s="203"/>
      <c r="AF3044" s="203"/>
      <c r="AG3044" s="203"/>
      <c r="AH3044" s="203"/>
      <c r="AK3044" s="203"/>
      <c r="AL3044" s="203"/>
      <c r="AM3044" s="204"/>
    </row>
    <row r="3045" spans="2:39">
      <c r="B3045" s="200"/>
      <c r="D3045" s="201"/>
      <c r="E3045" s="201"/>
      <c r="G3045" s="193"/>
      <c r="AD3045" s="202"/>
      <c r="AE3045" s="203"/>
      <c r="AF3045" s="203"/>
      <c r="AG3045" s="203"/>
      <c r="AH3045" s="203"/>
      <c r="AK3045" s="203"/>
      <c r="AL3045" s="203"/>
      <c r="AM3045" s="204"/>
    </row>
    <row r="3046" spans="2:39">
      <c r="B3046" s="200"/>
      <c r="D3046" s="201"/>
      <c r="E3046" s="201"/>
      <c r="G3046" s="193"/>
      <c r="AD3046" s="202"/>
      <c r="AE3046" s="203"/>
      <c r="AF3046" s="203"/>
      <c r="AG3046" s="203"/>
      <c r="AH3046" s="203"/>
      <c r="AK3046" s="203"/>
      <c r="AL3046" s="203"/>
      <c r="AM3046" s="204"/>
    </row>
    <row r="3047" spans="2:39">
      <c r="B3047" s="200"/>
      <c r="D3047" s="201"/>
      <c r="E3047" s="201"/>
      <c r="G3047" s="193"/>
      <c r="AD3047" s="202"/>
      <c r="AE3047" s="203"/>
      <c r="AF3047" s="203"/>
      <c r="AG3047" s="203"/>
      <c r="AH3047" s="203"/>
      <c r="AK3047" s="203"/>
      <c r="AL3047" s="203"/>
      <c r="AM3047" s="204"/>
    </row>
    <row r="3048" spans="2:39">
      <c r="B3048" s="200"/>
      <c r="D3048" s="201"/>
      <c r="E3048" s="201"/>
      <c r="G3048" s="193"/>
      <c r="AD3048" s="202"/>
      <c r="AE3048" s="203"/>
      <c r="AF3048" s="203"/>
      <c r="AG3048" s="203"/>
      <c r="AH3048" s="203"/>
      <c r="AK3048" s="203"/>
      <c r="AL3048" s="203"/>
      <c r="AM3048" s="204"/>
    </row>
    <row r="3049" spans="2:39">
      <c r="B3049" s="200"/>
      <c r="D3049" s="201"/>
      <c r="E3049" s="201"/>
      <c r="G3049" s="193"/>
      <c r="AD3049" s="202"/>
      <c r="AE3049" s="203"/>
      <c r="AF3049" s="203"/>
      <c r="AG3049" s="203"/>
      <c r="AH3049" s="203"/>
      <c r="AK3049" s="203"/>
      <c r="AL3049" s="203"/>
      <c r="AM3049" s="204"/>
    </row>
    <row r="3050" spans="2:39">
      <c r="B3050" s="200"/>
      <c r="D3050" s="201"/>
      <c r="E3050" s="201"/>
      <c r="G3050" s="193"/>
      <c r="AD3050" s="202"/>
      <c r="AE3050" s="203"/>
      <c r="AF3050" s="203"/>
      <c r="AG3050" s="203"/>
      <c r="AH3050" s="203"/>
      <c r="AK3050" s="203"/>
      <c r="AL3050" s="203"/>
      <c r="AM3050" s="204"/>
    </row>
    <row r="3051" spans="2:39">
      <c r="B3051" s="200"/>
      <c r="D3051" s="201"/>
      <c r="E3051" s="201"/>
      <c r="G3051" s="193"/>
      <c r="AD3051" s="202"/>
      <c r="AE3051" s="203"/>
      <c r="AF3051" s="203"/>
      <c r="AG3051" s="203"/>
      <c r="AH3051" s="203"/>
      <c r="AK3051" s="203"/>
      <c r="AL3051" s="203"/>
      <c r="AM3051" s="204"/>
    </row>
    <row r="3052" spans="2:39">
      <c r="B3052" s="200"/>
      <c r="D3052" s="201"/>
      <c r="E3052" s="201"/>
      <c r="G3052" s="193"/>
      <c r="AD3052" s="202"/>
      <c r="AE3052" s="203"/>
      <c r="AF3052" s="203"/>
      <c r="AG3052" s="203"/>
      <c r="AH3052" s="203"/>
      <c r="AK3052" s="203"/>
      <c r="AL3052" s="203"/>
      <c r="AM3052" s="204"/>
    </row>
    <row r="3053" spans="2:39">
      <c r="B3053" s="200"/>
      <c r="D3053" s="201"/>
      <c r="E3053" s="201"/>
      <c r="G3053" s="193"/>
      <c r="AD3053" s="202"/>
      <c r="AE3053" s="203"/>
      <c r="AF3053" s="203"/>
      <c r="AG3053" s="203"/>
      <c r="AH3053" s="203"/>
      <c r="AK3053" s="203"/>
      <c r="AL3053" s="203"/>
      <c r="AM3053" s="204"/>
    </row>
    <row r="3054" spans="2:39">
      <c r="B3054" s="200"/>
      <c r="D3054" s="201"/>
      <c r="E3054" s="201"/>
      <c r="G3054" s="193"/>
      <c r="AD3054" s="202"/>
      <c r="AE3054" s="203"/>
      <c r="AF3054" s="203"/>
      <c r="AG3054" s="203"/>
      <c r="AH3054" s="203"/>
      <c r="AK3054" s="203"/>
      <c r="AL3054" s="203"/>
      <c r="AM3054" s="204"/>
    </row>
    <row r="3055" spans="2:39">
      <c r="B3055" s="200"/>
      <c r="D3055" s="201"/>
      <c r="E3055" s="201"/>
      <c r="G3055" s="193"/>
      <c r="AD3055" s="202"/>
      <c r="AE3055" s="203"/>
      <c r="AF3055" s="203"/>
      <c r="AG3055" s="203"/>
      <c r="AH3055" s="203"/>
      <c r="AK3055" s="203"/>
      <c r="AL3055" s="203"/>
      <c r="AM3055" s="204"/>
    </row>
    <row r="3056" spans="2:39">
      <c r="B3056" s="200"/>
      <c r="D3056" s="201"/>
      <c r="E3056" s="201"/>
      <c r="G3056" s="193"/>
      <c r="AD3056" s="202"/>
      <c r="AE3056" s="203"/>
      <c r="AF3056" s="203"/>
      <c r="AG3056" s="203"/>
      <c r="AH3056" s="203"/>
      <c r="AK3056" s="203"/>
      <c r="AL3056" s="203"/>
      <c r="AM3056" s="204"/>
    </row>
    <row r="3057" spans="2:39">
      <c r="B3057" s="200"/>
      <c r="D3057" s="201"/>
      <c r="E3057" s="201"/>
      <c r="G3057" s="193"/>
      <c r="AD3057" s="202"/>
      <c r="AE3057" s="203"/>
      <c r="AF3057" s="203"/>
      <c r="AG3057" s="203"/>
      <c r="AH3057" s="203"/>
      <c r="AK3057" s="203"/>
      <c r="AL3057" s="203"/>
      <c r="AM3057" s="204"/>
    </row>
    <row r="3058" spans="2:39">
      <c r="B3058" s="200"/>
      <c r="D3058" s="201"/>
      <c r="E3058" s="201"/>
      <c r="G3058" s="193"/>
      <c r="AD3058" s="202"/>
      <c r="AE3058" s="203"/>
      <c r="AF3058" s="203"/>
      <c r="AG3058" s="203"/>
      <c r="AH3058" s="203"/>
      <c r="AK3058" s="203"/>
      <c r="AL3058" s="203"/>
      <c r="AM3058" s="204"/>
    </row>
    <row r="3059" spans="2:39">
      <c r="B3059" s="200"/>
      <c r="D3059" s="201"/>
      <c r="E3059" s="201"/>
      <c r="G3059" s="193"/>
      <c r="AD3059" s="202"/>
      <c r="AE3059" s="203"/>
      <c r="AF3059" s="203"/>
      <c r="AG3059" s="203"/>
      <c r="AH3059" s="203"/>
      <c r="AK3059" s="203"/>
      <c r="AL3059" s="203"/>
      <c r="AM3059" s="204"/>
    </row>
    <row r="3060" spans="2:39">
      <c r="B3060" s="200"/>
      <c r="D3060" s="201"/>
      <c r="E3060" s="201"/>
      <c r="G3060" s="193"/>
      <c r="AD3060" s="202"/>
      <c r="AE3060" s="203"/>
      <c r="AF3060" s="203"/>
      <c r="AG3060" s="203"/>
      <c r="AH3060" s="203"/>
      <c r="AK3060" s="203"/>
      <c r="AL3060" s="203"/>
      <c r="AM3060" s="204"/>
    </row>
    <row r="3061" spans="2:39">
      <c r="B3061" s="200"/>
      <c r="D3061" s="201"/>
      <c r="E3061" s="201"/>
      <c r="G3061" s="193"/>
      <c r="AD3061" s="202"/>
      <c r="AE3061" s="203"/>
      <c r="AF3061" s="203"/>
      <c r="AG3061" s="203"/>
      <c r="AH3061" s="203"/>
      <c r="AK3061" s="203"/>
      <c r="AL3061" s="203"/>
      <c r="AM3061" s="204"/>
    </row>
    <row r="3062" spans="2:39">
      <c r="B3062" s="200"/>
      <c r="D3062" s="201"/>
      <c r="E3062" s="201"/>
      <c r="G3062" s="193"/>
      <c r="AD3062" s="202"/>
      <c r="AE3062" s="203"/>
      <c r="AF3062" s="203"/>
      <c r="AG3062" s="203"/>
      <c r="AH3062" s="203"/>
      <c r="AK3062" s="203"/>
      <c r="AL3062" s="203"/>
      <c r="AM3062" s="204"/>
    </row>
    <row r="3063" spans="2:39">
      <c r="B3063" s="200"/>
      <c r="D3063" s="201"/>
      <c r="E3063" s="201"/>
      <c r="G3063" s="193"/>
      <c r="AD3063" s="202"/>
      <c r="AE3063" s="203"/>
      <c r="AF3063" s="203"/>
      <c r="AG3063" s="203"/>
      <c r="AH3063" s="203"/>
      <c r="AK3063" s="203"/>
      <c r="AL3063" s="203"/>
      <c r="AM3063" s="204"/>
    </row>
    <row r="3064" spans="2:39">
      <c r="B3064" s="200"/>
      <c r="D3064" s="201"/>
      <c r="E3064" s="201"/>
      <c r="G3064" s="193"/>
      <c r="AD3064" s="202"/>
      <c r="AE3064" s="203"/>
      <c r="AF3064" s="203"/>
      <c r="AG3064" s="203"/>
      <c r="AH3064" s="203"/>
      <c r="AK3064" s="203"/>
      <c r="AL3064" s="203"/>
      <c r="AM3064" s="204"/>
    </row>
    <row r="3065" spans="2:39">
      <c r="B3065" s="200"/>
      <c r="D3065" s="201"/>
      <c r="E3065" s="201"/>
      <c r="G3065" s="193"/>
      <c r="AD3065" s="202"/>
      <c r="AE3065" s="203"/>
      <c r="AF3065" s="203"/>
      <c r="AG3065" s="203"/>
      <c r="AH3065" s="203"/>
      <c r="AK3065" s="203"/>
      <c r="AL3065" s="203"/>
      <c r="AM3065" s="204"/>
    </row>
    <row r="3066" spans="2:39">
      <c r="B3066" s="200"/>
      <c r="D3066" s="201"/>
      <c r="E3066" s="201"/>
      <c r="G3066" s="193"/>
      <c r="AD3066" s="202"/>
      <c r="AE3066" s="203"/>
      <c r="AF3066" s="203"/>
      <c r="AG3066" s="203"/>
      <c r="AH3066" s="203"/>
      <c r="AK3066" s="203"/>
      <c r="AL3066" s="203"/>
      <c r="AM3066" s="204"/>
    </row>
    <row r="3067" spans="2:39">
      <c r="B3067" s="200"/>
      <c r="D3067" s="201"/>
      <c r="E3067" s="201"/>
      <c r="G3067" s="193"/>
      <c r="AD3067" s="202"/>
      <c r="AE3067" s="203"/>
      <c r="AF3067" s="203"/>
      <c r="AG3067" s="203"/>
      <c r="AH3067" s="203"/>
      <c r="AK3067" s="203"/>
      <c r="AL3067" s="203"/>
      <c r="AM3067" s="204"/>
    </row>
    <row r="3068" spans="2:39">
      <c r="B3068" s="200"/>
      <c r="D3068" s="201"/>
      <c r="E3068" s="201"/>
      <c r="G3068" s="193"/>
      <c r="AD3068" s="202"/>
      <c r="AE3068" s="203"/>
      <c r="AF3068" s="203"/>
      <c r="AG3068" s="203"/>
      <c r="AH3068" s="203"/>
      <c r="AK3068" s="203"/>
      <c r="AL3068" s="203"/>
      <c r="AM3068" s="204"/>
    </row>
    <row r="3069" spans="2:39">
      <c r="B3069" s="200"/>
      <c r="D3069" s="201"/>
      <c r="E3069" s="201"/>
      <c r="G3069" s="193"/>
      <c r="AD3069" s="202"/>
      <c r="AE3069" s="203"/>
      <c r="AF3069" s="203"/>
      <c r="AG3069" s="203"/>
      <c r="AH3069" s="203"/>
      <c r="AK3069" s="203"/>
      <c r="AL3069" s="203"/>
      <c r="AM3069" s="204"/>
    </row>
    <row r="3070" spans="2:39">
      <c r="B3070" s="200"/>
      <c r="D3070" s="201"/>
      <c r="E3070" s="201"/>
      <c r="G3070" s="193"/>
      <c r="AD3070" s="202"/>
      <c r="AE3070" s="203"/>
      <c r="AF3070" s="203"/>
      <c r="AG3070" s="203"/>
      <c r="AH3070" s="203"/>
      <c r="AK3070" s="203"/>
      <c r="AL3070" s="203"/>
      <c r="AM3070" s="204"/>
    </row>
    <row r="3071" spans="2:39">
      <c r="B3071" s="200"/>
      <c r="D3071" s="201"/>
      <c r="E3071" s="201"/>
      <c r="G3071" s="193"/>
      <c r="AD3071" s="202"/>
      <c r="AE3071" s="203"/>
      <c r="AF3071" s="203"/>
      <c r="AG3071" s="203"/>
      <c r="AH3071" s="203"/>
      <c r="AK3071" s="203"/>
      <c r="AL3071" s="203"/>
      <c r="AM3071" s="204"/>
    </row>
    <row r="3072" spans="2:39">
      <c r="B3072" s="200"/>
      <c r="D3072" s="201"/>
      <c r="E3072" s="201"/>
      <c r="G3072" s="193"/>
      <c r="AD3072" s="202"/>
      <c r="AE3072" s="203"/>
      <c r="AF3072" s="203"/>
      <c r="AG3072" s="203"/>
      <c r="AH3072" s="203"/>
      <c r="AK3072" s="203"/>
      <c r="AL3072" s="203"/>
      <c r="AM3072" s="204"/>
    </row>
    <row r="3073" spans="2:39">
      <c r="B3073" s="200"/>
      <c r="D3073" s="201"/>
      <c r="E3073" s="201"/>
      <c r="G3073" s="193"/>
      <c r="AD3073" s="202"/>
      <c r="AE3073" s="203"/>
      <c r="AF3073" s="203"/>
      <c r="AG3073" s="203"/>
      <c r="AH3073" s="203"/>
      <c r="AK3073" s="203"/>
      <c r="AL3073" s="203"/>
      <c r="AM3073" s="204"/>
    </row>
    <row r="3074" spans="2:39">
      <c r="B3074" s="200"/>
      <c r="D3074" s="201"/>
      <c r="E3074" s="201"/>
      <c r="G3074" s="193"/>
      <c r="AD3074" s="202"/>
      <c r="AE3074" s="203"/>
      <c r="AF3074" s="203"/>
      <c r="AG3074" s="203"/>
      <c r="AH3074" s="203"/>
      <c r="AK3074" s="203"/>
      <c r="AL3074" s="203"/>
      <c r="AM3074" s="204"/>
    </row>
    <row r="3075" spans="2:39">
      <c r="B3075" s="200"/>
      <c r="D3075" s="201"/>
      <c r="E3075" s="201"/>
      <c r="G3075" s="193"/>
      <c r="AD3075" s="202"/>
      <c r="AE3075" s="203"/>
      <c r="AF3075" s="203"/>
      <c r="AG3075" s="203"/>
      <c r="AH3075" s="203"/>
      <c r="AK3075" s="203"/>
      <c r="AL3075" s="203"/>
      <c r="AM3075" s="204"/>
    </row>
    <row r="3076" spans="2:39">
      <c r="B3076" s="200"/>
      <c r="D3076" s="201"/>
      <c r="E3076" s="201"/>
      <c r="G3076" s="193"/>
      <c r="AD3076" s="202"/>
      <c r="AE3076" s="203"/>
      <c r="AF3076" s="203"/>
      <c r="AG3076" s="203"/>
      <c r="AH3076" s="203"/>
      <c r="AK3076" s="203"/>
      <c r="AL3076" s="203"/>
      <c r="AM3076" s="204"/>
    </row>
    <row r="3077" spans="2:39">
      <c r="B3077" s="200"/>
      <c r="D3077" s="201"/>
      <c r="E3077" s="201"/>
      <c r="G3077" s="193"/>
      <c r="AD3077" s="202"/>
      <c r="AE3077" s="203"/>
      <c r="AF3077" s="203"/>
      <c r="AG3077" s="203"/>
      <c r="AH3077" s="203"/>
      <c r="AK3077" s="203"/>
      <c r="AL3077" s="203"/>
      <c r="AM3077" s="204"/>
    </row>
    <row r="3078" spans="2:39">
      <c r="B3078" s="200"/>
      <c r="D3078" s="201"/>
      <c r="E3078" s="201"/>
      <c r="G3078" s="193"/>
      <c r="AD3078" s="202"/>
      <c r="AE3078" s="203"/>
      <c r="AF3078" s="203"/>
      <c r="AG3078" s="203"/>
      <c r="AH3078" s="203"/>
      <c r="AK3078" s="203"/>
      <c r="AL3078" s="203"/>
      <c r="AM3078" s="204"/>
    </row>
    <row r="3079" spans="2:39">
      <c r="B3079" s="200"/>
      <c r="G3079" s="193"/>
      <c r="AM3079" s="204"/>
    </row>
    <row r="3080" spans="2:39">
      <c r="B3080" s="200"/>
      <c r="G3080" s="193"/>
      <c r="AM3080" s="204"/>
    </row>
    <row r="3081" spans="2:39">
      <c r="B3081" s="200"/>
      <c r="G3081" s="193"/>
      <c r="AM3081" s="204"/>
    </row>
    <row r="3082" spans="2:39">
      <c r="B3082" s="200"/>
      <c r="G3082" s="193"/>
      <c r="AM3082" s="204"/>
    </row>
    <row r="3083" spans="2:39">
      <c r="B3083" s="200"/>
      <c r="G3083" s="193"/>
      <c r="AM3083" s="204"/>
    </row>
    <row r="3084" spans="2:39">
      <c r="B3084" s="200"/>
      <c r="G3084" s="193"/>
      <c r="AM3084" s="204"/>
    </row>
    <row r="3085" spans="2:39">
      <c r="B3085" s="200"/>
      <c r="G3085" s="193"/>
      <c r="AM3085" s="204"/>
    </row>
    <row r="3086" spans="2:39">
      <c r="B3086" s="200"/>
      <c r="G3086" s="193"/>
      <c r="AM3086" s="204"/>
    </row>
    <row r="3087" spans="2:39">
      <c r="B3087" s="200"/>
      <c r="G3087" s="193"/>
      <c r="AM3087" s="204"/>
    </row>
    <row r="3088" spans="2:39">
      <c r="B3088" s="200"/>
      <c r="G3088" s="193"/>
      <c r="AM3088" s="204"/>
    </row>
    <row r="3089" spans="2:39">
      <c r="B3089" s="200"/>
      <c r="G3089" s="193"/>
      <c r="AM3089" s="204"/>
    </row>
    <row r="3090" spans="2:39">
      <c r="B3090" s="200"/>
      <c r="G3090" s="193"/>
      <c r="AM3090" s="204"/>
    </row>
    <row r="3091" spans="2:39">
      <c r="AM3091" s="204"/>
    </row>
    <row r="3092" spans="2:39">
      <c r="AM3092" s="204"/>
    </row>
    <row r="3093" spans="2:39">
      <c r="AM3093" s="204"/>
    </row>
    <row r="3094" spans="2:39">
      <c r="AM3094" s="204"/>
    </row>
    <row r="3095" spans="2:39">
      <c r="AM3095" s="204"/>
    </row>
    <row r="3096" spans="2:39">
      <c r="AM3096" s="204"/>
    </row>
    <row r="3097" spans="2:39">
      <c r="AM3097" s="204"/>
    </row>
    <row r="3098" spans="2:39">
      <c r="AM3098" s="204"/>
    </row>
    <row r="3099" spans="2:39">
      <c r="AM3099" s="204"/>
    </row>
    <row r="3100" spans="2:39">
      <c r="AM3100" s="204"/>
    </row>
    <row r="3101" spans="2:39">
      <c r="AM3101" s="204"/>
    </row>
    <row r="3102" spans="2:39">
      <c r="AM3102" s="204"/>
    </row>
    <row r="3103" spans="2:39">
      <c r="AM3103" s="204"/>
    </row>
    <row r="3104" spans="2:39">
      <c r="AM3104" s="204"/>
    </row>
    <row r="3105" spans="1:50">
      <c r="A3105" s="217"/>
      <c r="B3105" s="293"/>
      <c r="F3105" s="198"/>
      <c r="H3105" s="198"/>
      <c r="I3105" s="198"/>
      <c r="J3105" s="198"/>
      <c r="K3105" s="198"/>
      <c r="L3105" s="198"/>
      <c r="M3105" s="198"/>
      <c r="N3105" s="198"/>
      <c r="O3105" s="198"/>
      <c r="P3105" s="198"/>
      <c r="Q3105" s="198"/>
      <c r="R3105" s="198"/>
      <c r="S3105" s="198"/>
      <c r="T3105" s="198"/>
      <c r="U3105" s="198"/>
      <c r="V3105" s="198"/>
      <c r="W3105" s="198"/>
      <c r="X3105" s="198"/>
      <c r="Y3105" s="198"/>
      <c r="Z3105" s="198"/>
      <c r="AA3105" s="198"/>
      <c r="AB3105" s="198"/>
      <c r="AC3105" s="198"/>
      <c r="AD3105" s="198"/>
      <c r="AE3105" s="198"/>
      <c r="AF3105" s="198"/>
      <c r="AG3105" s="198"/>
      <c r="AH3105" s="198"/>
      <c r="AI3105" s="198"/>
      <c r="AJ3105" s="198"/>
      <c r="AK3105" s="198"/>
      <c r="AL3105" s="198"/>
      <c r="AM3105" s="204"/>
      <c r="AN3105" s="198"/>
      <c r="AO3105" s="198"/>
      <c r="AP3105" s="198"/>
      <c r="AQ3105" s="198"/>
      <c r="AR3105" s="198"/>
      <c r="AS3105" s="198"/>
      <c r="AT3105" s="198"/>
      <c r="AU3105" s="198"/>
      <c r="AV3105" s="198"/>
      <c r="AW3105" s="198"/>
      <c r="AX3105" s="198"/>
    </row>
    <row r="3106" spans="1:50">
      <c r="A3106" s="217"/>
      <c r="B3106" s="293"/>
      <c r="F3106" s="198"/>
      <c r="H3106" s="198"/>
      <c r="I3106" s="198"/>
      <c r="J3106" s="198"/>
      <c r="K3106" s="198"/>
      <c r="L3106" s="198"/>
      <c r="M3106" s="198"/>
      <c r="N3106" s="198"/>
      <c r="O3106" s="198"/>
      <c r="P3106" s="198"/>
      <c r="Q3106" s="198"/>
      <c r="R3106" s="198"/>
      <c r="S3106" s="198"/>
      <c r="T3106" s="198"/>
      <c r="U3106" s="198"/>
      <c r="V3106" s="198"/>
      <c r="W3106" s="198"/>
      <c r="X3106" s="198"/>
      <c r="Y3106" s="198"/>
      <c r="Z3106" s="198"/>
      <c r="AA3106" s="198"/>
      <c r="AB3106" s="198"/>
      <c r="AC3106" s="198"/>
      <c r="AD3106" s="198"/>
      <c r="AE3106" s="198"/>
      <c r="AF3106" s="198"/>
      <c r="AG3106" s="198"/>
      <c r="AH3106" s="198"/>
      <c r="AI3106" s="198"/>
      <c r="AJ3106" s="198"/>
      <c r="AK3106" s="198"/>
      <c r="AL3106" s="198"/>
      <c r="AM3106" s="204"/>
      <c r="AN3106" s="198"/>
      <c r="AO3106" s="198"/>
      <c r="AP3106" s="198"/>
      <c r="AQ3106" s="198"/>
      <c r="AR3106" s="198"/>
      <c r="AS3106" s="198"/>
      <c r="AT3106" s="198"/>
      <c r="AU3106" s="198"/>
      <c r="AV3106" s="198"/>
      <c r="AW3106" s="198"/>
      <c r="AX3106" s="198"/>
    </row>
    <row r="3107" spans="1:50">
      <c r="A3107" s="217"/>
      <c r="B3107" s="293"/>
      <c r="F3107" s="198"/>
      <c r="H3107" s="198"/>
      <c r="I3107" s="198"/>
      <c r="J3107" s="198"/>
      <c r="K3107" s="198"/>
      <c r="L3107" s="198"/>
      <c r="M3107" s="198"/>
      <c r="N3107" s="198"/>
      <c r="O3107" s="198"/>
      <c r="P3107" s="198"/>
      <c r="Q3107" s="198"/>
      <c r="R3107" s="198"/>
      <c r="S3107" s="198"/>
      <c r="T3107" s="198"/>
      <c r="U3107" s="198"/>
      <c r="V3107" s="198"/>
      <c r="W3107" s="198"/>
      <c r="X3107" s="198"/>
      <c r="Y3107" s="198"/>
      <c r="Z3107" s="198"/>
      <c r="AA3107" s="198"/>
      <c r="AB3107" s="198"/>
      <c r="AC3107" s="198"/>
      <c r="AD3107" s="198"/>
      <c r="AE3107" s="198"/>
      <c r="AF3107" s="198"/>
      <c r="AG3107" s="198"/>
      <c r="AH3107" s="198"/>
      <c r="AI3107" s="198"/>
      <c r="AJ3107" s="198"/>
      <c r="AK3107" s="198"/>
      <c r="AL3107" s="198"/>
      <c r="AM3107" s="204"/>
      <c r="AN3107" s="198"/>
      <c r="AO3107" s="198"/>
      <c r="AP3107" s="198"/>
      <c r="AQ3107" s="198"/>
      <c r="AR3107" s="198"/>
      <c r="AS3107" s="198"/>
      <c r="AT3107" s="198"/>
      <c r="AU3107" s="198"/>
      <c r="AV3107" s="198"/>
      <c r="AW3107" s="198"/>
      <c r="AX3107" s="198"/>
    </row>
    <row r="3108" spans="1:50">
      <c r="A3108" s="217"/>
      <c r="B3108" s="293"/>
      <c r="F3108" s="198"/>
      <c r="H3108" s="198"/>
      <c r="I3108" s="198"/>
      <c r="J3108" s="198"/>
      <c r="K3108" s="198"/>
      <c r="L3108" s="198"/>
      <c r="M3108" s="198"/>
      <c r="N3108" s="198"/>
      <c r="O3108" s="198"/>
      <c r="P3108" s="198"/>
      <c r="Q3108" s="198"/>
      <c r="R3108" s="198"/>
      <c r="S3108" s="198"/>
      <c r="T3108" s="198"/>
      <c r="U3108" s="198"/>
      <c r="V3108" s="198"/>
      <c r="W3108" s="198"/>
      <c r="X3108" s="198"/>
      <c r="Y3108" s="198"/>
      <c r="Z3108" s="198"/>
      <c r="AA3108" s="198"/>
      <c r="AB3108" s="198"/>
      <c r="AC3108" s="198"/>
      <c r="AD3108" s="198"/>
      <c r="AE3108" s="198"/>
      <c r="AF3108" s="198"/>
      <c r="AG3108" s="198"/>
      <c r="AH3108" s="198"/>
      <c r="AI3108" s="198"/>
      <c r="AJ3108" s="198"/>
      <c r="AK3108" s="198"/>
      <c r="AL3108" s="198"/>
      <c r="AM3108" s="204"/>
      <c r="AN3108" s="198"/>
      <c r="AO3108" s="198"/>
      <c r="AP3108" s="198"/>
      <c r="AQ3108" s="198"/>
      <c r="AR3108" s="198"/>
      <c r="AS3108" s="198"/>
      <c r="AT3108" s="198"/>
      <c r="AU3108" s="198"/>
      <c r="AV3108" s="198"/>
      <c r="AW3108" s="198"/>
      <c r="AX3108" s="198"/>
    </row>
    <row r="3109" spans="1:50">
      <c r="A3109" s="217"/>
      <c r="B3109" s="293"/>
      <c r="F3109" s="198"/>
      <c r="H3109" s="198"/>
      <c r="I3109" s="198"/>
      <c r="J3109" s="198"/>
      <c r="K3109" s="198"/>
      <c r="L3109" s="198"/>
      <c r="M3109" s="198"/>
      <c r="N3109" s="198"/>
      <c r="O3109" s="198"/>
      <c r="P3109" s="198"/>
      <c r="Q3109" s="198"/>
      <c r="R3109" s="198"/>
      <c r="S3109" s="198"/>
      <c r="T3109" s="198"/>
      <c r="U3109" s="198"/>
      <c r="V3109" s="198"/>
      <c r="W3109" s="198"/>
      <c r="X3109" s="198"/>
      <c r="Y3109" s="198"/>
      <c r="Z3109" s="198"/>
      <c r="AA3109" s="198"/>
      <c r="AB3109" s="198"/>
      <c r="AC3109" s="198"/>
      <c r="AD3109" s="198"/>
      <c r="AE3109" s="198"/>
      <c r="AF3109" s="198"/>
      <c r="AG3109" s="198"/>
      <c r="AH3109" s="198"/>
      <c r="AI3109" s="198"/>
      <c r="AJ3109" s="198"/>
      <c r="AK3109" s="198"/>
      <c r="AL3109" s="198"/>
      <c r="AM3109" s="204"/>
      <c r="AN3109" s="198"/>
      <c r="AO3109" s="198"/>
      <c r="AP3109" s="198"/>
      <c r="AQ3109" s="198"/>
      <c r="AR3109" s="198"/>
      <c r="AS3109" s="198"/>
      <c r="AT3109" s="198"/>
      <c r="AU3109" s="198"/>
      <c r="AV3109" s="198"/>
      <c r="AW3109" s="198"/>
      <c r="AX3109" s="198"/>
    </row>
    <row r="3110" spans="1:50">
      <c r="A3110" s="217"/>
      <c r="B3110" s="293"/>
      <c r="F3110" s="198"/>
      <c r="H3110" s="198"/>
      <c r="I3110" s="198"/>
      <c r="J3110" s="198"/>
      <c r="K3110" s="198"/>
      <c r="L3110" s="198"/>
      <c r="M3110" s="198"/>
      <c r="N3110" s="198"/>
      <c r="O3110" s="198"/>
      <c r="P3110" s="198"/>
      <c r="Q3110" s="198"/>
      <c r="R3110" s="198"/>
      <c r="S3110" s="198"/>
      <c r="T3110" s="198"/>
      <c r="U3110" s="198"/>
      <c r="V3110" s="198"/>
      <c r="W3110" s="198"/>
      <c r="X3110" s="198"/>
      <c r="Y3110" s="198"/>
      <c r="Z3110" s="198"/>
      <c r="AA3110" s="198"/>
      <c r="AB3110" s="198"/>
      <c r="AC3110" s="198"/>
      <c r="AD3110" s="198"/>
      <c r="AE3110" s="198"/>
      <c r="AF3110" s="198"/>
      <c r="AG3110" s="198"/>
      <c r="AH3110" s="198"/>
      <c r="AI3110" s="198"/>
      <c r="AJ3110" s="198"/>
      <c r="AK3110" s="198"/>
      <c r="AL3110" s="198"/>
      <c r="AM3110" s="204"/>
      <c r="AN3110" s="198"/>
      <c r="AO3110" s="198"/>
      <c r="AP3110" s="198"/>
      <c r="AQ3110" s="198"/>
      <c r="AR3110" s="198"/>
      <c r="AS3110" s="198"/>
      <c r="AT3110" s="198"/>
      <c r="AU3110" s="198"/>
      <c r="AV3110" s="198"/>
      <c r="AW3110" s="198"/>
      <c r="AX3110" s="198"/>
    </row>
    <row r="3111" spans="1:50">
      <c r="A3111" s="217"/>
      <c r="B3111" s="293"/>
      <c r="F3111" s="198"/>
      <c r="H3111" s="198"/>
      <c r="I3111" s="198"/>
      <c r="J3111" s="198"/>
      <c r="K3111" s="198"/>
      <c r="L3111" s="198"/>
      <c r="M3111" s="198"/>
      <c r="N3111" s="198"/>
      <c r="O3111" s="198"/>
      <c r="P3111" s="198"/>
      <c r="Q3111" s="198"/>
      <c r="R3111" s="198"/>
      <c r="S3111" s="198"/>
      <c r="T3111" s="198"/>
      <c r="U3111" s="198"/>
      <c r="V3111" s="198"/>
      <c r="W3111" s="198"/>
      <c r="X3111" s="198"/>
      <c r="Y3111" s="198"/>
      <c r="Z3111" s="198"/>
      <c r="AA3111" s="198"/>
      <c r="AB3111" s="198"/>
      <c r="AC3111" s="198"/>
      <c r="AD3111" s="198"/>
      <c r="AE3111" s="198"/>
      <c r="AF3111" s="198"/>
      <c r="AG3111" s="198"/>
      <c r="AH3111" s="198"/>
      <c r="AI3111" s="198"/>
      <c r="AJ3111" s="198"/>
      <c r="AK3111" s="198"/>
      <c r="AL3111" s="198"/>
      <c r="AM3111" s="204"/>
      <c r="AN3111" s="198"/>
      <c r="AO3111" s="198"/>
      <c r="AP3111" s="198"/>
      <c r="AQ3111" s="198"/>
      <c r="AR3111" s="198"/>
      <c r="AS3111" s="198"/>
      <c r="AT3111" s="198"/>
      <c r="AU3111" s="198"/>
      <c r="AV3111" s="198"/>
      <c r="AW3111" s="198"/>
      <c r="AX3111" s="198"/>
    </row>
    <row r="3112" spans="1:50">
      <c r="A3112" s="217"/>
      <c r="B3112" s="293"/>
      <c r="F3112" s="198"/>
      <c r="H3112" s="198"/>
      <c r="I3112" s="198"/>
      <c r="J3112" s="198"/>
      <c r="K3112" s="198"/>
      <c r="L3112" s="198"/>
      <c r="M3112" s="198"/>
      <c r="N3112" s="198"/>
      <c r="O3112" s="198"/>
      <c r="P3112" s="198"/>
      <c r="Q3112" s="198"/>
      <c r="R3112" s="198"/>
      <c r="S3112" s="198"/>
      <c r="T3112" s="198"/>
      <c r="U3112" s="198"/>
      <c r="V3112" s="198"/>
      <c r="W3112" s="198"/>
      <c r="X3112" s="198"/>
      <c r="Y3112" s="198"/>
      <c r="Z3112" s="198"/>
      <c r="AA3112" s="198"/>
      <c r="AB3112" s="198"/>
      <c r="AC3112" s="198"/>
      <c r="AD3112" s="198"/>
      <c r="AE3112" s="198"/>
      <c r="AF3112" s="198"/>
      <c r="AG3112" s="198"/>
      <c r="AH3112" s="198"/>
      <c r="AI3112" s="198"/>
      <c r="AJ3112" s="198"/>
      <c r="AK3112" s="198"/>
      <c r="AL3112" s="198"/>
      <c r="AM3112" s="204"/>
      <c r="AN3112" s="198"/>
      <c r="AO3112" s="198"/>
      <c r="AP3112" s="198"/>
      <c r="AQ3112" s="198"/>
      <c r="AR3112" s="198"/>
      <c r="AS3112" s="198"/>
      <c r="AT3112" s="198"/>
      <c r="AU3112" s="198"/>
      <c r="AV3112" s="198"/>
      <c r="AW3112" s="198"/>
      <c r="AX3112" s="198"/>
    </row>
    <row r="3113" spans="1:50">
      <c r="A3113" s="217"/>
      <c r="B3113" s="293"/>
      <c r="F3113" s="198"/>
      <c r="H3113" s="198"/>
      <c r="I3113" s="198"/>
      <c r="J3113" s="198"/>
      <c r="K3113" s="198"/>
      <c r="L3113" s="198"/>
      <c r="M3113" s="198"/>
      <c r="N3113" s="198"/>
      <c r="O3113" s="198"/>
      <c r="P3113" s="198"/>
      <c r="Q3113" s="198"/>
      <c r="R3113" s="198"/>
      <c r="S3113" s="198"/>
      <c r="T3113" s="198"/>
      <c r="U3113" s="198"/>
      <c r="V3113" s="198"/>
      <c r="W3113" s="198"/>
      <c r="X3113" s="198"/>
      <c r="Y3113" s="198"/>
      <c r="Z3113" s="198"/>
      <c r="AA3113" s="198"/>
      <c r="AB3113" s="198"/>
      <c r="AC3113" s="198"/>
      <c r="AD3113" s="198"/>
      <c r="AE3113" s="198"/>
      <c r="AF3113" s="198"/>
      <c r="AG3113" s="198"/>
      <c r="AH3113" s="198"/>
      <c r="AI3113" s="198"/>
      <c r="AJ3113" s="198"/>
      <c r="AK3113" s="198"/>
      <c r="AL3113" s="198"/>
      <c r="AM3113" s="204"/>
      <c r="AN3113" s="198"/>
      <c r="AO3113" s="198"/>
      <c r="AP3113" s="198"/>
      <c r="AQ3113" s="198"/>
      <c r="AR3113" s="198"/>
      <c r="AS3113" s="198"/>
      <c r="AT3113" s="198"/>
      <c r="AU3113" s="198"/>
      <c r="AV3113" s="198"/>
      <c r="AW3113" s="198"/>
      <c r="AX3113" s="198"/>
    </row>
    <row r="3114" spans="1:50">
      <c r="A3114" s="217"/>
      <c r="B3114" s="293"/>
      <c r="F3114" s="198"/>
      <c r="H3114" s="198"/>
      <c r="I3114" s="198"/>
      <c r="J3114" s="198"/>
      <c r="K3114" s="198"/>
      <c r="L3114" s="198"/>
      <c r="M3114" s="198"/>
      <c r="N3114" s="198"/>
      <c r="O3114" s="198"/>
      <c r="P3114" s="198"/>
      <c r="Q3114" s="198"/>
      <c r="R3114" s="198"/>
      <c r="S3114" s="198"/>
      <c r="T3114" s="198"/>
      <c r="U3114" s="198"/>
      <c r="V3114" s="198"/>
      <c r="W3114" s="198"/>
      <c r="X3114" s="198"/>
      <c r="Y3114" s="198"/>
      <c r="Z3114" s="198"/>
      <c r="AA3114" s="198"/>
      <c r="AB3114" s="198"/>
      <c r="AC3114" s="198"/>
      <c r="AD3114" s="198"/>
      <c r="AE3114" s="198"/>
      <c r="AF3114" s="198"/>
      <c r="AG3114" s="198"/>
      <c r="AH3114" s="198"/>
      <c r="AI3114" s="198"/>
      <c r="AJ3114" s="198"/>
      <c r="AK3114" s="198"/>
      <c r="AL3114" s="198"/>
      <c r="AM3114" s="204"/>
      <c r="AN3114" s="198"/>
      <c r="AO3114" s="198"/>
      <c r="AP3114" s="198"/>
      <c r="AQ3114" s="198"/>
      <c r="AR3114" s="198"/>
      <c r="AS3114" s="198"/>
      <c r="AT3114" s="198"/>
      <c r="AU3114" s="198"/>
      <c r="AV3114" s="198"/>
      <c r="AW3114" s="198"/>
      <c r="AX3114" s="198"/>
    </row>
    <row r="3115" spans="1:50">
      <c r="A3115" s="217"/>
      <c r="B3115" s="293"/>
      <c r="F3115" s="198"/>
      <c r="H3115" s="198"/>
      <c r="I3115" s="198"/>
      <c r="J3115" s="198"/>
      <c r="K3115" s="198"/>
      <c r="L3115" s="198"/>
      <c r="M3115" s="198"/>
      <c r="N3115" s="198"/>
      <c r="O3115" s="198"/>
      <c r="P3115" s="198"/>
      <c r="Q3115" s="198"/>
      <c r="R3115" s="198"/>
      <c r="S3115" s="198"/>
      <c r="T3115" s="198"/>
      <c r="U3115" s="198"/>
      <c r="V3115" s="198"/>
      <c r="W3115" s="198"/>
      <c r="X3115" s="198"/>
      <c r="Y3115" s="198"/>
      <c r="Z3115" s="198"/>
      <c r="AA3115" s="198"/>
      <c r="AB3115" s="198"/>
      <c r="AC3115" s="198"/>
      <c r="AD3115" s="198"/>
      <c r="AE3115" s="198"/>
      <c r="AF3115" s="198"/>
      <c r="AG3115" s="198"/>
      <c r="AH3115" s="198"/>
      <c r="AI3115" s="198"/>
      <c r="AJ3115" s="198"/>
      <c r="AK3115" s="198"/>
      <c r="AL3115" s="198"/>
      <c r="AM3115" s="204"/>
      <c r="AN3115" s="198"/>
      <c r="AO3115" s="198"/>
      <c r="AP3115" s="198"/>
      <c r="AQ3115" s="198"/>
      <c r="AR3115" s="198"/>
      <c r="AS3115" s="198"/>
      <c r="AT3115" s="198"/>
      <c r="AU3115" s="198"/>
      <c r="AV3115" s="198"/>
      <c r="AW3115" s="198"/>
      <c r="AX3115" s="198"/>
    </row>
    <row r="3116" spans="1:50">
      <c r="A3116" s="217"/>
      <c r="B3116" s="293"/>
      <c r="F3116" s="198"/>
      <c r="H3116" s="198"/>
      <c r="I3116" s="198"/>
      <c r="J3116" s="198"/>
      <c r="K3116" s="198"/>
      <c r="L3116" s="198"/>
      <c r="M3116" s="198"/>
      <c r="N3116" s="198"/>
      <c r="O3116" s="198"/>
      <c r="P3116" s="198"/>
      <c r="Q3116" s="198"/>
      <c r="R3116" s="198"/>
      <c r="S3116" s="198"/>
      <c r="T3116" s="198"/>
      <c r="U3116" s="198"/>
      <c r="V3116" s="198"/>
      <c r="W3116" s="198"/>
      <c r="X3116" s="198"/>
      <c r="Y3116" s="198"/>
      <c r="Z3116" s="198"/>
      <c r="AA3116" s="198"/>
      <c r="AB3116" s="198"/>
      <c r="AC3116" s="198"/>
      <c r="AD3116" s="198"/>
      <c r="AE3116" s="198"/>
      <c r="AF3116" s="198"/>
      <c r="AG3116" s="198"/>
      <c r="AH3116" s="198"/>
      <c r="AI3116" s="198"/>
      <c r="AJ3116" s="198"/>
      <c r="AK3116" s="198"/>
      <c r="AL3116" s="198"/>
      <c r="AM3116" s="204"/>
      <c r="AN3116" s="198"/>
      <c r="AO3116" s="198"/>
      <c r="AP3116" s="198"/>
      <c r="AQ3116" s="198"/>
      <c r="AR3116" s="198"/>
      <c r="AS3116" s="198"/>
      <c r="AT3116" s="198"/>
      <c r="AU3116" s="198"/>
      <c r="AV3116" s="198"/>
      <c r="AW3116" s="198"/>
      <c r="AX3116" s="198"/>
    </row>
    <row r="3117" spans="1:50">
      <c r="A3117" s="217"/>
      <c r="B3117" s="293"/>
      <c r="F3117" s="198"/>
      <c r="H3117" s="198"/>
      <c r="I3117" s="198"/>
      <c r="J3117" s="198"/>
      <c r="K3117" s="198"/>
      <c r="L3117" s="198"/>
      <c r="M3117" s="198"/>
      <c r="N3117" s="198"/>
      <c r="O3117" s="198"/>
      <c r="P3117" s="198"/>
      <c r="Q3117" s="198"/>
      <c r="R3117" s="198"/>
      <c r="S3117" s="198"/>
      <c r="T3117" s="198"/>
      <c r="U3117" s="198"/>
      <c r="V3117" s="198"/>
      <c r="W3117" s="198"/>
      <c r="X3117" s="198"/>
      <c r="Y3117" s="198"/>
      <c r="Z3117" s="198"/>
      <c r="AA3117" s="198"/>
      <c r="AB3117" s="198"/>
      <c r="AC3117" s="198"/>
      <c r="AD3117" s="198"/>
      <c r="AE3117" s="198"/>
      <c r="AF3117" s="198"/>
      <c r="AG3117" s="198"/>
      <c r="AH3117" s="198"/>
      <c r="AI3117" s="198"/>
      <c r="AJ3117" s="198"/>
      <c r="AK3117" s="198"/>
      <c r="AL3117" s="198"/>
      <c r="AM3117" s="204"/>
      <c r="AN3117" s="198"/>
      <c r="AO3117" s="198"/>
      <c r="AP3117" s="198"/>
      <c r="AQ3117" s="198"/>
      <c r="AR3117" s="198"/>
      <c r="AS3117" s="198"/>
      <c r="AT3117" s="198"/>
      <c r="AU3117" s="198"/>
      <c r="AV3117" s="198"/>
      <c r="AW3117" s="198"/>
      <c r="AX3117" s="198"/>
    </row>
    <row r="3118" spans="1:50">
      <c r="A3118" s="217"/>
      <c r="B3118" s="293"/>
      <c r="F3118" s="198"/>
      <c r="H3118" s="198"/>
      <c r="I3118" s="198"/>
      <c r="J3118" s="198"/>
      <c r="K3118" s="198"/>
      <c r="L3118" s="198"/>
      <c r="M3118" s="198"/>
      <c r="N3118" s="198"/>
      <c r="O3118" s="198"/>
      <c r="P3118" s="198"/>
      <c r="Q3118" s="198"/>
      <c r="R3118" s="198"/>
      <c r="S3118" s="198"/>
      <c r="T3118" s="198"/>
      <c r="U3118" s="198"/>
      <c r="V3118" s="198"/>
      <c r="W3118" s="198"/>
      <c r="X3118" s="198"/>
      <c r="Y3118" s="198"/>
      <c r="Z3118" s="198"/>
      <c r="AA3118" s="198"/>
      <c r="AB3118" s="198"/>
      <c r="AC3118" s="198"/>
      <c r="AD3118" s="198"/>
      <c r="AE3118" s="198"/>
      <c r="AF3118" s="198"/>
      <c r="AG3118" s="198"/>
      <c r="AH3118" s="198"/>
      <c r="AI3118" s="198"/>
      <c r="AJ3118" s="198"/>
      <c r="AK3118" s="198"/>
      <c r="AL3118" s="198"/>
      <c r="AM3118" s="204"/>
      <c r="AN3118" s="198"/>
      <c r="AO3118" s="198"/>
      <c r="AP3118" s="198"/>
      <c r="AQ3118" s="198"/>
      <c r="AR3118" s="198"/>
      <c r="AS3118" s="198"/>
      <c r="AT3118" s="198"/>
      <c r="AU3118" s="198"/>
      <c r="AV3118" s="198"/>
      <c r="AW3118" s="198"/>
      <c r="AX3118" s="198"/>
    </row>
    <row r="3119" spans="1:50">
      <c r="A3119" s="217"/>
      <c r="B3119" s="293"/>
      <c r="F3119" s="198"/>
      <c r="H3119" s="198"/>
      <c r="I3119" s="198"/>
      <c r="J3119" s="198"/>
      <c r="K3119" s="198"/>
      <c r="L3119" s="198"/>
      <c r="M3119" s="198"/>
      <c r="N3119" s="198"/>
      <c r="O3119" s="198"/>
      <c r="P3119" s="198"/>
      <c r="Q3119" s="198"/>
      <c r="R3119" s="198"/>
      <c r="S3119" s="198"/>
      <c r="T3119" s="198"/>
      <c r="U3119" s="198"/>
      <c r="V3119" s="198"/>
      <c r="W3119" s="198"/>
      <c r="X3119" s="198"/>
      <c r="Y3119" s="198"/>
      <c r="Z3119" s="198"/>
      <c r="AA3119" s="198"/>
      <c r="AB3119" s="198"/>
      <c r="AC3119" s="198"/>
      <c r="AD3119" s="198"/>
      <c r="AE3119" s="198"/>
      <c r="AF3119" s="198"/>
      <c r="AG3119" s="198"/>
      <c r="AH3119" s="198"/>
      <c r="AI3119" s="198"/>
      <c r="AJ3119" s="198"/>
      <c r="AK3119" s="198"/>
      <c r="AL3119" s="198"/>
      <c r="AM3119" s="204"/>
      <c r="AN3119" s="198"/>
      <c r="AO3119" s="198"/>
      <c r="AP3119" s="198"/>
      <c r="AQ3119" s="198"/>
      <c r="AR3119" s="198"/>
      <c r="AS3119" s="198"/>
      <c r="AT3119" s="198"/>
      <c r="AU3119" s="198"/>
      <c r="AV3119" s="198"/>
      <c r="AW3119" s="198"/>
      <c r="AX3119" s="198"/>
    </row>
    <row r="3120" spans="1:50">
      <c r="A3120" s="217"/>
      <c r="B3120" s="293"/>
      <c r="F3120" s="198"/>
      <c r="H3120" s="198"/>
      <c r="I3120" s="198"/>
      <c r="J3120" s="198"/>
      <c r="K3120" s="198"/>
      <c r="L3120" s="198"/>
      <c r="M3120" s="198"/>
      <c r="N3120" s="198"/>
      <c r="O3120" s="198"/>
      <c r="P3120" s="198"/>
      <c r="Q3120" s="198"/>
      <c r="R3120" s="198"/>
      <c r="S3120" s="198"/>
      <c r="T3120" s="198"/>
      <c r="U3120" s="198"/>
      <c r="V3120" s="198"/>
      <c r="W3120" s="198"/>
      <c r="X3120" s="198"/>
      <c r="Y3120" s="198"/>
      <c r="Z3120" s="198"/>
      <c r="AA3120" s="198"/>
      <c r="AB3120" s="198"/>
      <c r="AC3120" s="198"/>
      <c r="AD3120" s="198"/>
      <c r="AE3120" s="198"/>
      <c r="AF3120" s="198"/>
      <c r="AG3120" s="198"/>
      <c r="AH3120" s="198"/>
      <c r="AI3120" s="198"/>
      <c r="AJ3120" s="198"/>
      <c r="AK3120" s="198"/>
      <c r="AL3120" s="198"/>
      <c r="AM3120" s="204"/>
      <c r="AN3120" s="198"/>
      <c r="AO3120" s="198"/>
      <c r="AP3120" s="198"/>
      <c r="AQ3120" s="198"/>
      <c r="AR3120" s="198"/>
      <c r="AS3120" s="198"/>
      <c r="AT3120" s="198"/>
      <c r="AU3120" s="198"/>
      <c r="AV3120" s="198"/>
      <c r="AW3120" s="198"/>
      <c r="AX3120" s="198"/>
    </row>
    <row r="3121" spans="1:50">
      <c r="A3121" s="217"/>
      <c r="B3121" s="293"/>
      <c r="F3121" s="198"/>
      <c r="H3121" s="198"/>
      <c r="I3121" s="198"/>
      <c r="J3121" s="198"/>
      <c r="K3121" s="198"/>
      <c r="L3121" s="198"/>
      <c r="M3121" s="198"/>
      <c r="N3121" s="198"/>
      <c r="O3121" s="198"/>
      <c r="P3121" s="198"/>
      <c r="Q3121" s="198"/>
      <c r="R3121" s="198"/>
      <c r="S3121" s="198"/>
      <c r="T3121" s="198"/>
      <c r="U3121" s="198"/>
      <c r="V3121" s="198"/>
      <c r="W3121" s="198"/>
      <c r="X3121" s="198"/>
      <c r="Y3121" s="198"/>
      <c r="Z3121" s="198"/>
      <c r="AA3121" s="198"/>
      <c r="AB3121" s="198"/>
      <c r="AC3121" s="198"/>
      <c r="AD3121" s="198"/>
      <c r="AE3121" s="198"/>
      <c r="AF3121" s="198"/>
      <c r="AG3121" s="198"/>
      <c r="AH3121" s="198"/>
      <c r="AI3121" s="198"/>
      <c r="AJ3121" s="198"/>
      <c r="AK3121" s="198"/>
      <c r="AL3121" s="198"/>
      <c r="AM3121" s="204"/>
      <c r="AN3121" s="198"/>
      <c r="AO3121" s="198"/>
      <c r="AP3121" s="198"/>
      <c r="AQ3121" s="198"/>
      <c r="AR3121" s="198"/>
      <c r="AS3121" s="198"/>
      <c r="AT3121" s="198"/>
      <c r="AU3121" s="198"/>
      <c r="AV3121" s="198"/>
      <c r="AW3121" s="198"/>
      <c r="AX3121" s="198"/>
    </row>
    <row r="3122" spans="1:50">
      <c r="A3122" s="217"/>
      <c r="B3122" s="293"/>
      <c r="F3122" s="198"/>
      <c r="H3122" s="198"/>
      <c r="I3122" s="198"/>
      <c r="J3122" s="198"/>
      <c r="K3122" s="198"/>
      <c r="L3122" s="198"/>
      <c r="M3122" s="198"/>
      <c r="N3122" s="198"/>
      <c r="O3122" s="198"/>
      <c r="P3122" s="198"/>
      <c r="Q3122" s="198"/>
      <c r="R3122" s="198"/>
      <c r="S3122" s="198"/>
      <c r="T3122" s="198"/>
      <c r="U3122" s="198"/>
      <c r="V3122" s="198"/>
      <c r="W3122" s="198"/>
      <c r="X3122" s="198"/>
      <c r="Y3122" s="198"/>
      <c r="Z3122" s="198"/>
      <c r="AA3122" s="198"/>
      <c r="AB3122" s="198"/>
      <c r="AC3122" s="198"/>
      <c r="AD3122" s="198"/>
      <c r="AE3122" s="198"/>
      <c r="AF3122" s="198"/>
      <c r="AG3122" s="198"/>
      <c r="AH3122" s="198"/>
      <c r="AI3122" s="198"/>
      <c r="AJ3122" s="198"/>
      <c r="AK3122" s="198"/>
      <c r="AL3122" s="198"/>
      <c r="AM3122" s="204"/>
      <c r="AN3122" s="198"/>
      <c r="AO3122" s="198"/>
      <c r="AP3122" s="198"/>
      <c r="AQ3122" s="198"/>
      <c r="AR3122" s="198"/>
      <c r="AS3122" s="198"/>
      <c r="AT3122" s="198"/>
      <c r="AU3122" s="198"/>
      <c r="AV3122" s="198"/>
      <c r="AW3122" s="198"/>
      <c r="AX3122" s="198"/>
    </row>
    <row r="3123" spans="1:50">
      <c r="A3123" s="217"/>
      <c r="B3123" s="293"/>
      <c r="F3123" s="198"/>
      <c r="H3123" s="198"/>
      <c r="I3123" s="198"/>
      <c r="J3123" s="198"/>
      <c r="K3123" s="198"/>
      <c r="L3123" s="198"/>
      <c r="M3123" s="198"/>
      <c r="N3123" s="198"/>
      <c r="O3123" s="198"/>
      <c r="P3123" s="198"/>
      <c r="Q3123" s="198"/>
      <c r="R3123" s="198"/>
      <c r="S3123" s="198"/>
      <c r="T3123" s="198"/>
      <c r="U3123" s="198"/>
      <c r="V3123" s="198"/>
      <c r="W3123" s="198"/>
      <c r="X3123" s="198"/>
      <c r="Y3123" s="198"/>
      <c r="Z3123" s="198"/>
      <c r="AA3123" s="198"/>
      <c r="AB3123" s="198"/>
      <c r="AC3123" s="198"/>
      <c r="AD3123" s="198"/>
      <c r="AE3123" s="198"/>
      <c r="AF3123" s="198"/>
      <c r="AG3123" s="198"/>
      <c r="AH3123" s="198"/>
      <c r="AI3123" s="198"/>
      <c r="AJ3123" s="198"/>
      <c r="AK3123" s="198"/>
      <c r="AL3123" s="198"/>
      <c r="AM3123" s="204"/>
      <c r="AN3123" s="198"/>
      <c r="AO3123" s="198"/>
      <c r="AP3123" s="198"/>
      <c r="AQ3123" s="198"/>
      <c r="AR3123" s="198"/>
      <c r="AS3123" s="198"/>
      <c r="AT3123" s="198"/>
      <c r="AU3123" s="198"/>
      <c r="AV3123" s="198"/>
      <c r="AW3123" s="198"/>
      <c r="AX3123" s="198"/>
    </row>
    <row r="3124" spans="1:50">
      <c r="A3124" s="217"/>
      <c r="B3124" s="293"/>
      <c r="F3124" s="198"/>
      <c r="H3124" s="198"/>
      <c r="I3124" s="198"/>
      <c r="J3124" s="198"/>
      <c r="K3124" s="198"/>
      <c r="L3124" s="198"/>
      <c r="M3124" s="198"/>
      <c r="N3124" s="198"/>
      <c r="O3124" s="198"/>
      <c r="P3124" s="198"/>
      <c r="Q3124" s="198"/>
      <c r="R3124" s="198"/>
      <c r="S3124" s="198"/>
      <c r="T3124" s="198"/>
      <c r="U3124" s="198"/>
      <c r="V3124" s="198"/>
      <c r="W3124" s="198"/>
      <c r="X3124" s="198"/>
      <c r="Y3124" s="198"/>
      <c r="Z3124" s="198"/>
      <c r="AA3124" s="198"/>
      <c r="AB3124" s="198"/>
      <c r="AC3124" s="198"/>
      <c r="AD3124" s="198"/>
      <c r="AE3124" s="198"/>
      <c r="AF3124" s="198"/>
      <c r="AG3124" s="198"/>
      <c r="AH3124" s="198"/>
      <c r="AI3124" s="198"/>
      <c r="AJ3124" s="198"/>
      <c r="AK3124" s="198"/>
      <c r="AL3124" s="198"/>
      <c r="AM3124" s="204"/>
      <c r="AN3124" s="198"/>
      <c r="AO3124" s="198"/>
      <c r="AP3124" s="198"/>
      <c r="AQ3124" s="198"/>
      <c r="AR3124" s="198"/>
      <c r="AS3124" s="198"/>
      <c r="AT3124" s="198"/>
      <c r="AU3124" s="198"/>
      <c r="AV3124" s="198"/>
      <c r="AW3124" s="198"/>
      <c r="AX3124" s="198"/>
    </row>
    <row r="3125" spans="1:50">
      <c r="A3125" s="217"/>
      <c r="B3125" s="293"/>
      <c r="F3125" s="198"/>
      <c r="H3125" s="198"/>
      <c r="I3125" s="198"/>
      <c r="J3125" s="198"/>
      <c r="K3125" s="198"/>
      <c r="L3125" s="198"/>
      <c r="M3125" s="198"/>
      <c r="N3125" s="198"/>
      <c r="O3125" s="198"/>
      <c r="P3125" s="198"/>
      <c r="Q3125" s="198"/>
      <c r="R3125" s="198"/>
      <c r="S3125" s="198"/>
      <c r="T3125" s="198"/>
      <c r="U3125" s="198"/>
      <c r="V3125" s="198"/>
      <c r="W3125" s="198"/>
      <c r="X3125" s="198"/>
      <c r="Y3125" s="198"/>
      <c r="Z3125" s="198"/>
      <c r="AA3125" s="198"/>
      <c r="AB3125" s="198"/>
      <c r="AC3125" s="198"/>
      <c r="AD3125" s="198"/>
      <c r="AE3125" s="198"/>
      <c r="AF3125" s="198"/>
      <c r="AG3125" s="198"/>
      <c r="AH3125" s="198"/>
      <c r="AI3125" s="198"/>
      <c r="AJ3125" s="198"/>
      <c r="AK3125" s="198"/>
      <c r="AL3125" s="198"/>
      <c r="AM3125" s="204"/>
      <c r="AN3125" s="198"/>
      <c r="AO3125" s="198"/>
      <c r="AP3125" s="198"/>
      <c r="AQ3125" s="198"/>
      <c r="AR3125" s="198"/>
      <c r="AS3125" s="198"/>
      <c r="AT3125" s="198"/>
      <c r="AU3125" s="198"/>
      <c r="AV3125" s="198"/>
      <c r="AW3125" s="198"/>
      <c r="AX3125" s="198"/>
    </row>
    <row r="3126" spans="1:50">
      <c r="A3126" s="217"/>
      <c r="B3126" s="293"/>
      <c r="F3126" s="198"/>
      <c r="H3126" s="198"/>
      <c r="I3126" s="198"/>
      <c r="J3126" s="198"/>
      <c r="K3126" s="198"/>
      <c r="L3126" s="198"/>
      <c r="M3126" s="198"/>
      <c r="N3126" s="198"/>
      <c r="O3126" s="198"/>
      <c r="P3126" s="198"/>
      <c r="Q3126" s="198"/>
      <c r="R3126" s="198"/>
      <c r="S3126" s="198"/>
      <c r="T3126" s="198"/>
      <c r="U3126" s="198"/>
      <c r="V3126" s="198"/>
      <c r="W3126" s="198"/>
      <c r="X3126" s="198"/>
      <c r="Y3126" s="198"/>
      <c r="Z3126" s="198"/>
      <c r="AA3126" s="198"/>
      <c r="AB3126" s="198"/>
      <c r="AC3126" s="198"/>
      <c r="AD3126" s="198"/>
      <c r="AE3126" s="198"/>
      <c r="AF3126" s="198"/>
      <c r="AG3126" s="198"/>
      <c r="AH3126" s="198"/>
      <c r="AI3126" s="198"/>
      <c r="AJ3126" s="198"/>
      <c r="AK3126" s="198"/>
      <c r="AL3126" s="198"/>
      <c r="AM3126" s="204"/>
      <c r="AN3126" s="198"/>
      <c r="AO3126" s="198"/>
      <c r="AP3126" s="198"/>
      <c r="AQ3126" s="198"/>
      <c r="AR3126" s="198"/>
      <c r="AS3126" s="198"/>
      <c r="AT3126" s="198"/>
      <c r="AU3126" s="198"/>
      <c r="AV3126" s="198"/>
      <c r="AW3126" s="198"/>
      <c r="AX3126" s="198"/>
    </row>
    <row r="3127" spans="1:50">
      <c r="A3127" s="217"/>
      <c r="B3127" s="293"/>
      <c r="F3127" s="198"/>
      <c r="H3127" s="198"/>
      <c r="I3127" s="198"/>
      <c r="J3127" s="198"/>
      <c r="K3127" s="198"/>
      <c r="L3127" s="198"/>
      <c r="M3127" s="198"/>
      <c r="N3127" s="198"/>
      <c r="O3127" s="198"/>
      <c r="P3127" s="198"/>
      <c r="Q3127" s="198"/>
      <c r="R3127" s="198"/>
      <c r="S3127" s="198"/>
      <c r="T3127" s="198"/>
      <c r="U3127" s="198"/>
      <c r="V3127" s="198"/>
      <c r="W3127" s="198"/>
      <c r="X3127" s="198"/>
      <c r="Y3127" s="198"/>
      <c r="Z3127" s="198"/>
      <c r="AA3127" s="198"/>
      <c r="AB3127" s="198"/>
      <c r="AC3127" s="198"/>
      <c r="AD3127" s="198"/>
      <c r="AE3127" s="198"/>
      <c r="AF3127" s="198"/>
      <c r="AG3127" s="198"/>
      <c r="AH3127" s="198"/>
      <c r="AI3127" s="198"/>
      <c r="AJ3127" s="198"/>
      <c r="AK3127" s="198"/>
      <c r="AL3127" s="198"/>
      <c r="AM3127" s="204"/>
      <c r="AN3127" s="198"/>
      <c r="AO3127" s="198"/>
      <c r="AP3127" s="198"/>
      <c r="AQ3127" s="198"/>
      <c r="AR3127" s="198"/>
      <c r="AS3127" s="198"/>
      <c r="AT3127" s="198"/>
      <c r="AU3127" s="198"/>
      <c r="AV3127" s="198"/>
      <c r="AW3127" s="198"/>
      <c r="AX3127" s="198"/>
    </row>
    <row r="3128" spans="1:50">
      <c r="A3128" s="217"/>
      <c r="B3128" s="293"/>
      <c r="F3128" s="198"/>
      <c r="H3128" s="198"/>
      <c r="I3128" s="198"/>
      <c r="J3128" s="198"/>
      <c r="K3128" s="198"/>
      <c r="L3128" s="198"/>
      <c r="M3128" s="198"/>
      <c r="N3128" s="198"/>
      <c r="O3128" s="198"/>
      <c r="P3128" s="198"/>
      <c r="Q3128" s="198"/>
      <c r="R3128" s="198"/>
      <c r="S3128" s="198"/>
      <c r="T3128" s="198"/>
      <c r="U3128" s="198"/>
      <c r="V3128" s="198"/>
      <c r="W3128" s="198"/>
      <c r="X3128" s="198"/>
      <c r="Y3128" s="198"/>
      <c r="Z3128" s="198"/>
      <c r="AA3128" s="198"/>
      <c r="AB3128" s="198"/>
      <c r="AC3128" s="198"/>
      <c r="AD3128" s="198"/>
      <c r="AE3128" s="198"/>
      <c r="AF3128" s="198"/>
      <c r="AG3128" s="198"/>
      <c r="AH3128" s="198"/>
      <c r="AI3128" s="198"/>
      <c r="AJ3128" s="198"/>
      <c r="AK3128" s="198"/>
      <c r="AL3128" s="198"/>
      <c r="AM3128" s="204"/>
      <c r="AN3128" s="198"/>
      <c r="AO3128" s="198"/>
      <c r="AP3128" s="198"/>
      <c r="AQ3128" s="198"/>
      <c r="AR3128" s="198"/>
      <c r="AS3128" s="198"/>
      <c r="AT3128" s="198"/>
      <c r="AU3128" s="198"/>
      <c r="AV3128" s="198"/>
      <c r="AW3128" s="198"/>
      <c r="AX3128" s="198"/>
    </row>
    <row r="3129" spans="1:50">
      <c r="A3129" s="217"/>
      <c r="B3129" s="293"/>
      <c r="F3129" s="198"/>
      <c r="H3129" s="198"/>
      <c r="I3129" s="198"/>
      <c r="J3129" s="198"/>
      <c r="K3129" s="198"/>
      <c r="L3129" s="198"/>
      <c r="M3129" s="198"/>
      <c r="N3129" s="198"/>
      <c r="O3129" s="198"/>
      <c r="P3129" s="198"/>
      <c r="Q3129" s="198"/>
      <c r="R3129" s="198"/>
      <c r="S3129" s="198"/>
      <c r="T3129" s="198"/>
      <c r="U3129" s="198"/>
      <c r="V3129" s="198"/>
      <c r="W3129" s="198"/>
      <c r="X3129" s="198"/>
      <c r="Y3129" s="198"/>
      <c r="Z3129" s="198"/>
      <c r="AA3129" s="198"/>
      <c r="AB3129" s="198"/>
      <c r="AC3129" s="198"/>
      <c r="AD3129" s="198"/>
      <c r="AE3129" s="198"/>
      <c r="AF3129" s="198"/>
      <c r="AG3129" s="198"/>
      <c r="AH3129" s="198"/>
      <c r="AI3129" s="198"/>
      <c r="AJ3129" s="198"/>
      <c r="AK3129" s="198"/>
      <c r="AL3129" s="198"/>
      <c r="AM3129" s="204"/>
      <c r="AN3129" s="198"/>
      <c r="AO3129" s="198"/>
      <c r="AP3129" s="198"/>
      <c r="AQ3129" s="198"/>
      <c r="AR3129" s="198"/>
      <c r="AS3129" s="198"/>
      <c r="AT3129" s="198"/>
      <c r="AU3129" s="198"/>
      <c r="AV3129" s="198"/>
      <c r="AW3129" s="198"/>
      <c r="AX3129" s="198"/>
    </row>
    <row r="3130" spans="1:50">
      <c r="A3130" s="217"/>
      <c r="B3130" s="293"/>
      <c r="F3130" s="198"/>
      <c r="H3130" s="198"/>
      <c r="I3130" s="198"/>
      <c r="J3130" s="198"/>
      <c r="K3130" s="198"/>
      <c r="L3130" s="198"/>
      <c r="M3130" s="198"/>
      <c r="N3130" s="198"/>
      <c r="O3130" s="198"/>
      <c r="P3130" s="198"/>
      <c r="Q3130" s="198"/>
      <c r="R3130" s="198"/>
      <c r="S3130" s="198"/>
      <c r="T3130" s="198"/>
      <c r="U3130" s="198"/>
      <c r="V3130" s="198"/>
      <c r="W3130" s="198"/>
      <c r="X3130" s="198"/>
      <c r="Y3130" s="198"/>
      <c r="Z3130" s="198"/>
      <c r="AA3130" s="198"/>
      <c r="AB3130" s="198"/>
      <c r="AC3130" s="198"/>
      <c r="AD3130" s="198"/>
      <c r="AE3130" s="198"/>
      <c r="AF3130" s="198"/>
      <c r="AG3130" s="198"/>
      <c r="AH3130" s="198"/>
      <c r="AI3130" s="198"/>
      <c r="AJ3130" s="198"/>
      <c r="AK3130" s="198"/>
      <c r="AL3130" s="198"/>
      <c r="AM3130" s="204"/>
      <c r="AN3130" s="198"/>
      <c r="AO3130" s="198"/>
      <c r="AP3130" s="198"/>
      <c r="AQ3130" s="198"/>
      <c r="AR3130" s="198"/>
      <c r="AS3130" s="198"/>
      <c r="AT3130" s="198"/>
      <c r="AU3130" s="198"/>
      <c r="AV3130" s="198"/>
      <c r="AW3130" s="198"/>
      <c r="AX3130" s="198"/>
    </row>
    <row r="3131" spans="1:50">
      <c r="A3131" s="217"/>
      <c r="B3131" s="293"/>
      <c r="F3131" s="198"/>
      <c r="H3131" s="198"/>
      <c r="I3131" s="198"/>
      <c r="J3131" s="198"/>
      <c r="K3131" s="198"/>
      <c r="L3131" s="198"/>
      <c r="M3131" s="198"/>
      <c r="N3131" s="198"/>
      <c r="O3131" s="198"/>
      <c r="P3131" s="198"/>
      <c r="Q3131" s="198"/>
      <c r="R3131" s="198"/>
      <c r="S3131" s="198"/>
      <c r="T3131" s="198"/>
      <c r="U3131" s="198"/>
      <c r="V3131" s="198"/>
      <c r="W3131" s="198"/>
      <c r="X3131" s="198"/>
      <c r="Y3131" s="198"/>
      <c r="Z3131" s="198"/>
      <c r="AA3131" s="198"/>
      <c r="AB3131" s="198"/>
      <c r="AC3131" s="198"/>
      <c r="AD3131" s="198"/>
      <c r="AE3131" s="198"/>
      <c r="AF3131" s="198"/>
      <c r="AG3131" s="198"/>
      <c r="AH3131" s="198"/>
      <c r="AI3131" s="198"/>
      <c r="AJ3131" s="198"/>
      <c r="AK3131" s="198"/>
      <c r="AL3131" s="198"/>
      <c r="AM3131" s="204"/>
      <c r="AN3131" s="198"/>
      <c r="AO3131" s="198"/>
      <c r="AP3131" s="198"/>
      <c r="AQ3131" s="198"/>
      <c r="AR3131" s="198"/>
      <c r="AS3131" s="198"/>
      <c r="AT3131" s="198"/>
      <c r="AU3131" s="198"/>
      <c r="AV3131" s="198"/>
      <c r="AW3131" s="198"/>
      <c r="AX3131" s="198"/>
    </row>
    <row r="3132" spans="1:50">
      <c r="A3132" s="217"/>
      <c r="B3132" s="293"/>
      <c r="F3132" s="198"/>
      <c r="H3132" s="198"/>
      <c r="I3132" s="198"/>
      <c r="J3132" s="198"/>
      <c r="K3132" s="198"/>
      <c r="L3132" s="198"/>
      <c r="M3132" s="198"/>
      <c r="N3132" s="198"/>
      <c r="O3132" s="198"/>
      <c r="P3132" s="198"/>
      <c r="Q3132" s="198"/>
      <c r="R3132" s="198"/>
      <c r="S3132" s="198"/>
      <c r="T3132" s="198"/>
      <c r="U3132" s="198"/>
      <c r="V3132" s="198"/>
      <c r="W3132" s="198"/>
      <c r="X3132" s="198"/>
      <c r="Y3132" s="198"/>
      <c r="Z3132" s="198"/>
      <c r="AA3132" s="198"/>
      <c r="AB3132" s="198"/>
      <c r="AC3132" s="198"/>
      <c r="AD3132" s="198"/>
      <c r="AE3132" s="198"/>
      <c r="AF3132" s="198"/>
      <c r="AG3132" s="198"/>
      <c r="AH3132" s="198"/>
      <c r="AI3132" s="198"/>
      <c r="AJ3132" s="198"/>
      <c r="AK3132" s="198"/>
      <c r="AL3132" s="198"/>
      <c r="AM3132" s="204"/>
      <c r="AN3132" s="198"/>
      <c r="AO3132" s="198"/>
      <c r="AP3132" s="198"/>
      <c r="AQ3132" s="198"/>
      <c r="AR3132" s="198"/>
      <c r="AS3132" s="198"/>
      <c r="AT3132" s="198"/>
      <c r="AU3132" s="198"/>
      <c r="AV3132" s="198"/>
      <c r="AW3132" s="198"/>
      <c r="AX3132" s="198"/>
    </row>
    <row r="3133" spans="1:50">
      <c r="A3133" s="217"/>
      <c r="B3133" s="293"/>
      <c r="F3133" s="198"/>
      <c r="H3133" s="198"/>
      <c r="I3133" s="198"/>
      <c r="J3133" s="198"/>
      <c r="K3133" s="198"/>
      <c r="L3133" s="198"/>
      <c r="M3133" s="198"/>
      <c r="N3133" s="198"/>
      <c r="O3133" s="198"/>
      <c r="P3133" s="198"/>
      <c r="Q3133" s="198"/>
      <c r="R3133" s="198"/>
      <c r="S3133" s="198"/>
      <c r="T3133" s="198"/>
      <c r="U3133" s="198"/>
      <c r="V3133" s="198"/>
      <c r="W3133" s="198"/>
      <c r="X3133" s="198"/>
      <c r="Y3133" s="198"/>
      <c r="Z3133" s="198"/>
      <c r="AA3133" s="198"/>
      <c r="AB3133" s="198"/>
      <c r="AC3133" s="198"/>
      <c r="AD3133" s="198"/>
      <c r="AE3133" s="198"/>
      <c r="AF3133" s="198"/>
      <c r="AG3133" s="198"/>
      <c r="AH3133" s="198"/>
      <c r="AI3133" s="198"/>
      <c r="AJ3133" s="198"/>
      <c r="AK3133" s="198"/>
      <c r="AL3133" s="198"/>
      <c r="AM3133" s="204"/>
      <c r="AN3133" s="198"/>
      <c r="AO3133" s="198"/>
      <c r="AP3133" s="198"/>
      <c r="AQ3133" s="198"/>
      <c r="AR3133" s="198"/>
      <c r="AS3133" s="198"/>
      <c r="AT3133" s="198"/>
      <c r="AU3133" s="198"/>
      <c r="AV3133" s="198"/>
      <c r="AW3133" s="198"/>
      <c r="AX3133" s="198"/>
    </row>
    <row r="3134" spans="1:50">
      <c r="A3134" s="217"/>
      <c r="B3134" s="293"/>
      <c r="F3134" s="198"/>
      <c r="H3134" s="198"/>
      <c r="I3134" s="198"/>
      <c r="J3134" s="198"/>
      <c r="K3134" s="198"/>
      <c r="L3134" s="198"/>
      <c r="M3134" s="198"/>
      <c r="N3134" s="198"/>
      <c r="O3134" s="198"/>
      <c r="P3134" s="198"/>
      <c r="Q3134" s="198"/>
      <c r="R3134" s="198"/>
      <c r="S3134" s="198"/>
      <c r="T3134" s="198"/>
      <c r="U3134" s="198"/>
      <c r="V3134" s="198"/>
      <c r="W3134" s="198"/>
      <c r="X3134" s="198"/>
      <c r="Y3134" s="198"/>
      <c r="Z3134" s="198"/>
      <c r="AA3134" s="198"/>
      <c r="AB3134" s="198"/>
      <c r="AC3134" s="198"/>
      <c r="AD3134" s="198"/>
      <c r="AE3134" s="198"/>
      <c r="AF3134" s="198"/>
      <c r="AG3134" s="198"/>
      <c r="AH3134" s="198"/>
      <c r="AI3134" s="198"/>
      <c r="AJ3134" s="198"/>
      <c r="AK3134" s="198"/>
      <c r="AL3134" s="198"/>
      <c r="AM3134" s="204"/>
      <c r="AN3134" s="198"/>
      <c r="AO3134" s="198"/>
      <c r="AP3134" s="198"/>
      <c r="AQ3134" s="198"/>
      <c r="AR3134" s="198"/>
      <c r="AS3134" s="198"/>
      <c r="AT3134" s="198"/>
      <c r="AU3134" s="198"/>
      <c r="AV3134" s="198"/>
      <c r="AW3134" s="198"/>
      <c r="AX3134" s="198"/>
    </row>
    <row r="3135" spans="1:50">
      <c r="A3135" s="217"/>
      <c r="B3135" s="293"/>
      <c r="F3135" s="198"/>
      <c r="H3135" s="198"/>
      <c r="I3135" s="198"/>
      <c r="J3135" s="198"/>
      <c r="K3135" s="198"/>
      <c r="L3135" s="198"/>
      <c r="M3135" s="198"/>
      <c r="N3135" s="198"/>
      <c r="O3135" s="198"/>
      <c r="P3135" s="198"/>
      <c r="Q3135" s="198"/>
      <c r="R3135" s="198"/>
      <c r="S3135" s="198"/>
      <c r="T3135" s="198"/>
      <c r="U3135" s="198"/>
      <c r="V3135" s="198"/>
      <c r="W3135" s="198"/>
      <c r="X3135" s="198"/>
      <c r="Y3135" s="198"/>
      <c r="Z3135" s="198"/>
      <c r="AA3135" s="198"/>
      <c r="AB3135" s="198"/>
      <c r="AC3135" s="198"/>
      <c r="AD3135" s="198"/>
      <c r="AE3135" s="198"/>
      <c r="AF3135" s="198"/>
      <c r="AG3135" s="198"/>
      <c r="AH3135" s="198"/>
      <c r="AI3135" s="198"/>
      <c r="AJ3135" s="198"/>
      <c r="AK3135" s="198"/>
      <c r="AL3135" s="198"/>
      <c r="AM3135" s="204"/>
      <c r="AN3135" s="198"/>
      <c r="AO3135" s="198"/>
      <c r="AP3135" s="198"/>
      <c r="AQ3135" s="198"/>
      <c r="AR3135" s="198"/>
      <c r="AS3135" s="198"/>
      <c r="AT3135" s="198"/>
      <c r="AU3135" s="198"/>
      <c r="AV3135" s="198"/>
      <c r="AW3135" s="198"/>
      <c r="AX3135" s="198"/>
    </row>
    <row r="3136" spans="1:50">
      <c r="A3136" s="217"/>
      <c r="B3136" s="293"/>
      <c r="F3136" s="198"/>
      <c r="H3136" s="198"/>
      <c r="I3136" s="198"/>
      <c r="J3136" s="198"/>
      <c r="K3136" s="198"/>
      <c r="L3136" s="198"/>
      <c r="M3136" s="198"/>
      <c r="N3136" s="198"/>
      <c r="O3136" s="198"/>
      <c r="P3136" s="198"/>
      <c r="Q3136" s="198"/>
      <c r="R3136" s="198"/>
      <c r="S3136" s="198"/>
      <c r="T3136" s="198"/>
      <c r="U3136" s="198"/>
      <c r="V3136" s="198"/>
      <c r="W3136" s="198"/>
      <c r="X3136" s="198"/>
      <c r="Y3136" s="198"/>
      <c r="Z3136" s="198"/>
      <c r="AA3136" s="198"/>
      <c r="AB3136" s="198"/>
      <c r="AC3136" s="198"/>
      <c r="AD3136" s="198"/>
      <c r="AE3136" s="198"/>
      <c r="AF3136" s="198"/>
      <c r="AG3136" s="198"/>
      <c r="AH3136" s="198"/>
      <c r="AI3136" s="198"/>
      <c r="AJ3136" s="198"/>
      <c r="AK3136" s="198"/>
      <c r="AL3136" s="198"/>
      <c r="AM3136" s="204"/>
      <c r="AN3136" s="198"/>
      <c r="AO3136" s="198"/>
      <c r="AP3136" s="198"/>
      <c r="AQ3136" s="198"/>
      <c r="AR3136" s="198"/>
      <c r="AS3136" s="198"/>
      <c r="AT3136" s="198"/>
      <c r="AU3136" s="198"/>
      <c r="AV3136" s="198"/>
      <c r="AW3136" s="198"/>
      <c r="AX3136" s="198"/>
    </row>
    <row r="3137" spans="1:50">
      <c r="A3137" s="217"/>
      <c r="B3137" s="293"/>
      <c r="F3137" s="198"/>
      <c r="H3137" s="198"/>
      <c r="I3137" s="198"/>
      <c r="J3137" s="198"/>
      <c r="K3137" s="198"/>
      <c r="L3137" s="198"/>
      <c r="M3137" s="198"/>
      <c r="N3137" s="198"/>
      <c r="O3137" s="198"/>
      <c r="P3137" s="198"/>
      <c r="Q3137" s="198"/>
      <c r="R3137" s="198"/>
      <c r="S3137" s="198"/>
      <c r="T3137" s="198"/>
      <c r="U3137" s="198"/>
      <c r="V3137" s="198"/>
      <c r="W3137" s="198"/>
      <c r="X3137" s="198"/>
      <c r="Y3137" s="198"/>
      <c r="Z3137" s="198"/>
      <c r="AA3137" s="198"/>
      <c r="AB3137" s="198"/>
      <c r="AC3137" s="198"/>
      <c r="AD3137" s="198"/>
      <c r="AE3137" s="198"/>
      <c r="AF3137" s="198"/>
      <c r="AG3137" s="198"/>
      <c r="AH3137" s="198"/>
      <c r="AI3137" s="198"/>
      <c r="AJ3137" s="198"/>
      <c r="AK3137" s="198"/>
      <c r="AL3137" s="198"/>
      <c r="AM3137" s="204"/>
      <c r="AN3137" s="198"/>
      <c r="AO3137" s="198"/>
      <c r="AP3137" s="198"/>
      <c r="AQ3137" s="198"/>
      <c r="AR3137" s="198"/>
      <c r="AS3137" s="198"/>
      <c r="AT3137" s="198"/>
      <c r="AU3137" s="198"/>
      <c r="AV3137" s="198"/>
      <c r="AW3137" s="198"/>
      <c r="AX3137" s="198"/>
    </row>
    <row r="3138" spans="1:50">
      <c r="A3138" s="217"/>
      <c r="B3138" s="293"/>
      <c r="F3138" s="198"/>
      <c r="H3138" s="198"/>
      <c r="I3138" s="198"/>
      <c r="J3138" s="198"/>
      <c r="K3138" s="198"/>
      <c r="L3138" s="198"/>
      <c r="M3138" s="198"/>
      <c r="N3138" s="198"/>
      <c r="O3138" s="198"/>
      <c r="P3138" s="198"/>
      <c r="Q3138" s="198"/>
      <c r="R3138" s="198"/>
      <c r="S3138" s="198"/>
      <c r="T3138" s="198"/>
      <c r="U3138" s="198"/>
      <c r="V3138" s="198"/>
      <c r="W3138" s="198"/>
      <c r="X3138" s="198"/>
      <c r="Y3138" s="198"/>
      <c r="Z3138" s="198"/>
      <c r="AA3138" s="198"/>
      <c r="AB3138" s="198"/>
      <c r="AC3138" s="198"/>
      <c r="AD3138" s="198"/>
      <c r="AE3138" s="198"/>
      <c r="AF3138" s="198"/>
      <c r="AG3138" s="198"/>
      <c r="AH3138" s="198"/>
      <c r="AI3138" s="198"/>
      <c r="AJ3138" s="198"/>
      <c r="AK3138" s="198"/>
      <c r="AL3138" s="198"/>
      <c r="AM3138" s="204"/>
      <c r="AN3138" s="198"/>
      <c r="AO3138" s="198"/>
      <c r="AP3138" s="198"/>
      <c r="AQ3138" s="198"/>
      <c r="AR3138" s="198"/>
      <c r="AS3138" s="198"/>
      <c r="AT3138" s="198"/>
      <c r="AU3138" s="198"/>
      <c r="AV3138" s="198"/>
      <c r="AW3138" s="198"/>
      <c r="AX3138" s="198"/>
    </row>
    <row r="3139" spans="1:50">
      <c r="A3139" s="217"/>
      <c r="B3139" s="293"/>
      <c r="F3139" s="198"/>
      <c r="H3139" s="198"/>
      <c r="I3139" s="198"/>
      <c r="J3139" s="198"/>
      <c r="K3139" s="198"/>
      <c r="L3139" s="198"/>
      <c r="M3139" s="198"/>
      <c r="N3139" s="198"/>
      <c r="O3139" s="198"/>
      <c r="P3139" s="198"/>
      <c r="Q3139" s="198"/>
      <c r="R3139" s="198"/>
      <c r="S3139" s="198"/>
      <c r="T3139" s="198"/>
      <c r="U3139" s="198"/>
      <c r="V3139" s="198"/>
      <c r="W3139" s="198"/>
      <c r="X3139" s="198"/>
      <c r="Y3139" s="198"/>
      <c r="Z3139" s="198"/>
      <c r="AA3139" s="198"/>
      <c r="AB3139" s="198"/>
      <c r="AC3139" s="198"/>
      <c r="AD3139" s="198"/>
      <c r="AE3139" s="198"/>
      <c r="AF3139" s="198"/>
      <c r="AG3139" s="198"/>
      <c r="AH3139" s="198"/>
      <c r="AI3139" s="198"/>
      <c r="AJ3139" s="198"/>
      <c r="AK3139" s="198"/>
      <c r="AL3139" s="198"/>
      <c r="AM3139" s="204"/>
      <c r="AN3139" s="198"/>
      <c r="AO3139" s="198"/>
      <c r="AP3139" s="198"/>
      <c r="AQ3139" s="198"/>
      <c r="AR3139" s="198"/>
      <c r="AS3139" s="198"/>
      <c r="AT3139" s="198"/>
      <c r="AU3139" s="198"/>
      <c r="AV3139" s="198"/>
      <c r="AW3139" s="198"/>
      <c r="AX3139" s="198"/>
    </row>
    <row r="3140" spans="1:50">
      <c r="A3140" s="217"/>
      <c r="B3140" s="293"/>
      <c r="F3140" s="198"/>
      <c r="H3140" s="198"/>
      <c r="I3140" s="198"/>
      <c r="J3140" s="198"/>
      <c r="K3140" s="198"/>
      <c r="L3140" s="198"/>
      <c r="M3140" s="198"/>
      <c r="N3140" s="198"/>
      <c r="O3140" s="198"/>
      <c r="P3140" s="198"/>
      <c r="Q3140" s="198"/>
      <c r="R3140" s="198"/>
      <c r="S3140" s="198"/>
      <c r="T3140" s="198"/>
      <c r="U3140" s="198"/>
      <c r="V3140" s="198"/>
      <c r="W3140" s="198"/>
      <c r="X3140" s="198"/>
      <c r="Y3140" s="198"/>
      <c r="Z3140" s="198"/>
      <c r="AA3140" s="198"/>
      <c r="AB3140" s="198"/>
      <c r="AC3140" s="198"/>
      <c r="AD3140" s="198"/>
      <c r="AE3140" s="198"/>
      <c r="AF3140" s="198"/>
      <c r="AG3140" s="198"/>
      <c r="AH3140" s="198"/>
      <c r="AI3140" s="198"/>
      <c r="AJ3140" s="198"/>
      <c r="AK3140" s="198"/>
      <c r="AL3140" s="198"/>
      <c r="AM3140" s="204"/>
      <c r="AN3140" s="198"/>
      <c r="AO3140" s="198"/>
      <c r="AP3140" s="198"/>
      <c r="AQ3140" s="198"/>
      <c r="AR3140" s="198"/>
      <c r="AS3140" s="198"/>
      <c r="AT3140" s="198"/>
      <c r="AU3140" s="198"/>
      <c r="AV3140" s="198"/>
      <c r="AW3140" s="198"/>
      <c r="AX3140" s="198"/>
    </row>
    <row r="3141" spans="1:50">
      <c r="A3141" s="217"/>
      <c r="B3141" s="293"/>
      <c r="F3141" s="198"/>
      <c r="H3141" s="198"/>
      <c r="I3141" s="198"/>
      <c r="J3141" s="198"/>
      <c r="K3141" s="198"/>
      <c r="L3141" s="198"/>
      <c r="M3141" s="198"/>
      <c r="N3141" s="198"/>
      <c r="O3141" s="198"/>
      <c r="P3141" s="198"/>
      <c r="Q3141" s="198"/>
      <c r="R3141" s="198"/>
      <c r="S3141" s="198"/>
      <c r="T3141" s="198"/>
      <c r="U3141" s="198"/>
      <c r="V3141" s="198"/>
      <c r="W3141" s="198"/>
      <c r="X3141" s="198"/>
      <c r="Y3141" s="198"/>
      <c r="Z3141" s="198"/>
      <c r="AA3141" s="198"/>
      <c r="AB3141" s="198"/>
      <c r="AC3141" s="198"/>
      <c r="AD3141" s="198"/>
      <c r="AE3141" s="198"/>
      <c r="AF3141" s="198"/>
      <c r="AG3141" s="198"/>
      <c r="AH3141" s="198"/>
      <c r="AI3141" s="198"/>
      <c r="AJ3141" s="198"/>
      <c r="AK3141" s="198"/>
      <c r="AL3141" s="198"/>
      <c r="AM3141" s="204"/>
      <c r="AN3141" s="198"/>
      <c r="AO3141" s="198"/>
      <c r="AP3141" s="198"/>
      <c r="AQ3141" s="198"/>
      <c r="AR3141" s="198"/>
      <c r="AS3141" s="198"/>
      <c r="AT3141" s="198"/>
      <c r="AU3141" s="198"/>
      <c r="AV3141" s="198"/>
      <c r="AW3141" s="198"/>
      <c r="AX3141" s="198"/>
    </row>
    <row r="3142" spans="1:50">
      <c r="A3142" s="217"/>
      <c r="B3142" s="293"/>
      <c r="F3142" s="198"/>
      <c r="H3142" s="198"/>
      <c r="I3142" s="198"/>
      <c r="J3142" s="198"/>
      <c r="K3142" s="198"/>
      <c r="L3142" s="198"/>
      <c r="M3142" s="198"/>
      <c r="N3142" s="198"/>
      <c r="O3142" s="198"/>
      <c r="P3142" s="198"/>
      <c r="Q3142" s="198"/>
      <c r="R3142" s="198"/>
      <c r="S3142" s="198"/>
      <c r="T3142" s="198"/>
      <c r="U3142" s="198"/>
      <c r="V3142" s="198"/>
      <c r="W3142" s="198"/>
      <c r="X3142" s="198"/>
      <c r="Y3142" s="198"/>
      <c r="Z3142" s="198"/>
      <c r="AA3142" s="198"/>
      <c r="AB3142" s="198"/>
      <c r="AC3142" s="198"/>
      <c r="AD3142" s="198"/>
      <c r="AE3142" s="198"/>
      <c r="AF3142" s="198"/>
      <c r="AG3142" s="198"/>
      <c r="AH3142" s="198"/>
      <c r="AI3142" s="198"/>
      <c r="AJ3142" s="198"/>
      <c r="AK3142" s="198"/>
      <c r="AL3142" s="198"/>
      <c r="AM3142" s="204"/>
      <c r="AN3142" s="198"/>
      <c r="AO3142" s="198"/>
      <c r="AP3142" s="198"/>
      <c r="AQ3142" s="198"/>
      <c r="AR3142" s="198"/>
      <c r="AS3142" s="198"/>
      <c r="AT3142" s="198"/>
      <c r="AU3142" s="198"/>
      <c r="AV3142" s="198"/>
      <c r="AW3142" s="198"/>
      <c r="AX3142" s="198"/>
    </row>
    <row r="3143" spans="1:50">
      <c r="A3143" s="217"/>
      <c r="B3143" s="293"/>
      <c r="F3143" s="198"/>
      <c r="H3143" s="198"/>
      <c r="I3143" s="198"/>
      <c r="J3143" s="198"/>
      <c r="K3143" s="198"/>
      <c r="L3143" s="198"/>
      <c r="M3143" s="198"/>
      <c r="N3143" s="198"/>
      <c r="O3143" s="198"/>
      <c r="P3143" s="198"/>
      <c r="Q3143" s="198"/>
      <c r="R3143" s="198"/>
      <c r="S3143" s="198"/>
      <c r="T3143" s="198"/>
      <c r="U3143" s="198"/>
      <c r="V3143" s="198"/>
      <c r="W3143" s="198"/>
      <c r="X3143" s="198"/>
      <c r="Y3143" s="198"/>
      <c r="Z3143" s="198"/>
      <c r="AA3143" s="198"/>
      <c r="AB3143" s="198"/>
      <c r="AC3143" s="198"/>
      <c r="AD3143" s="198"/>
      <c r="AE3143" s="198"/>
      <c r="AF3143" s="198"/>
      <c r="AG3143" s="198"/>
      <c r="AH3143" s="198"/>
      <c r="AI3143" s="198"/>
      <c r="AJ3143" s="198"/>
      <c r="AK3143" s="198"/>
      <c r="AL3143" s="198"/>
      <c r="AM3143" s="204"/>
      <c r="AN3143" s="198"/>
      <c r="AO3143" s="198"/>
      <c r="AP3143" s="198"/>
      <c r="AQ3143" s="198"/>
      <c r="AR3143" s="198"/>
      <c r="AS3143" s="198"/>
      <c r="AT3143" s="198"/>
      <c r="AU3143" s="198"/>
      <c r="AV3143" s="198"/>
      <c r="AW3143" s="198"/>
      <c r="AX3143" s="198"/>
    </row>
    <row r="3144" spans="1:50">
      <c r="A3144" s="217"/>
      <c r="B3144" s="293"/>
      <c r="F3144" s="198"/>
      <c r="H3144" s="198"/>
      <c r="I3144" s="198"/>
      <c r="J3144" s="198"/>
      <c r="K3144" s="198"/>
      <c r="L3144" s="198"/>
      <c r="M3144" s="198"/>
      <c r="N3144" s="198"/>
      <c r="O3144" s="198"/>
      <c r="P3144" s="198"/>
      <c r="Q3144" s="198"/>
      <c r="R3144" s="198"/>
      <c r="S3144" s="198"/>
      <c r="T3144" s="198"/>
      <c r="U3144" s="198"/>
      <c r="V3144" s="198"/>
      <c r="W3144" s="198"/>
      <c r="X3144" s="198"/>
      <c r="Y3144" s="198"/>
      <c r="Z3144" s="198"/>
      <c r="AA3144" s="198"/>
      <c r="AB3144" s="198"/>
      <c r="AC3144" s="198"/>
      <c r="AD3144" s="198"/>
      <c r="AE3144" s="198"/>
      <c r="AF3144" s="198"/>
      <c r="AG3144" s="198"/>
      <c r="AH3144" s="198"/>
      <c r="AI3144" s="198"/>
      <c r="AJ3144" s="198"/>
      <c r="AK3144" s="198"/>
      <c r="AL3144" s="198"/>
      <c r="AM3144" s="204"/>
      <c r="AN3144" s="198"/>
      <c r="AO3144" s="198"/>
      <c r="AP3144" s="198"/>
      <c r="AQ3144" s="198"/>
      <c r="AR3144" s="198"/>
      <c r="AS3144" s="198"/>
      <c r="AT3144" s="198"/>
      <c r="AU3144" s="198"/>
      <c r="AV3144" s="198"/>
      <c r="AW3144" s="198"/>
      <c r="AX3144" s="198"/>
    </row>
    <row r="3145" spans="1:50">
      <c r="A3145" s="217"/>
      <c r="B3145" s="293"/>
      <c r="F3145" s="198"/>
      <c r="H3145" s="198"/>
      <c r="I3145" s="198"/>
      <c r="J3145" s="198"/>
      <c r="K3145" s="198"/>
      <c r="L3145" s="198"/>
      <c r="M3145" s="198"/>
      <c r="N3145" s="198"/>
      <c r="O3145" s="198"/>
      <c r="P3145" s="198"/>
      <c r="Q3145" s="198"/>
      <c r="R3145" s="198"/>
      <c r="S3145" s="198"/>
      <c r="T3145" s="198"/>
      <c r="U3145" s="198"/>
      <c r="V3145" s="198"/>
      <c r="W3145" s="198"/>
      <c r="X3145" s="198"/>
      <c r="Y3145" s="198"/>
      <c r="Z3145" s="198"/>
      <c r="AA3145" s="198"/>
      <c r="AB3145" s="198"/>
      <c r="AC3145" s="198"/>
      <c r="AD3145" s="198"/>
      <c r="AE3145" s="198"/>
      <c r="AF3145" s="198"/>
      <c r="AG3145" s="198"/>
      <c r="AH3145" s="198"/>
      <c r="AI3145" s="198"/>
      <c r="AJ3145" s="198"/>
      <c r="AK3145" s="198"/>
      <c r="AL3145" s="198"/>
      <c r="AM3145" s="204"/>
      <c r="AN3145" s="198"/>
      <c r="AO3145" s="198"/>
      <c r="AP3145" s="198"/>
      <c r="AQ3145" s="198"/>
      <c r="AR3145" s="198"/>
      <c r="AS3145" s="198"/>
      <c r="AT3145" s="198"/>
      <c r="AU3145" s="198"/>
      <c r="AV3145" s="198"/>
      <c r="AW3145" s="198"/>
      <c r="AX3145" s="198"/>
    </row>
    <row r="3146" spans="1:50">
      <c r="A3146" s="217"/>
      <c r="B3146" s="293"/>
      <c r="F3146" s="198"/>
      <c r="H3146" s="198"/>
      <c r="I3146" s="198"/>
      <c r="J3146" s="198"/>
      <c r="K3146" s="198"/>
      <c r="L3146" s="198"/>
      <c r="M3146" s="198"/>
      <c r="N3146" s="198"/>
      <c r="O3146" s="198"/>
      <c r="P3146" s="198"/>
      <c r="Q3146" s="198"/>
      <c r="R3146" s="198"/>
      <c r="S3146" s="198"/>
      <c r="T3146" s="198"/>
      <c r="U3146" s="198"/>
      <c r="V3146" s="198"/>
      <c r="W3146" s="198"/>
      <c r="X3146" s="198"/>
      <c r="Y3146" s="198"/>
      <c r="Z3146" s="198"/>
      <c r="AA3146" s="198"/>
      <c r="AB3146" s="198"/>
      <c r="AC3146" s="198"/>
      <c r="AD3146" s="198"/>
      <c r="AE3146" s="198"/>
      <c r="AF3146" s="198"/>
      <c r="AG3146" s="198"/>
      <c r="AH3146" s="198"/>
      <c r="AI3146" s="198"/>
      <c r="AJ3146" s="198"/>
      <c r="AK3146" s="198"/>
      <c r="AL3146" s="198"/>
      <c r="AM3146" s="204"/>
      <c r="AN3146" s="198"/>
      <c r="AO3146" s="198"/>
      <c r="AP3146" s="198"/>
      <c r="AQ3146" s="198"/>
      <c r="AR3146" s="198"/>
      <c r="AS3146" s="198"/>
      <c r="AT3146" s="198"/>
      <c r="AU3146" s="198"/>
      <c r="AV3146" s="198"/>
      <c r="AW3146" s="198"/>
      <c r="AX3146" s="198"/>
    </row>
    <row r="3147" spans="1:50">
      <c r="A3147" s="217"/>
      <c r="B3147" s="293"/>
      <c r="F3147" s="198"/>
      <c r="H3147" s="198"/>
      <c r="I3147" s="198"/>
      <c r="J3147" s="198"/>
      <c r="K3147" s="198"/>
      <c r="L3147" s="198"/>
      <c r="M3147" s="198"/>
      <c r="N3147" s="198"/>
      <c r="O3147" s="198"/>
      <c r="P3147" s="198"/>
      <c r="Q3147" s="198"/>
      <c r="R3147" s="198"/>
      <c r="S3147" s="198"/>
      <c r="T3147" s="198"/>
      <c r="U3147" s="198"/>
      <c r="V3147" s="198"/>
      <c r="W3147" s="198"/>
      <c r="X3147" s="198"/>
      <c r="Y3147" s="198"/>
      <c r="Z3147" s="198"/>
      <c r="AA3147" s="198"/>
      <c r="AB3147" s="198"/>
      <c r="AC3147" s="198"/>
      <c r="AD3147" s="198"/>
      <c r="AE3147" s="198"/>
      <c r="AF3147" s="198"/>
      <c r="AG3147" s="198"/>
      <c r="AH3147" s="198"/>
      <c r="AI3147" s="198"/>
      <c r="AJ3147" s="198"/>
      <c r="AK3147" s="198"/>
      <c r="AL3147" s="198"/>
      <c r="AM3147" s="204"/>
      <c r="AN3147" s="198"/>
      <c r="AO3147" s="198"/>
      <c r="AP3147" s="198"/>
      <c r="AQ3147" s="198"/>
      <c r="AR3147" s="198"/>
      <c r="AS3147" s="198"/>
      <c r="AT3147" s="198"/>
      <c r="AU3147" s="198"/>
      <c r="AV3147" s="198"/>
      <c r="AW3147" s="198"/>
      <c r="AX3147" s="198"/>
    </row>
    <row r="3148" spans="1:50">
      <c r="A3148" s="217"/>
      <c r="B3148" s="293"/>
      <c r="F3148" s="198"/>
      <c r="H3148" s="198"/>
      <c r="I3148" s="198"/>
      <c r="J3148" s="198"/>
      <c r="K3148" s="198"/>
      <c r="L3148" s="198"/>
      <c r="M3148" s="198"/>
      <c r="N3148" s="198"/>
      <c r="O3148" s="198"/>
      <c r="P3148" s="198"/>
      <c r="Q3148" s="198"/>
      <c r="R3148" s="198"/>
      <c r="S3148" s="198"/>
      <c r="T3148" s="198"/>
      <c r="U3148" s="198"/>
      <c r="V3148" s="198"/>
      <c r="W3148" s="198"/>
      <c r="X3148" s="198"/>
      <c r="Y3148" s="198"/>
      <c r="Z3148" s="198"/>
      <c r="AA3148" s="198"/>
      <c r="AB3148" s="198"/>
      <c r="AC3148" s="198"/>
      <c r="AD3148" s="198"/>
      <c r="AE3148" s="198"/>
      <c r="AF3148" s="198"/>
      <c r="AG3148" s="198"/>
      <c r="AH3148" s="198"/>
      <c r="AI3148" s="198"/>
      <c r="AJ3148" s="198"/>
      <c r="AK3148" s="198"/>
      <c r="AL3148" s="198"/>
      <c r="AM3148" s="204"/>
      <c r="AN3148" s="198"/>
      <c r="AO3148" s="198"/>
      <c r="AP3148" s="198"/>
      <c r="AQ3148" s="198"/>
      <c r="AR3148" s="198"/>
      <c r="AS3148" s="198"/>
      <c r="AT3148" s="198"/>
      <c r="AU3148" s="198"/>
      <c r="AV3148" s="198"/>
      <c r="AW3148" s="198"/>
      <c r="AX3148" s="198"/>
    </row>
    <row r="3149" spans="1:50">
      <c r="A3149" s="217"/>
      <c r="B3149" s="293"/>
      <c r="F3149" s="198"/>
      <c r="H3149" s="198"/>
      <c r="I3149" s="198"/>
      <c r="J3149" s="198"/>
      <c r="K3149" s="198"/>
      <c r="L3149" s="198"/>
      <c r="M3149" s="198"/>
      <c r="N3149" s="198"/>
      <c r="O3149" s="198"/>
      <c r="P3149" s="198"/>
      <c r="Q3149" s="198"/>
      <c r="R3149" s="198"/>
      <c r="S3149" s="198"/>
      <c r="T3149" s="198"/>
      <c r="U3149" s="198"/>
      <c r="V3149" s="198"/>
      <c r="W3149" s="198"/>
      <c r="X3149" s="198"/>
      <c r="Y3149" s="198"/>
      <c r="Z3149" s="198"/>
      <c r="AA3149" s="198"/>
      <c r="AB3149" s="198"/>
      <c r="AC3149" s="198"/>
      <c r="AD3149" s="198"/>
      <c r="AE3149" s="198"/>
      <c r="AF3149" s="198"/>
      <c r="AG3149" s="198"/>
      <c r="AH3149" s="198"/>
      <c r="AI3149" s="198"/>
      <c r="AJ3149" s="198"/>
      <c r="AK3149" s="198"/>
      <c r="AL3149" s="198"/>
      <c r="AM3149" s="204"/>
      <c r="AN3149" s="198"/>
      <c r="AO3149" s="198"/>
      <c r="AP3149" s="198"/>
      <c r="AQ3149" s="198"/>
      <c r="AR3149" s="198"/>
      <c r="AS3149" s="198"/>
      <c r="AT3149" s="198"/>
      <c r="AU3149" s="198"/>
      <c r="AV3149" s="198"/>
      <c r="AW3149" s="198"/>
      <c r="AX3149" s="198"/>
    </row>
    <row r="3150" spans="1:50">
      <c r="A3150" s="217"/>
      <c r="B3150" s="293"/>
      <c r="F3150" s="198"/>
      <c r="H3150" s="198"/>
      <c r="I3150" s="198"/>
      <c r="J3150" s="198"/>
      <c r="K3150" s="198"/>
      <c r="L3150" s="198"/>
      <c r="M3150" s="198"/>
      <c r="N3150" s="198"/>
      <c r="O3150" s="198"/>
      <c r="P3150" s="198"/>
      <c r="Q3150" s="198"/>
      <c r="R3150" s="198"/>
      <c r="S3150" s="198"/>
      <c r="T3150" s="198"/>
      <c r="U3150" s="198"/>
      <c r="V3150" s="198"/>
      <c r="W3150" s="198"/>
      <c r="X3150" s="198"/>
      <c r="Y3150" s="198"/>
      <c r="Z3150" s="198"/>
      <c r="AA3150" s="198"/>
      <c r="AB3150" s="198"/>
      <c r="AC3150" s="198"/>
      <c r="AD3150" s="198"/>
      <c r="AE3150" s="198"/>
      <c r="AF3150" s="198"/>
      <c r="AG3150" s="198"/>
      <c r="AH3150" s="198"/>
      <c r="AI3150" s="198"/>
      <c r="AJ3150" s="198"/>
      <c r="AK3150" s="198"/>
      <c r="AL3150" s="198"/>
      <c r="AM3150" s="204"/>
      <c r="AN3150" s="198"/>
      <c r="AO3150" s="198"/>
      <c r="AP3150" s="198"/>
      <c r="AQ3150" s="198"/>
      <c r="AR3150" s="198"/>
      <c r="AS3150" s="198"/>
      <c r="AT3150" s="198"/>
      <c r="AU3150" s="198"/>
      <c r="AV3150" s="198"/>
      <c r="AW3150" s="198"/>
      <c r="AX3150" s="198"/>
    </row>
    <row r="3151" spans="1:50">
      <c r="A3151" s="217"/>
      <c r="B3151" s="293"/>
      <c r="F3151" s="198"/>
      <c r="H3151" s="198"/>
      <c r="I3151" s="198"/>
      <c r="J3151" s="198"/>
      <c r="K3151" s="198"/>
      <c r="L3151" s="198"/>
      <c r="M3151" s="198"/>
      <c r="N3151" s="198"/>
      <c r="O3151" s="198"/>
      <c r="P3151" s="198"/>
      <c r="Q3151" s="198"/>
      <c r="R3151" s="198"/>
      <c r="S3151" s="198"/>
      <c r="T3151" s="198"/>
      <c r="U3151" s="198"/>
      <c r="V3151" s="198"/>
      <c r="W3151" s="198"/>
      <c r="X3151" s="198"/>
      <c r="Y3151" s="198"/>
      <c r="Z3151" s="198"/>
      <c r="AA3151" s="198"/>
      <c r="AB3151" s="198"/>
      <c r="AC3151" s="198"/>
      <c r="AD3151" s="198"/>
      <c r="AE3151" s="198"/>
      <c r="AF3151" s="198"/>
      <c r="AG3151" s="198"/>
      <c r="AH3151" s="198"/>
      <c r="AI3151" s="198"/>
      <c r="AJ3151" s="198"/>
      <c r="AK3151" s="198"/>
      <c r="AL3151" s="198"/>
      <c r="AM3151" s="204"/>
      <c r="AN3151" s="198"/>
      <c r="AO3151" s="198"/>
      <c r="AP3151" s="198"/>
      <c r="AQ3151" s="198"/>
      <c r="AR3151" s="198"/>
      <c r="AS3151" s="198"/>
      <c r="AT3151" s="198"/>
      <c r="AU3151" s="198"/>
      <c r="AV3151" s="198"/>
      <c r="AW3151" s="198"/>
      <c r="AX3151" s="198"/>
    </row>
    <row r="3152" spans="1:50">
      <c r="A3152" s="217"/>
      <c r="B3152" s="293"/>
      <c r="F3152" s="198"/>
      <c r="H3152" s="198"/>
      <c r="I3152" s="198"/>
      <c r="J3152" s="198"/>
      <c r="K3152" s="198"/>
      <c r="L3152" s="198"/>
      <c r="M3152" s="198"/>
      <c r="N3152" s="198"/>
      <c r="O3152" s="198"/>
      <c r="P3152" s="198"/>
      <c r="Q3152" s="198"/>
      <c r="R3152" s="198"/>
      <c r="S3152" s="198"/>
      <c r="T3152" s="198"/>
      <c r="U3152" s="198"/>
      <c r="V3152" s="198"/>
      <c r="W3152" s="198"/>
      <c r="X3152" s="198"/>
      <c r="Y3152" s="198"/>
      <c r="Z3152" s="198"/>
      <c r="AA3152" s="198"/>
      <c r="AB3152" s="198"/>
      <c r="AC3152" s="198"/>
      <c r="AD3152" s="198"/>
      <c r="AE3152" s="198"/>
      <c r="AF3152" s="198"/>
      <c r="AG3152" s="198"/>
      <c r="AH3152" s="198"/>
      <c r="AI3152" s="198"/>
      <c r="AJ3152" s="198"/>
      <c r="AK3152" s="198"/>
      <c r="AL3152" s="198"/>
      <c r="AM3152" s="204"/>
      <c r="AN3152" s="198"/>
      <c r="AO3152" s="198"/>
      <c r="AP3152" s="198"/>
      <c r="AQ3152" s="198"/>
      <c r="AR3152" s="198"/>
      <c r="AS3152" s="198"/>
      <c r="AT3152" s="198"/>
      <c r="AU3152" s="198"/>
      <c r="AV3152" s="198"/>
      <c r="AW3152" s="198"/>
      <c r="AX3152" s="198"/>
    </row>
    <row r="3153" spans="1:50">
      <c r="A3153" s="217"/>
      <c r="B3153" s="293"/>
      <c r="F3153" s="198"/>
      <c r="H3153" s="198"/>
      <c r="I3153" s="198"/>
      <c r="J3153" s="198"/>
      <c r="K3153" s="198"/>
      <c r="L3153" s="198"/>
      <c r="M3153" s="198"/>
      <c r="N3153" s="198"/>
      <c r="O3153" s="198"/>
      <c r="P3153" s="198"/>
      <c r="Q3153" s="198"/>
      <c r="R3153" s="198"/>
      <c r="S3153" s="198"/>
      <c r="T3153" s="198"/>
      <c r="U3153" s="198"/>
      <c r="V3153" s="198"/>
      <c r="W3153" s="198"/>
      <c r="X3153" s="198"/>
      <c r="Y3153" s="198"/>
      <c r="Z3153" s="198"/>
      <c r="AA3153" s="198"/>
      <c r="AB3153" s="198"/>
      <c r="AC3153" s="198"/>
      <c r="AD3153" s="198"/>
      <c r="AE3153" s="198"/>
      <c r="AF3153" s="198"/>
      <c r="AG3153" s="198"/>
      <c r="AH3153" s="198"/>
      <c r="AI3153" s="198"/>
      <c r="AJ3153" s="198"/>
      <c r="AK3153" s="198"/>
      <c r="AL3153" s="198"/>
      <c r="AM3153" s="204"/>
      <c r="AN3153" s="198"/>
      <c r="AO3153" s="198"/>
      <c r="AP3153" s="198"/>
      <c r="AQ3153" s="198"/>
      <c r="AR3153" s="198"/>
      <c r="AS3153" s="198"/>
      <c r="AT3153" s="198"/>
      <c r="AU3153" s="198"/>
      <c r="AV3153" s="198"/>
      <c r="AW3153" s="198"/>
      <c r="AX3153" s="198"/>
    </row>
    <row r="3154" spans="1:50">
      <c r="A3154" s="217"/>
      <c r="B3154" s="293"/>
      <c r="F3154" s="198"/>
      <c r="H3154" s="198"/>
      <c r="I3154" s="198"/>
      <c r="J3154" s="198"/>
      <c r="K3154" s="198"/>
      <c r="L3154" s="198"/>
      <c r="M3154" s="198"/>
      <c r="N3154" s="198"/>
      <c r="O3154" s="198"/>
      <c r="P3154" s="198"/>
      <c r="Q3154" s="198"/>
      <c r="R3154" s="198"/>
      <c r="S3154" s="198"/>
      <c r="T3154" s="198"/>
      <c r="U3154" s="198"/>
      <c r="V3154" s="198"/>
      <c r="W3154" s="198"/>
      <c r="X3154" s="198"/>
      <c r="Y3154" s="198"/>
      <c r="Z3154" s="198"/>
      <c r="AA3154" s="198"/>
      <c r="AB3154" s="198"/>
      <c r="AC3154" s="198"/>
      <c r="AD3154" s="198"/>
      <c r="AE3154" s="198"/>
      <c r="AF3154" s="198"/>
      <c r="AG3154" s="198"/>
      <c r="AH3154" s="198"/>
      <c r="AI3154" s="198"/>
      <c r="AJ3154" s="198"/>
      <c r="AK3154" s="198"/>
      <c r="AL3154" s="198"/>
      <c r="AM3154" s="204"/>
      <c r="AN3154" s="198"/>
      <c r="AO3154" s="198"/>
      <c r="AP3154" s="198"/>
      <c r="AQ3154" s="198"/>
      <c r="AR3154" s="198"/>
      <c r="AS3154" s="198"/>
      <c r="AT3154" s="198"/>
      <c r="AU3154" s="198"/>
      <c r="AV3154" s="198"/>
      <c r="AW3154" s="198"/>
      <c r="AX3154" s="198"/>
    </row>
    <row r="3155" spans="1:50">
      <c r="A3155" s="217"/>
      <c r="B3155" s="293"/>
      <c r="F3155" s="198"/>
      <c r="H3155" s="198"/>
      <c r="I3155" s="198"/>
      <c r="J3155" s="198"/>
      <c r="K3155" s="198"/>
      <c r="L3155" s="198"/>
      <c r="M3155" s="198"/>
      <c r="N3155" s="198"/>
      <c r="O3155" s="198"/>
      <c r="P3155" s="198"/>
      <c r="Q3155" s="198"/>
      <c r="R3155" s="198"/>
      <c r="S3155" s="198"/>
      <c r="T3155" s="198"/>
      <c r="U3155" s="198"/>
      <c r="V3155" s="198"/>
      <c r="W3155" s="198"/>
      <c r="X3155" s="198"/>
      <c r="Y3155" s="198"/>
      <c r="Z3155" s="198"/>
      <c r="AA3155" s="198"/>
      <c r="AB3155" s="198"/>
      <c r="AC3155" s="198"/>
      <c r="AD3155" s="198"/>
      <c r="AE3155" s="198"/>
      <c r="AF3155" s="198"/>
      <c r="AG3155" s="198"/>
      <c r="AH3155" s="198"/>
      <c r="AI3155" s="198"/>
      <c r="AJ3155" s="198"/>
      <c r="AK3155" s="198"/>
      <c r="AL3155" s="198"/>
      <c r="AM3155" s="204"/>
      <c r="AN3155" s="198"/>
      <c r="AO3155" s="198"/>
      <c r="AP3155" s="198"/>
      <c r="AQ3155" s="198"/>
      <c r="AR3155" s="198"/>
      <c r="AS3155" s="198"/>
      <c r="AT3155" s="198"/>
      <c r="AU3155" s="198"/>
      <c r="AV3155" s="198"/>
      <c r="AW3155" s="198"/>
      <c r="AX3155" s="198"/>
    </row>
    <row r="3156" spans="1:50">
      <c r="A3156" s="217"/>
      <c r="B3156" s="293"/>
      <c r="F3156" s="198"/>
      <c r="H3156" s="198"/>
      <c r="I3156" s="198"/>
      <c r="J3156" s="198"/>
      <c r="K3156" s="198"/>
      <c r="L3156" s="198"/>
      <c r="M3156" s="198"/>
      <c r="N3156" s="198"/>
      <c r="O3156" s="198"/>
      <c r="P3156" s="198"/>
      <c r="Q3156" s="198"/>
      <c r="R3156" s="198"/>
      <c r="S3156" s="198"/>
      <c r="T3156" s="198"/>
      <c r="U3156" s="198"/>
      <c r="V3156" s="198"/>
      <c r="W3156" s="198"/>
      <c r="X3156" s="198"/>
      <c r="Y3156" s="198"/>
      <c r="Z3156" s="198"/>
      <c r="AA3156" s="198"/>
      <c r="AB3156" s="198"/>
      <c r="AC3156" s="198"/>
      <c r="AD3156" s="198"/>
      <c r="AE3156" s="198"/>
      <c r="AF3156" s="198"/>
      <c r="AG3156" s="198"/>
      <c r="AH3156" s="198"/>
      <c r="AI3156" s="198"/>
      <c r="AJ3156" s="198"/>
      <c r="AK3156" s="198"/>
      <c r="AL3156" s="198"/>
      <c r="AM3156" s="204"/>
      <c r="AN3156" s="198"/>
      <c r="AO3156" s="198"/>
      <c r="AP3156" s="198"/>
      <c r="AQ3156" s="198"/>
      <c r="AR3156" s="198"/>
      <c r="AS3156" s="198"/>
      <c r="AT3156" s="198"/>
      <c r="AU3156" s="198"/>
      <c r="AV3156" s="198"/>
      <c r="AW3156" s="198"/>
      <c r="AX3156" s="198"/>
    </row>
    <row r="3157" spans="1:50">
      <c r="A3157" s="217"/>
      <c r="B3157" s="293"/>
      <c r="F3157" s="198"/>
      <c r="H3157" s="198"/>
      <c r="I3157" s="198"/>
      <c r="J3157" s="198"/>
      <c r="K3157" s="198"/>
      <c r="L3157" s="198"/>
      <c r="M3157" s="198"/>
      <c r="N3157" s="198"/>
      <c r="O3157" s="198"/>
      <c r="P3157" s="198"/>
      <c r="Q3157" s="198"/>
      <c r="R3157" s="198"/>
      <c r="S3157" s="198"/>
      <c r="T3157" s="198"/>
      <c r="U3157" s="198"/>
      <c r="V3157" s="198"/>
      <c r="W3157" s="198"/>
      <c r="X3157" s="198"/>
      <c r="Y3157" s="198"/>
      <c r="Z3157" s="198"/>
      <c r="AA3157" s="198"/>
      <c r="AB3157" s="198"/>
      <c r="AC3157" s="198"/>
      <c r="AD3157" s="198"/>
      <c r="AE3157" s="198"/>
      <c r="AF3157" s="198"/>
      <c r="AG3157" s="198"/>
      <c r="AH3157" s="198"/>
      <c r="AI3157" s="198"/>
      <c r="AJ3157" s="198"/>
      <c r="AK3157" s="198"/>
      <c r="AL3157" s="198"/>
      <c r="AM3157" s="204"/>
      <c r="AN3157" s="198"/>
      <c r="AO3157" s="198"/>
      <c r="AP3157" s="198"/>
      <c r="AQ3157" s="198"/>
      <c r="AR3157" s="198"/>
      <c r="AS3157" s="198"/>
      <c r="AT3157" s="198"/>
      <c r="AU3157" s="198"/>
      <c r="AV3157" s="198"/>
      <c r="AW3157" s="198"/>
      <c r="AX3157" s="198"/>
    </row>
    <row r="3158" spans="1:50">
      <c r="A3158" s="217"/>
      <c r="B3158" s="293"/>
      <c r="F3158" s="198"/>
      <c r="H3158" s="198"/>
      <c r="I3158" s="198"/>
      <c r="J3158" s="198"/>
      <c r="K3158" s="198"/>
      <c r="L3158" s="198"/>
      <c r="M3158" s="198"/>
      <c r="N3158" s="198"/>
      <c r="O3158" s="198"/>
      <c r="P3158" s="198"/>
      <c r="Q3158" s="198"/>
      <c r="R3158" s="198"/>
      <c r="S3158" s="198"/>
      <c r="T3158" s="198"/>
      <c r="U3158" s="198"/>
      <c r="V3158" s="198"/>
      <c r="W3158" s="198"/>
      <c r="X3158" s="198"/>
      <c r="Y3158" s="198"/>
      <c r="Z3158" s="198"/>
      <c r="AA3158" s="198"/>
      <c r="AB3158" s="198"/>
      <c r="AC3158" s="198"/>
      <c r="AD3158" s="198"/>
      <c r="AE3158" s="198"/>
      <c r="AF3158" s="198"/>
      <c r="AG3158" s="198"/>
      <c r="AH3158" s="198"/>
      <c r="AI3158" s="198"/>
      <c r="AJ3158" s="198"/>
      <c r="AK3158" s="198"/>
      <c r="AL3158" s="198"/>
      <c r="AM3158" s="204"/>
      <c r="AN3158" s="198"/>
      <c r="AO3158" s="198"/>
      <c r="AP3158" s="198"/>
      <c r="AQ3158" s="198"/>
      <c r="AR3158" s="198"/>
      <c r="AS3158" s="198"/>
      <c r="AT3158" s="198"/>
      <c r="AU3158" s="198"/>
      <c r="AV3158" s="198"/>
      <c r="AW3158" s="198"/>
      <c r="AX3158" s="198"/>
    </row>
    <row r="3159" spans="1:50">
      <c r="A3159" s="217"/>
      <c r="B3159" s="293"/>
      <c r="F3159" s="198"/>
      <c r="H3159" s="198"/>
      <c r="I3159" s="198"/>
      <c r="J3159" s="198"/>
      <c r="K3159" s="198"/>
      <c r="L3159" s="198"/>
      <c r="M3159" s="198"/>
      <c r="N3159" s="198"/>
      <c r="O3159" s="198"/>
      <c r="P3159" s="198"/>
      <c r="Q3159" s="198"/>
      <c r="R3159" s="198"/>
      <c r="S3159" s="198"/>
      <c r="T3159" s="198"/>
      <c r="U3159" s="198"/>
      <c r="V3159" s="198"/>
      <c r="W3159" s="198"/>
      <c r="X3159" s="198"/>
      <c r="Y3159" s="198"/>
      <c r="Z3159" s="198"/>
      <c r="AA3159" s="198"/>
      <c r="AB3159" s="198"/>
      <c r="AC3159" s="198"/>
      <c r="AD3159" s="198"/>
      <c r="AE3159" s="198"/>
      <c r="AF3159" s="198"/>
      <c r="AG3159" s="198"/>
      <c r="AH3159" s="198"/>
      <c r="AI3159" s="198"/>
      <c r="AJ3159" s="198"/>
      <c r="AK3159" s="198"/>
      <c r="AL3159" s="198"/>
      <c r="AM3159" s="204"/>
      <c r="AN3159" s="198"/>
      <c r="AO3159" s="198"/>
      <c r="AP3159" s="198"/>
      <c r="AQ3159" s="198"/>
      <c r="AR3159" s="198"/>
      <c r="AS3159" s="198"/>
      <c r="AT3159" s="198"/>
      <c r="AU3159" s="198"/>
      <c r="AV3159" s="198"/>
      <c r="AW3159" s="198"/>
      <c r="AX3159" s="198"/>
    </row>
    <row r="3160" spans="1:50">
      <c r="A3160" s="217"/>
      <c r="B3160" s="293"/>
      <c r="F3160" s="198"/>
      <c r="H3160" s="198"/>
      <c r="I3160" s="198"/>
      <c r="J3160" s="198"/>
      <c r="K3160" s="198"/>
      <c r="L3160" s="198"/>
      <c r="M3160" s="198"/>
      <c r="N3160" s="198"/>
      <c r="O3160" s="198"/>
      <c r="P3160" s="198"/>
      <c r="Q3160" s="198"/>
      <c r="R3160" s="198"/>
      <c r="S3160" s="198"/>
      <c r="T3160" s="198"/>
      <c r="U3160" s="198"/>
      <c r="V3160" s="198"/>
      <c r="W3160" s="198"/>
      <c r="X3160" s="198"/>
      <c r="Y3160" s="198"/>
      <c r="Z3160" s="198"/>
      <c r="AA3160" s="198"/>
      <c r="AB3160" s="198"/>
      <c r="AC3160" s="198"/>
      <c r="AD3160" s="198"/>
      <c r="AE3160" s="198"/>
      <c r="AF3160" s="198"/>
      <c r="AG3160" s="198"/>
      <c r="AH3160" s="198"/>
      <c r="AI3160" s="198"/>
      <c r="AJ3160" s="198"/>
      <c r="AK3160" s="198"/>
      <c r="AL3160" s="198"/>
      <c r="AM3160" s="204"/>
      <c r="AN3160" s="198"/>
      <c r="AO3160" s="198"/>
      <c r="AP3160" s="198"/>
      <c r="AQ3160" s="198"/>
      <c r="AR3160" s="198"/>
      <c r="AS3160" s="198"/>
      <c r="AT3160" s="198"/>
      <c r="AU3160" s="198"/>
      <c r="AV3160" s="198"/>
      <c r="AW3160" s="198"/>
      <c r="AX3160" s="198"/>
    </row>
    <row r="3161" spans="1:50">
      <c r="A3161" s="217"/>
      <c r="B3161" s="293"/>
      <c r="F3161" s="198"/>
      <c r="H3161" s="198"/>
      <c r="I3161" s="198"/>
      <c r="J3161" s="198"/>
      <c r="K3161" s="198"/>
      <c r="L3161" s="198"/>
      <c r="M3161" s="198"/>
      <c r="N3161" s="198"/>
      <c r="O3161" s="198"/>
      <c r="P3161" s="198"/>
      <c r="Q3161" s="198"/>
      <c r="R3161" s="198"/>
      <c r="S3161" s="198"/>
      <c r="T3161" s="198"/>
      <c r="U3161" s="198"/>
      <c r="V3161" s="198"/>
      <c r="W3161" s="198"/>
      <c r="X3161" s="198"/>
      <c r="Y3161" s="198"/>
      <c r="Z3161" s="198"/>
      <c r="AA3161" s="198"/>
      <c r="AB3161" s="198"/>
      <c r="AC3161" s="198"/>
      <c r="AD3161" s="198"/>
      <c r="AE3161" s="198"/>
      <c r="AF3161" s="198"/>
      <c r="AG3161" s="198"/>
      <c r="AH3161" s="198"/>
      <c r="AI3161" s="198"/>
      <c r="AJ3161" s="198"/>
      <c r="AK3161" s="198"/>
      <c r="AL3161" s="198"/>
      <c r="AM3161" s="204"/>
      <c r="AN3161" s="198"/>
      <c r="AO3161" s="198"/>
      <c r="AP3161" s="198"/>
      <c r="AQ3161" s="198"/>
      <c r="AR3161" s="198"/>
      <c r="AS3161" s="198"/>
      <c r="AT3161" s="198"/>
      <c r="AU3161" s="198"/>
      <c r="AV3161" s="198"/>
      <c r="AW3161" s="198"/>
      <c r="AX3161" s="198"/>
    </row>
    <row r="3162" spans="1:50">
      <c r="A3162" s="217"/>
      <c r="B3162" s="293"/>
      <c r="F3162" s="198"/>
      <c r="H3162" s="198"/>
      <c r="I3162" s="198"/>
      <c r="J3162" s="198"/>
      <c r="K3162" s="198"/>
      <c r="L3162" s="198"/>
      <c r="M3162" s="198"/>
      <c r="N3162" s="198"/>
      <c r="O3162" s="198"/>
      <c r="P3162" s="198"/>
      <c r="Q3162" s="198"/>
      <c r="R3162" s="198"/>
      <c r="S3162" s="198"/>
      <c r="T3162" s="198"/>
      <c r="U3162" s="198"/>
      <c r="V3162" s="198"/>
      <c r="W3162" s="198"/>
      <c r="X3162" s="198"/>
      <c r="Y3162" s="198"/>
      <c r="Z3162" s="198"/>
      <c r="AA3162" s="198"/>
      <c r="AB3162" s="198"/>
      <c r="AC3162" s="198"/>
      <c r="AD3162" s="198"/>
      <c r="AE3162" s="198"/>
      <c r="AF3162" s="198"/>
      <c r="AG3162" s="198"/>
      <c r="AH3162" s="198"/>
      <c r="AI3162" s="198"/>
      <c r="AJ3162" s="198"/>
      <c r="AK3162" s="198"/>
      <c r="AL3162" s="198"/>
      <c r="AM3162" s="204"/>
      <c r="AN3162" s="198"/>
      <c r="AO3162" s="198"/>
      <c r="AP3162" s="198"/>
      <c r="AQ3162" s="198"/>
      <c r="AR3162" s="198"/>
      <c r="AS3162" s="198"/>
      <c r="AT3162" s="198"/>
      <c r="AU3162" s="198"/>
      <c r="AV3162" s="198"/>
      <c r="AW3162" s="198"/>
      <c r="AX3162" s="198"/>
    </row>
  </sheetData>
  <mergeCells count="47">
    <mergeCell ref="AW3:AW5"/>
    <mergeCell ref="AR3:AR5"/>
    <mergeCell ref="AS3:AS5"/>
    <mergeCell ref="AT3:AT5"/>
    <mergeCell ref="AU3:AU5"/>
    <mergeCell ref="AV3:AV5"/>
    <mergeCell ref="AL3:AL5"/>
    <mergeCell ref="AM3:AM5"/>
    <mergeCell ref="AN3:AN5"/>
    <mergeCell ref="AO3:AO5"/>
    <mergeCell ref="AQ3:AQ5"/>
    <mergeCell ref="AG3:AG5"/>
    <mergeCell ref="AH3:AH5"/>
    <mergeCell ref="AI3:AI5"/>
    <mergeCell ref="AJ3:AJ5"/>
    <mergeCell ref="AK3:AK5"/>
    <mergeCell ref="AB3:AB5"/>
    <mergeCell ref="AC3:AC5"/>
    <mergeCell ref="AD3:AD5"/>
    <mergeCell ref="AE3:AE5"/>
    <mergeCell ref="AF3:AF5"/>
    <mergeCell ref="W3:W5"/>
    <mergeCell ref="X3:X5"/>
    <mergeCell ref="Y3:Y5"/>
    <mergeCell ref="Z3:Z5"/>
    <mergeCell ref="AA3:AA5"/>
    <mergeCell ref="R3:R5"/>
    <mergeCell ref="S3:S5"/>
    <mergeCell ref="T3:T5"/>
    <mergeCell ref="U3:U5"/>
    <mergeCell ref="V3:V5"/>
    <mergeCell ref="AN2:AW2"/>
    <mergeCell ref="AX2:AX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</mergeCells>
  <phoneticPr fontId="6" type="noConversion"/>
  <hyperlinks>
    <hyperlink ref="B16" r:id="rId1" tooltip="49334" display="http://www.ichemistry.cn/chemistry/7440-46-2.htm"/>
    <hyperlink ref="B18" r:id="rId2" tooltip="25415" display="http://www.ichemistry.cn/chemistry/7439-89-6.htm"/>
    <hyperlink ref="B19" r:id="rId3" tooltip="25415" display="http://www.ichemistry.cn/chemistry/7439-89-6.htm"/>
    <hyperlink ref="B29" r:id="rId4" tooltip="49688" display="http://www.ichemistry.cn/chemistry/7440-24-6.htm"/>
    <hyperlink ref="B27" r:id="rId5" tooltip="25732" display="http://www.ichemistry.cn/chemistry/7782-49-2.htm"/>
    <hyperlink ref="B28" r:id="rId6" tooltip="233608" display="http://www.ichemistry.cn/chemistry/7440-31-5.htm"/>
  </hyperlinks>
  <pageMargins left="0.78740157499999996" right="0.78740157499999996" top="0.984251969" bottom="0.984251969" header="0.5" footer="0.5"/>
  <pageSetup paperSize="9" orientation="portrait" horizontalDpi="4294967293" verticalDpi="0"/>
  <headerFooter alignWithMargins="0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Q3162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5" sqref="B5"/>
    </sheetView>
  </sheetViews>
  <sheetFormatPr defaultColWidth="9.140625" defaultRowHeight="12.75"/>
  <cols>
    <col min="1" max="1" width="5.7109375" style="231" customWidth="1"/>
    <col min="2" max="2" width="12.42578125" style="93" customWidth="1"/>
    <col min="3" max="3" width="14.5703125" style="15" customWidth="1"/>
    <col min="4" max="4" width="10" style="94" customWidth="1"/>
    <col min="5" max="5" width="11" style="20" customWidth="1"/>
    <col min="6" max="6" width="11.140625" style="94" customWidth="1"/>
    <col min="7" max="7" width="9.140625" style="97"/>
    <col min="8" max="8" width="9.140625" style="39"/>
    <col min="9" max="9" width="9.85546875" style="94" customWidth="1"/>
    <col min="10" max="10" width="9.140625" style="92"/>
    <col min="11" max="11" width="9.140625" style="93"/>
    <col min="12" max="12" width="9.140625" style="97"/>
    <col min="13" max="13" width="11" style="95" customWidth="1"/>
    <col min="14" max="14" width="9.140625" style="97"/>
    <col min="15" max="16384" width="9.140625" style="15"/>
  </cols>
  <sheetData>
    <row r="1" spans="1:17" s="90" customFormat="1" ht="13.5" thickBot="1">
      <c r="A1" s="213"/>
      <c r="B1" s="182"/>
      <c r="C1" s="144"/>
      <c r="D1" s="45"/>
      <c r="E1" s="45"/>
      <c r="F1" s="45"/>
      <c r="G1" s="45"/>
      <c r="H1" s="45"/>
      <c r="I1" s="45"/>
      <c r="J1" s="45"/>
      <c r="K1" s="45"/>
      <c r="L1" s="45"/>
      <c r="M1" s="45"/>
      <c r="N1" s="97"/>
    </row>
    <row r="2" spans="1:17" ht="27.75" customHeight="1">
      <c r="B2" s="225" t="s">
        <v>305</v>
      </c>
      <c r="C2" s="226" t="s">
        <v>97</v>
      </c>
      <c r="D2" s="227" t="s">
        <v>298</v>
      </c>
      <c r="E2" s="228" t="s">
        <v>167</v>
      </c>
      <c r="F2" s="227" t="s">
        <v>298</v>
      </c>
      <c r="G2" s="229" t="s">
        <v>168</v>
      </c>
      <c r="H2" s="228" t="s">
        <v>167</v>
      </c>
      <c r="I2" s="227" t="s">
        <v>298</v>
      </c>
      <c r="J2" s="228" t="s">
        <v>167</v>
      </c>
      <c r="K2" s="227" t="s">
        <v>298</v>
      </c>
      <c r="L2" s="229" t="s">
        <v>168</v>
      </c>
      <c r="M2" s="230" t="s">
        <v>167</v>
      </c>
    </row>
    <row r="3" spans="1:17">
      <c r="A3" s="232"/>
      <c r="B3" s="145"/>
      <c r="C3" s="146"/>
      <c r="D3" s="147"/>
      <c r="E3" s="148" t="s">
        <v>170</v>
      </c>
      <c r="F3" s="147"/>
      <c r="G3" s="45" t="s">
        <v>75</v>
      </c>
      <c r="H3" s="148" t="s">
        <v>75</v>
      </c>
      <c r="I3" s="147"/>
      <c r="J3" s="148" t="s">
        <v>169</v>
      </c>
      <c r="K3" s="49"/>
      <c r="L3" s="45" t="s">
        <v>74</v>
      </c>
      <c r="M3" s="149" t="s">
        <v>74</v>
      </c>
    </row>
    <row r="4" spans="1:17">
      <c r="A4" s="232"/>
      <c r="B4" s="150"/>
      <c r="C4" s="146"/>
      <c r="D4" s="147"/>
      <c r="E4" s="45" t="s">
        <v>73</v>
      </c>
      <c r="F4" s="147"/>
      <c r="G4" s="45" t="s">
        <v>73</v>
      </c>
      <c r="H4" s="45" t="s">
        <v>73</v>
      </c>
      <c r="I4" s="147"/>
      <c r="J4" s="148" t="s">
        <v>73</v>
      </c>
      <c r="K4" s="49"/>
      <c r="L4" s="45" t="s">
        <v>73</v>
      </c>
      <c r="M4" s="151" t="s">
        <v>73</v>
      </c>
    </row>
    <row r="5" spans="1:17">
      <c r="A5" s="231">
        <f>ROW()</f>
        <v>5</v>
      </c>
      <c r="B5" s="123" t="s">
        <v>328</v>
      </c>
      <c r="C5" s="46" t="s">
        <v>48</v>
      </c>
      <c r="D5" s="148"/>
      <c r="E5" s="149">
        <f>10^2.5</f>
        <v>316.22776601683825</v>
      </c>
      <c r="F5" s="148"/>
      <c r="G5" s="148">
        <v>95000</v>
      </c>
      <c r="H5" s="148">
        <f>10^5.2</f>
        <v>158489.31924611164</v>
      </c>
      <c r="I5" s="147"/>
      <c r="J5" s="148">
        <f>10^3.6</f>
        <v>3981.0717055349769</v>
      </c>
      <c r="K5" s="49"/>
      <c r="L5" s="148">
        <v>380</v>
      </c>
      <c r="M5" s="149">
        <f>10^2.6</f>
        <v>398.10717055349761</v>
      </c>
      <c r="P5" s="88"/>
      <c r="Q5" s="92"/>
    </row>
    <row r="6" spans="1:17" s="90" customFormat="1">
      <c r="A6" s="231">
        <f>ROW()</f>
        <v>6</v>
      </c>
      <c r="B6" s="123" t="s">
        <v>329</v>
      </c>
      <c r="C6" s="46" t="s">
        <v>292</v>
      </c>
      <c r="D6" s="148">
        <v>814935.52457067173</v>
      </c>
      <c r="E6" s="149"/>
      <c r="F6" s="148">
        <v>26657.298807893352</v>
      </c>
      <c r="G6" s="148"/>
      <c r="H6" s="148"/>
      <c r="I6" s="147">
        <v>36.6</v>
      </c>
      <c r="J6" s="148"/>
      <c r="K6" s="152">
        <v>4810</v>
      </c>
      <c r="L6" s="148"/>
      <c r="M6" s="149"/>
      <c r="N6" s="97"/>
      <c r="P6" s="88"/>
      <c r="Q6" s="92"/>
    </row>
    <row r="7" spans="1:17">
      <c r="A7" s="231">
        <f>ROW()</f>
        <v>7</v>
      </c>
      <c r="B7" s="123" t="s">
        <v>330</v>
      </c>
      <c r="C7" s="46" t="s">
        <v>49</v>
      </c>
      <c r="D7" s="148"/>
      <c r="E7" s="149">
        <f>10^2</f>
        <v>100</v>
      </c>
      <c r="F7" s="148"/>
      <c r="G7" s="45"/>
      <c r="H7" s="148">
        <f>10^3.9</f>
        <v>7943.2823472428154</v>
      </c>
      <c r="I7" s="147"/>
      <c r="J7" s="148">
        <f>10^2.4</f>
        <v>251.18864315095806</v>
      </c>
      <c r="K7" s="49"/>
      <c r="L7" s="148">
        <v>550</v>
      </c>
      <c r="M7" s="149">
        <f>10^3.2</f>
        <v>1584.8931924611156</v>
      </c>
      <c r="P7" s="88"/>
      <c r="Q7" s="92"/>
    </row>
    <row r="8" spans="1:17">
      <c r="A8" s="231">
        <f>ROW()</f>
        <v>8</v>
      </c>
      <c r="B8" s="123" t="s">
        <v>331</v>
      </c>
      <c r="C8" s="46" t="s">
        <v>50</v>
      </c>
      <c r="D8" s="148"/>
      <c r="E8" s="149">
        <f>10^2</f>
        <v>100</v>
      </c>
      <c r="F8" s="148"/>
      <c r="G8" s="45"/>
      <c r="H8" s="148">
        <f>10^3.9</f>
        <v>7943.2823472428154</v>
      </c>
      <c r="I8" s="147"/>
      <c r="J8" s="148">
        <f>10^2.4</f>
        <v>251.18864315095806</v>
      </c>
      <c r="K8" s="49"/>
      <c r="L8" s="148">
        <v>550</v>
      </c>
      <c r="M8" s="149">
        <f>10^3.2</f>
        <v>1584.8931924611156</v>
      </c>
      <c r="P8" s="88"/>
      <c r="Q8" s="92"/>
    </row>
    <row r="9" spans="1:17">
      <c r="A9" s="231">
        <f>ROW()</f>
        <v>9</v>
      </c>
      <c r="B9" s="123" t="s">
        <v>332</v>
      </c>
      <c r="C9" s="46" t="s">
        <v>51</v>
      </c>
      <c r="D9" s="148">
        <v>3012.7096534825546</v>
      </c>
      <c r="E9" s="149">
        <f>10^3.6</f>
        <v>3981.0717055349769</v>
      </c>
      <c r="F9" s="148">
        <v>90.3156355918603</v>
      </c>
      <c r="G9" s="148">
        <v>2000</v>
      </c>
      <c r="H9" s="148">
        <f>10^4</f>
        <v>10000</v>
      </c>
      <c r="I9" s="147"/>
      <c r="J9" s="148">
        <f>10^2.5</f>
        <v>316.22776601683825</v>
      </c>
      <c r="K9" s="49"/>
      <c r="L9" s="148">
        <v>0.4</v>
      </c>
      <c r="M9" s="149">
        <f>10^2</f>
        <v>100</v>
      </c>
      <c r="P9" s="88"/>
      <c r="Q9" s="92"/>
    </row>
    <row r="10" spans="1:17">
      <c r="A10" s="231">
        <f>ROW()</f>
        <v>10</v>
      </c>
      <c r="B10" s="123" t="s">
        <v>333</v>
      </c>
      <c r="C10" s="46" t="s">
        <v>52</v>
      </c>
      <c r="D10" s="148">
        <v>623185.68350559485</v>
      </c>
      <c r="E10" s="149">
        <f>10^2.1</f>
        <v>125.89254117941677</v>
      </c>
      <c r="F10" s="148">
        <v>1242989.2398249737</v>
      </c>
      <c r="G10" s="148">
        <v>42000</v>
      </c>
      <c r="H10" s="148">
        <f>10^4.2</f>
        <v>15848.931924611146</v>
      </c>
      <c r="I10" s="147"/>
      <c r="J10" s="148">
        <f>10^2.8</f>
        <v>630.95734448019323</v>
      </c>
      <c r="K10" s="49"/>
      <c r="L10" s="148">
        <v>990</v>
      </c>
      <c r="M10" s="149">
        <f>10^2.2</f>
        <v>158.48931924611153</v>
      </c>
      <c r="P10" s="88"/>
      <c r="Q10" s="92"/>
    </row>
    <row r="11" spans="1:17">
      <c r="A11" s="231">
        <f>ROW()</f>
        <v>11</v>
      </c>
      <c r="B11" s="123" t="s">
        <v>334</v>
      </c>
      <c r="C11" s="46" t="s">
        <v>53</v>
      </c>
      <c r="D11" s="148">
        <v>92785.244180506619</v>
      </c>
      <c r="E11" s="149">
        <f>10^3.8</f>
        <v>6309.5734448019384</v>
      </c>
      <c r="F11" s="148">
        <v>3083.4770514537545</v>
      </c>
      <c r="G11" s="45"/>
      <c r="H11" s="148">
        <f>10^4.9</f>
        <v>79432.823472428237</v>
      </c>
      <c r="I11" s="147"/>
      <c r="J11" s="148">
        <f>10^3.3</f>
        <v>1995.2623149688804</v>
      </c>
      <c r="K11" s="49"/>
      <c r="L11" s="148">
        <v>150</v>
      </c>
      <c r="M11" s="149">
        <f>10^2.7</f>
        <v>501.18723362727269</v>
      </c>
      <c r="P11" s="88"/>
      <c r="Q11" s="92"/>
    </row>
    <row r="12" spans="1:17">
      <c r="A12" s="231">
        <f>ROW()</f>
        <v>12</v>
      </c>
      <c r="B12" s="123" t="s">
        <v>335</v>
      </c>
      <c r="C12" s="46" t="s">
        <v>54</v>
      </c>
      <c r="D12" s="148">
        <v>21549.360755738002</v>
      </c>
      <c r="E12" s="149">
        <f>10^3.8</f>
        <v>6309.5734448019384</v>
      </c>
      <c r="F12" s="148">
        <v>3666.6948034089864</v>
      </c>
      <c r="G12" s="148">
        <v>44000</v>
      </c>
      <c r="H12" s="148">
        <f>10^4.8</f>
        <v>63095.734448019342</v>
      </c>
      <c r="I12" s="147"/>
      <c r="J12" s="148">
        <f>10^3.1</f>
        <v>1258.925411794168</v>
      </c>
      <c r="K12" s="49"/>
      <c r="L12" s="148">
        <v>480</v>
      </c>
      <c r="M12" s="149">
        <f>10^2.1</f>
        <v>125.89254117941677</v>
      </c>
      <c r="P12" s="88"/>
      <c r="Q12" s="92"/>
    </row>
    <row r="13" spans="1:17">
      <c r="A13" s="231">
        <f>ROW()</f>
        <v>13</v>
      </c>
      <c r="B13" s="123" t="s">
        <v>306</v>
      </c>
      <c r="C13" s="46" t="s">
        <v>55</v>
      </c>
      <c r="D13" s="148">
        <v>3846886061.2544975</v>
      </c>
      <c r="E13" s="149">
        <f>10^1.1</f>
        <v>12.58925411794168</v>
      </c>
      <c r="F13" s="148">
        <v>89483611.709223047</v>
      </c>
      <c r="G13" s="45"/>
      <c r="H13" s="148">
        <f>10^5.1</f>
        <v>125892.54117941685</v>
      </c>
      <c r="I13" s="147"/>
      <c r="J13" s="148">
        <f>10^4.9</f>
        <v>79432.823472428237</v>
      </c>
      <c r="K13" s="49"/>
      <c r="L13" s="148">
        <v>40</v>
      </c>
      <c r="M13" s="149">
        <f>10^3.8</f>
        <v>6309.5734448019384</v>
      </c>
      <c r="P13" s="88"/>
      <c r="Q13" s="92"/>
    </row>
    <row r="14" spans="1:17">
      <c r="A14" s="231">
        <f>ROW()</f>
        <v>14</v>
      </c>
      <c r="B14" s="123" t="s">
        <v>307</v>
      </c>
      <c r="C14" s="46" t="s">
        <v>56</v>
      </c>
      <c r="D14" s="148"/>
      <c r="E14" s="149">
        <f>10^2</f>
        <v>100</v>
      </c>
      <c r="F14" s="148"/>
      <c r="G14" s="45"/>
      <c r="H14" s="148">
        <f>10^4.2</f>
        <v>15848.931924611146</v>
      </c>
      <c r="I14" s="147"/>
      <c r="J14" s="148">
        <f>10^1.7</f>
        <v>50.118723362727238</v>
      </c>
      <c r="K14" s="49"/>
      <c r="L14" s="148">
        <v>40</v>
      </c>
      <c r="M14" s="149">
        <f>10^0.8</f>
        <v>6.3095734448019343</v>
      </c>
      <c r="P14" s="88"/>
      <c r="Q14" s="92"/>
    </row>
    <row r="15" spans="1:17" s="90" customFormat="1">
      <c r="A15" s="231">
        <f>ROW()</f>
        <v>15</v>
      </c>
      <c r="B15" s="123" t="s">
        <v>336</v>
      </c>
      <c r="C15" s="46" t="s">
        <v>293</v>
      </c>
      <c r="D15" s="148">
        <v>854.13733043452362</v>
      </c>
      <c r="E15" s="149"/>
      <c r="F15" s="148">
        <v>18.003962808959482</v>
      </c>
      <c r="G15" s="45"/>
      <c r="H15" s="148"/>
      <c r="I15" s="147">
        <v>17000</v>
      </c>
      <c r="J15" s="148"/>
      <c r="K15" s="152">
        <v>1200</v>
      </c>
      <c r="L15" s="148"/>
      <c r="M15" s="149"/>
      <c r="N15" s="97"/>
      <c r="P15" s="88"/>
      <c r="Q15" s="92"/>
    </row>
    <row r="16" spans="1:17">
      <c r="A16" s="231">
        <f>ROW()</f>
        <v>16</v>
      </c>
      <c r="B16" s="123" t="s">
        <v>337</v>
      </c>
      <c r="C16" s="46" t="s">
        <v>57</v>
      </c>
      <c r="D16" s="148">
        <v>86636155.363999873</v>
      </c>
      <c r="E16" s="149">
        <f>10^5.4</f>
        <v>251188.64315095844</v>
      </c>
      <c r="F16" s="148">
        <v>2635338.4123158902</v>
      </c>
      <c r="G16" s="45"/>
      <c r="H16" s="148">
        <f>10^4.7</f>
        <v>50118.723362727294</v>
      </c>
      <c r="I16" s="147"/>
      <c r="J16" s="148">
        <f>10^3.5</f>
        <v>3162.2776601683804</v>
      </c>
      <c r="K16" s="49"/>
      <c r="L16" s="148">
        <v>530</v>
      </c>
      <c r="M16" s="149">
        <f>10^2.5</f>
        <v>316.22776601683825</v>
      </c>
      <c r="P16" s="88"/>
      <c r="Q16" s="92"/>
    </row>
    <row r="17" spans="1:17" s="90" customFormat="1">
      <c r="A17" s="231">
        <f>ROW()</f>
        <v>17</v>
      </c>
      <c r="B17" s="123" t="s">
        <v>338</v>
      </c>
      <c r="C17" s="46" t="s">
        <v>294</v>
      </c>
      <c r="D17" s="148">
        <v>20449.634016901175</v>
      </c>
      <c r="E17" s="149"/>
      <c r="F17" s="148">
        <v>847.06805536821594</v>
      </c>
      <c r="G17" s="45"/>
      <c r="H17" s="148"/>
      <c r="I17" s="147">
        <v>160000</v>
      </c>
      <c r="J17" s="148"/>
      <c r="K17" s="152">
        <v>880</v>
      </c>
      <c r="L17" s="148"/>
      <c r="M17" s="149"/>
      <c r="N17" s="97"/>
      <c r="P17" s="88"/>
      <c r="Q17" s="92"/>
    </row>
    <row r="18" spans="1:17" s="90" customFormat="1">
      <c r="A18" s="231">
        <f>ROW()</f>
        <v>18</v>
      </c>
      <c r="B18" s="123" t="s">
        <v>339</v>
      </c>
      <c r="C18" s="46" t="s">
        <v>295</v>
      </c>
      <c r="D18" s="148">
        <v>101264832.9017092</v>
      </c>
      <c r="E18" s="149"/>
      <c r="F18" s="148">
        <v>3227269.8974676989</v>
      </c>
      <c r="G18" s="45"/>
      <c r="H18" s="148"/>
      <c r="I18" s="147">
        <v>160000</v>
      </c>
      <c r="J18" s="148"/>
      <c r="K18" s="152">
        <v>880</v>
      </c>
      <c r="L18" s="148"/>
      <c r="M18" s="149"/>
      <c r="N18" s="97"/>
      <c r="P18" s="88"/>
      <c r="Q18" s="92"/>
    </row>
    <row r="19" spans="1:17">
      <c r="A19" s="231">
        <f>ROW()</f>
        <v>19</v>
      </c>
      <c r="B19" s="123" t="s">
        <v>340</v>
      </c>
      <c r="C19" s="46" t="s">
        <v>58</v>
      </c>
      <c r="D19" s="148"/>
      <c r="E19" s="149">
        <f>10^5.4</f>
        <v>251188.64315095844</v>
      </c>
      <c r="F19" s="148"/>
      <c r="G19" s="45"/>
      <c r="H19" s="148">
        <f>10^5.3</f>
        <v>199526.23149688813</v>
      </c>
      <c r="I19" s="147"/>
      <c r="J19" s="148">
        <f>10^4.9</f>
        <v>79432.823472428237</v>
      </c>
      <c r="K19" s="49"/>
      <c r="L19" s="148">
        <v>6300</v>
      </c>
      <c r="M19" s="149">
        <f>10^3.6</f>
        <v>3981.0717055349769</v>
      </c>
      <c r="P19" s="88"/>
      <c r="Q19" s="92"/>
    </row>
    <row r="20" spans="1:17" s="90" customFormat="1">
      <c r="A20" s="231">
        <f>ROW()</f>
        <v>20</v>
      </c>
      <c r="B20" s="123" t="s">
        <v>341</v>
      </c>
      <c r="C20" s="46" t="s">
        <v>297</v>
      </c>
      <c r="D20" s="148">
        <v>186614.11416021024</v>
      </c>
      <c r="E20" s="149"/>
      <c r="F20" s="148">
        <v>5781.4307800233519</v>
      </c>
      <c r="G20" s="45"/>
      <c r="H20" s="148"/>
      <c r="I20" s="147">
        <v>28000</v>
      </c>
      <c r="J20" s="148"/>
      <c r="K20" s="152">
        <v>1200</v>
      </c>
      <c r="L20" s="148"/>
      <c r="M20" s="149"/>
      <c r="N20" s="97"/>
      <c r="P20" s="88"/>
      <c r="Q20" s="92"/>
    </row>
    <row r="21" spans="1:17" s="51" customFormat="1">
      <c r="A21" s="231">
        <f>ROW()</f>
        <v>21</v>
      </c>
      <c r="B21" s="337" t="s">
        <v>342</v>
      </c>
      <c r="C21" s="157" t="s">
        <v>59</v>
      </c>
      <c r="D21" s="338"/>
      <c r="E21" s="339">
        <f>10^2</f>
        <v>100</v>
      </c>
      <c r="F21" s="338"/>
      <c r="G21" s="256"/>
      <c r="H21" s="338">
        <f>10^4.4</f>
        <v>25118.86431509586</v>
      </c>
      <c r="I21" s="340"/>
      <c r="J21" s="338">
        <f>10^2.5</f>
        <v>316.22776601683825</v>
      </c>
      <c r="K21" s="341"/>
      <c r="L21" s="338">
        <v>40</v>
      </c>
      <c r="M21" s="339">
        <f>10^1.3</f>
        <v>19.952623149688804</v>
      </c>
      <c r="N21" s="342"/>
      <c r="P21" s="343"/>
      <c r="Q21" s="344"/>
    </row>
    <row r="22" spans="1:17">
      <c r="A22" s="231">
        <f>ROW()</f>
        <v>22</v>
      </c>
      <c r="B22" s="123" t="s">
        <v>343</v>
      </c>
      <c r="C22" s="46" t="s">
        <v>60</v>
      </c>
      <c r="D22" s="148">
        <v>75648.486172033081</v>
      </c>
      <c r="E22" s="149">
        <f>10^3.7</f>
        <v>5011.8723362727324</v>
      </c>
      <c r="F22" s="148">
        <v>2420.0559347426824</v>
      </c>
      <c r="G22" s="45"/>
      <c r="H22" s="148">
        <f>10^4.4</f>
        <v>25118.86431509586</v>
      </c>
      <c r="I22" s="147"/>
      <c r="J22" s="148">
        <f>10^3.9</f>
        <v>7943.2823472428154</v>
      </c>
      <c r="K22" s="49"/>
      <c r="L22" s="148">
        <v>280</v>
      </c>
      <c r="M22" s="149">
        <f>10^2.9</f>
        <v>794.32823472428208</v>
      </c>
      <c r="P22" s="88"/>
      <c r="Q22" s="92"/>
    </row>
    <row r="23" spans="1:17">
      <c r="A23" s="231">
        <f>ROW()</f>
        <v>23</v>
      </c>
      <c r="B23" s="123" t="s">
        <v>344</v>
      </c>
      <c r="C23" s="46" t="s">
        <v>61</v>
      </c>
      <c r="D23" s="148">
        <v>4793449.4338959716</v>
      </c>
      <c r="E23" s="149">
        <f>10^4.9</f>
        <v>79432.823472428237</v>
      </c>
      <c r="F23" s="148">
        <v>7482728.4865072863</v>
      </c>
      <c r="G23" s="45"/>
      <c r="H23" s="148">
        <f>10^5.7</f>
        <v>501187.23362727347</v>
      </c>
      <c r="I23" s="147"/>
      <c r="J23" s="148">
        <f>10^4.6</f>
        <v>39810.717055349742</v>
      </c>
      <c r="K23" s="49"/>
      <c r="L23" s="148">
        <v>2000</v>
      </c>
      <c r="M23" s="149">
        <f>10^3.7</f>
        <v>5011.8723362727324</v>
      </c>
      <c r="P23" s="88"/>
      <c r="Q23" s="92"/>
    </row>
    <row r="24" spans="1:17">
      <c r="A24" s="231">
        <f>ROW()</f>
        <v>24</v>
      </c>
      <c r="B24" s="123" t="s">
        <v>345</v>
      </c>
      <c r="C24" s="46" t="s">
        <v>62</v>
      </c>
      <c r="D24" s="148"/>
      <c r="E24" s="149">
        <f>10^2</f>
        <v>100</v>
      </c>
      <c r="F24" s="148"/>
      <c r="G24" s="148">
        <v>5000</v>
      </c>
      <c r="H24" s="148">
        <f>10^4.8</f>
        <v>63095.734448019342</v>
      </c>
      <c r="I24" s="147"/>
      <c r="J24" s="148">
        <f>10^3.6</f>
        <v>3981.0717055349769</v>
      </c>
      <c r="K24" s="49"/>
      <c r="L24" s="148">
        <v>152</v>
      </c>
      <c r="M24" s="149">
        <f>10^2.3</f>
        <v>199.52623149688802</v>
      </c>
      <c r="P24" s="88"/>
      <c r="Q24" s="92"/>
    </row>
    <row r="25" spans="1:17">
      <c r="A25" s="231">
        <f>ROW()</f>
        <v>25</v>
      </c>
      <c r="B25" s="123" t="s">
        <v>346</v>
      </c>
      <c r="C25" s="46" t="s">
        <v>63</v>
      </c>
      <c r="D25" s="148"/>
      <c r="E25" s="149">
        <f>10^2</f>
        <v>100</v>
      </c>
      <c r="F25" s="148"/>
      <c r="G25" s="148">
        <v>5000</v>
      </c>
      <c r="H25" s="148">
        <f>10^4.8</f>
        <v>63095.734448019342</v>
      </c>
      <c r="I25" s="147"/>
      <c r="J25" s="148">
        <f>10^3.6</f>
        <v>3981.0717055349769</v>
      </c>
      <c r="K25" s="49"/>
      <c r="L25" s="148">
        <v>62</v>
      </c>
      <c r="M25" s="149">
        <f>10^2.3</f>
        <v>199.52623149688802</v>
      </c>
      <c r="P25" s="88"/>
      <c r="Q25" s="92"/>
    </row>
    <row r="26" spans="1:17">
      <c r="A26" s="231">
        <f>ROW()</f>
        <v>26</v>
      </c>
      <c r="B26" s="123" t="s">
        <v>347</v>
      </c>
      <c r="C26" s="46" t="s">
        <v>64</v>
      </c>
      <c r="D26" s="148"/>
      <c r="E26" s="149">
        <f>10^2</f>
        <v>100</v>
      </c>
      <c r="F26" s="148"/>
      <c r="G26" s="45"/>
      <c r="H26" s="148">
        <f>10^4.4</f>
        <v>25118.86431509586</v>
      </c>
      <c r="I26" s="147"/>
      <c r="J26" s="148">
        <f>10^3.6</f>
        <v>3981.0717055349769</v>
      </c>
      <c r="K26" s="49"/>
      <c r="L26" s="148">
        <v>62</v>
      </c>
      <c r="M26" s="149">
        <f>10^1.3</f>
        <v>19.952623149688804</v>
      </c>
      <c r="P26" s="88"/>
      <c r="Q26" s="92"/>
    </row>
    <row r="27" spans="1:17">
      <c r="A27" s="231">
        <f>ROW()</f>
        <v>27</v>
      </c>
      <c r="B27" s="123" t="s">
        <v>348</v>
      </c>
      <c r="C27" s="46" t="s">
        <v>65</v>
      </c>
      <c r="D27" s="148"/>
      <c r="E27" s="149">
        <f>10^2</f>
        <v>100</v>
      </c>
      <c r="F27" s="148"/>
      <c r="G27" s="45"/>
      <c r="H27" s="148">
        <f>10^4.9</f>
        <v>79432.823472428237</v>
      </c>
      <c r="I27" s="147"/>
      <c r="J27" s="148">
        <f>10^3.7</f>
        <v>5011.8723362727324</v>
      </c>
      <c r="K27" s="49"/>
      <c r="L27" s="148">
        <v>1600</v>
      </c>
      <c r="M27" s="149">
        <f>10^2.7</f>
        <v>501.18723362727269</v>
      </c>
      <c r="P27" s="88"/>
      <c r="Q27" s="92"/>
    </row>
    <row r="28" spans="1:17" s="90" customFormat="1">
      <c r="A28" s="231">
        <f>ROW()</f>
        <v>28</v>
      </c>
      <c r="B28" s="123" t="s">
        <v>349</v>
      </c>
      <c r="C28" s="46" t="s">
        <v>296</v>
      </c>
      <c r="D28" s="148">
        <v>4456.3129913823577</v>
      </c>
      <c r="E28" s="149"/>
      <c r="F28" s="148">
        <v>1503.1874689987999</v>
      </c>
      <c r="G28" s="45"/>
      <c r="H28" s="148"/>
      <c r="I28" s="147">
        <v>480</v>
      </c>
      <c r="J28" s="148"/>
      <c r="K28" s="152">
        <v>52</v>
      </c>
      <c r="L28" s="148"/>
      <c r="M28" s="149"/>
      <c r="N28" s="97"/>
      <c r="P28" s="88"/>
      <c r="Q28" s="92"/>
    </row>
    <row r="29" spans="1:17">
      <c r="A29" s="231">
        <f>ROW()</f>
        <v>29</v>
      </c>
      <c r="B29" s="123" t="s">
        <v>350</v>
      </c>
      <c r="C29" s="46" t="s">
        <v>66</v>
      </c>
      <c r="D29" s="148"/>
      <c r="E29" s="149">
        <f>10^1.6</f>
        <v>39.810717055349755</v>
      </c>
      <c r="F29" s="148"/>
      <c r="G29" s="45"/>
      <c r="H29" s="148">
        <f>10^4.1</f>
        <v>12589.254117941671</v>
      </c>
      <c r="I29" s="147"/>
      <c r="J29" s="148">
        <f>10^1.3</f>
        <v>19.952623149688804</v>
      </c>
      <c r="K29" s="49"/>
      <c r="L29" s="148"/>
      <c r="M29" s="149">
        <f>10^0.5</f>
        <v>3.1622776601683795</v>
      </c>
      <c r="P29" s="88"/>
      <c r="Q29" s="92"/>
    </row>
    <row r="30" spans="1:17">
      <c r="A30" s="231">
        <f>ROW()</f>
        <v>30</v>
      </c>
      <c r="B30" s="123" t="s">
        <v>351</v>
      </c>
      <c r="C30" s="46" t="s">
        <v>67</v>
      </c>
      <c r="D30" s="148"/>
      <c r="E30" s="149">
        <f>10^2</f>
        <v>100</v>
      </c>
      <c r="F30" s="148"/>
      <c r="G30" s="45"/>
      <c r="H30" s="148">
        <f>10^3.7</f>
        <v>5011.8723362727324</v>
      </c>
      <c r="I30" s="147"/>
      <c r="J30" s="148">
        <f>10^2.1</f>
        <v>125.89254117941677</v>
      </c>
      <c r="K30" s="49"/>
      <c r="L30" s="148">
        <v>300</v>
      </c>
      <c r="M30" s="149">
        <f>10^1.7</f>
        <v>50.118723362727238</v>
      </c>
      <c r="P30" s="88"/>
      <c r="Q30" s="92"/>
    </row>
    <row r="31" spans="1:17">
      <c r="A31" s="231">
        <f>ROW()</f>
        <v>31</v>
      </c>
      <c r="B31" s="123" t="s">
        <v>352</v>
      </c>
      <c r="C31" s="46" t="s">
        <v>68</v>
      </c>
      <c r="D31" s="148">
        <v>180694.73815931001</v>
      </c>
      <c r="E31" s="149">
        <f>10^5.1</f>
        <v>125892.54117941685</v>
      </c>
      <c r="F31" s="148">
        <v>5615.8377691076203</v>
      </c>
      <c r="G31" s="148">
        <v>500</v>
      </c>
      <c r="H31" s="148">
        <f>10^5</f>
        <v>100000</v>
      </c>
      <c r="I31" s="147"/>
      <c r="J31" s="148">
        <f>10^4.1</f>
        <v>12589.254117941671</v>
      </c>
      <c r="K31" s="49"/>
      <c r="L31" s="148">
        <v>950</v>
      </c>
      <c r="M31" s="149">
        <f>10^2.7</f>
        <v>501.18723362727269</v>
      </c>
      <c r="P31" s="88"/>
      <c r="Q31" s="92"/>
    </row>
    <row r="32" spans="1:17">
      <c r="B32" s="242"/>
      <c r="E32" s="95"/>
      <c r="F32" s="92"/>
      <c r="G32" s="92"/>
      <c r="H32" s="20"/>
      <c r="L32" s="92"/>
    </row>
    <row r="33" spans="8:8">
      <c r="H33" s="20"/>
    </row>
    <row r="34" spans="8:8">
      <c r="H34" s="20"/>
    </row>
    <row r="35" spans="8:8">
      <c r="H35" s="20"/>
    </row>
    <row r="36" spans="8:8">
      <c r="H36" s="20"/>
    </row>
    <row r="37" spans="8:8">
      <c r="H37" s="20"/>
    </row>
    <row r="3105" spans="1:1">
      <c r="A3105" s="233"/>
    </row>
    <row r="3106" spans="1:1">
      <c r="A3106" s="233"/>
    </row>
    <row r="3107" spans="1:1">
      <c r="A3107" s="233"/>
    </row>
    <row r="3108" spans="1:1">
      <c r="A3108" s="233"/>
    </row>
    <row r="3109" spans="1:1">
      <c r="A3109" s="233"/>
    </row>
    <row r="3110" spans="1:1">
      <c r="A3110" s="233"/>
    </row>
    <row r="3111" spans="1:1">
      <c r="A3111" s="233"/>
    </row>
    <row r="3112" spans="1:1">
      <c r="A3112" s="233"/>
    </row>
    <row r="3113" spans="1:1">
      <c r="A3113" s="233"/>
    </row>
    <row r="3114" spans="1:1">
      <c r="A3114" s="233"/>
    </row>
    <row r="3115" spans="1:1">
      <c r="A3115" s="233"/>
    </row>
    <row r="3116" spans="1:1">
      <c r="A3116" s="233"/>
    </row>
    <row r="3117" spans="1:1">
      <c r="A3117" s="233"/>
    </row>
    <row r="3118" spans="1:1">
      <c r="A3118" s="233"/>
    </row>
    <row r="3119" spans="1:1">
      <c r="A3119" s="233"/>
    </row>
    <row r="3120" spans="1:1">
      <c r="A3120" s="233"/>
    </row>
    <row r="3121" spans="1:1">
      <c r="A3121" s="233"/>
    </row>
    <row r="3122" spans="1:1">
      <c r="A3122" s="233"/>
    </row>
    <row r="3123" spans="1:1">
      <c r="A3123" s="233"/>
    </row>
    <row r="3124" spans="1:1">
      <c r="A3124" s="233"/>
    </row>
    <row r="3125" spans="1:1">
      <c r="A3125" s="233"/>
    </row>
    <row r="3126" spans="1:1">
      <c r="A3126" s="233"/>
    </row>
    <row r="3127" spans="1:1">
      <c r="A3127" s="233"/>
    </row>
    <row r="3128" spans="1:1">
      <c r="A3128" s="233"/>
    </row>
    <row r="3129" spans="1:1">
      <c r="A3129" s="233"/>
    </row>
    <row r="3130" spans="1:1">
      <c r="A3130" s="233"/>
    </row>
    <row r="3131" spans="1:1">
      <c r="A3131" s="233"/>
    </row>
    <row r="3132" spans="1:1">
      <c r="A3132" s="233"/>
    </row>
    <row r="3133" spans="1:1">
      <c r="A3133" s="233"/>
    </row>
    <row r="3134" spans="1:1">
      <c r="A3134" s="233"/>
    </row>
    <row r="3135" spans="1:1">
      <c r="A3135" s="233"/>
    </row>
    <row r="3136" spans="1:1">
      <c r="A3136" s="233"/>
    </row>
    <row r="3137" spans="1:1">
      <c r="A3137" s="233"/>
    </row>
    <row r="3138" spans="1:1">
      <c r="A3138" s="233"/>
    </row>
    <row r="3139" spans="1:1">
      <c r="A3139" s="233"/>
    </row>
    <row r="3140" spans="1:1">
      <c r="A3140" s="233"/>
    </row>
    <row r="3141" spans="1:1">
      <c r="A3141" s="233"/>
    </row>
    <row r="3142" spans="1:1">
      <c r="A3142" s="233"/>
    </row>
    <row r="3143" spans="1:1">
      <c r="A3143" s="233"/>
    </row>
    <row r="3144" spans="1:1">
      <c r="A3144" s="233"/>
    </row>
    <row r="3145" spans="1:1">
      <c r="A3145" s="233"/>
    </row>
    <row r="3146" spans="1:1">
      <c r="A3146" s="233"/>
    </row>
    <row r="3147" spans="1:1">
      <c r="A3147" s="233"/>
    </row>
    <row r="3148" spans="1:1">
      <c r="A3148" s="233"/>
    </row>
    <row r="3149" spans="1:1">
      <c r="A3149" s="233"/>
    </row>
    <row r="3150" spans="1:1">
      <c r="A3150" s="233"/>
    </row>
    <row r="3151" spans="1:1">
      <c r="A3151" s="233"/>
    </row>
    <row r="3152" spans="1:1">
      <c r="A3152" s="233"/>
    </row>
    <row r="3153" spans="1:1">
      <c r="A3153" s="233"/>
    </row>
    <row r="3154" spans="1:1">
      <c r="A3154" s="233"/>
    </row>
    <row r="3155" spans="1:1">
      <c r="A3155" s="233"/>
    </row>
    <row r="3156" spans="1:1">
      <c r="A3156" s="233"/>
    </row>
    <row r="3157" spans="1:1">
      <c r="A3157" s="233"/>
    </row>
    <row r="3158" spans="1:1">
      <c r="A3158" s="233"/>
    </row>
    <row r="3159" spans="1:1">
      <c r="A3159" s="233"/>
    </row>
    <row r="3160" spans="1:1">
      <c r="A3160" s="233"/>
    </row>
    <row r="3161" spans="1:1">
      <c r="A3161" s="233"/>
    </row>
    <row r="3162" spans="1:1">
      <c r="A3162" s="233"/>
    </row>
  </sheetData>
  <phoneticPr fontId="6" type="noConversion"/>
  <hyperlinks>
    <hyperlink ref="B27" r:id="rId1" tooltip="233608" display="http://www.ichemistry.cn/chemistry/7440-31-5.htm"/>
    <hyperlink ref="B26" r:id="rId2" tooltip="25732" display="http://www.ichemistry.cn/chemistry/7782-49-2.htm"/>
    <hyperlink ref="B28" r:id="rId3" tooltip="49688" display="http://www.ichemistry.cn/chemistry/7440-24-6.htm"/>
    <hyperlink ref="B18" r:id="rId4" tooltip="25415" display="http://www.ichemistry.cn/chemistry/7439-89-6.htm"/>
    <hyperlink ref="B17" r:id="rId5" tooltip="25415" display="http://www.ichemistry.cn/chemistry/7439-89-6.htm"/>
    <hyperlink ref="B15" r:id="rId6" tooltip="49334" display="http://www.ichemistry.cn/chemistry/7440-46-2.htm"/>
  </hyperlinks>
  <pageMargins left="0.78740157499999996" right="0.78740157499999996" top="0.984251969" bottom="0.984251969" header="0.5" footer="0.5"/>
  <pageSetup paperSize="9" orientation="portrait" horizontalDpi="4294967293"/>
  <headerFooter alignWithMargins="0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L3162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6" sqref="B6"/>
    </sheetView>
  </sheetViews>
  <sheetFormatPr defaultRowHeight="12.75"/>
  <cols>
    <col min="1" max="1" width="5.7109375" style="216" customWidth="1"/>
    <col min="2" max="2" width="12.42578125" style="93" customWidth="1"/>
    <col min="3" max="3" width="9.140625" style="241"/>
    <col min="4" max="4" width="12.42578125" style="114" bestFit="1" customWidth="1"/>
    <col min="8" max="12" width="0" hidden="1" customWidth="1"/>
  </cols>
  <sheetData>
    <row r="1" spans="1:12" s="241" customFormat="1" ht="13.5" thickBot="1">
      <c r="A1" s="213"/>
      <c r="B1" s="182"/>
      <c r="C1" s="40"/>
    </row>
    <row r="2" spans="1:12" ht="25.5">
      <c r="A2" s="213"/>
      <c r="B2" s="123" t="s">
        <v>305</v>
      </c>
      <c r="C2" s="237" t="s">
        <v>94</v>
      </c>
      <c r="D2" s="234" t="s">
        <v>308</v>
      </c>
    </row>
    <row r="3" spans="1:12">
      <c r="A3" s="215"/>
      <c r="B3" s="145"/>
      <c r="C3" s="38"/>
    </row>
    <row r="4" spans="1:12">
      <c r="A4" s="215"/>
      <c r="B4" s="150"/>
      <c r="C4" s="38"/>
    </row>
    <row r="5" spans="1:12">
      <c r="A5" s="215"/>
      <c r="B5" s="123"/>
      <c r="C5" s="238"/>
      <c r="D5" s="235" t="s">
        <v>125</v>
      </c>
      <c r="H5" t="s">
        <v>309</v>
      </c>
      <c r="I5" t="s">
        <v>310</v>
      </c>
      <c r="J5" t="s">
        <v>311</v>
      </c>
      <c r="K5" t="s">
        <v>312</v>
      </c>
      <c r="L5" t="s">
        <v>313</v>
      </c>
    </row>
    <row r="6" spans="1:12">
      <c r="A6" s="216">
        <f>ROW()</f>
        <v>6</v>
      </c>
      <c r="B6" s="123" t="s">
        <v>328</v>
      </c>
      <c r="C6" s="239" t="s">
        <v>48</v>
      </c>
      <c r="D6" s="236">
        <f>10^(H6+I6/L6+J6*LOG(L6)+K6*L6/1000)*101325</f>
        <v>2.4084152589004067E-36</v>
      </c>
      <c r="H6">
        <v>5.7519999999999998</v>
      </c>
      <c r="I6">
        <v>-13827</v>
      </c>
      <c r="L6">
        <f>273.15+25</f>
        <v>298.14999999999998</v>
      </c>
    </row>
    <row r="7" spans="1:12">
      <c r="A7" s="216">
        <f>ROW()</f>
        <v>7</v>
      </c>
      <c r="B7" s="123" t="s">
        <v>329</v>
      </c>
      <c r="C7" s="86" t="s">
        <v>292</v>
      </c>
      <c r="D7" s="236">
        <f>10^(H7+I7/L7+J7*LOG(L7)+K7*L7/1000)*101325</f>
        <v>3.5055501931685987E-44</v>
      </c>
      <c r="H7">
        <v>5.9109999999999996</v>
      </c>
      <c r="I7">
        <v>-16211</v>
      </c>
      <c r="L7">
        <f>273.15+25</f>
        <v>298.14999999999998</v>
      </c>
    </row>
    <row r="8" spans="1:12">
      <c r="A8" s="216">
        <f>ROW()</f>
        <v>8</v>
      </c>
      <c r="B8" s="123" t="s">
        <v>330</v>
      </c>
      <c r="C8" s="86" t="s">
        <v>49</v>
      </c>
      <c r="D8" s="236"/>
      <c r="L8">
        <f t="shared" ref="L8:L32" si="0">273.15+25</f>
        <v>298.14999999999998</v>
      </c>
    </row>
    <row r="9" spans="1:12">
      <c r="A9" s="216">
        <f>ROW()</f>
        <v>9</v>
      </c>
      <c r="B9" s="123" t="s">
        <v>331</v>
      </c>
      <c r="C9" s="86" t="s">
        <v>50</v>
      </c>
      <c r="D9" s="236"/>
      <c r="L9">
        <f t="shared" si="0"/>
        <v>298.14999999999998</v>
      </c>
    </row>
    <row r="10" spans="1:12">
      <c r="A10" s="216">
        <f>ROW()</f>
        <v>10</v>
      </c>
      <c r="B10" s="123" t="s">
        <v>332</v>
      </c>
      <c r="C10" s="86" t="s">
        <v>51</v>
      </c>
      <c r="D10" s="236">
        <f>10^(H10+I10/L10+J10*LOG(L10)+K10*L10/1000)*101325</f>
        <v>4.3040812006100106E-19</v>
      </c>
      <c r="H10">
        <v>4.0069999999999997</v>
      </c>
      <c r="I10">
        <v>-8163</v>
      </c>
      <c r="L10">
        <f t="shared" si="0"/>
        <v>298.14999999999998</v>
      </c>
    </row>
    <row r="11" spans="1:12">
      <c r="A11" s="216">
        <f>ROW()</f>
        <v>11</v>
      </c>
      <c r="B11" s="123" t="s">
        <v>333</v>
      </c>
      <c r="C11" s="86" t="s">
        <v>52</v>
      </c>
      <c r="D11" s="236">
        <f>10^(H11+I11/L11+J11*LOG(L11)+K11*L11/1000)*101325</f>
        <v>1.070740126697043E-42</v>
      </c>
      <c r="H11">
        <v>5.7859999999999996</v>
      </c>
      <c r="I11">
        <v>-15731</v>
      </c>
      <c r="L11">
        <f t="shared" si="0"/>
        <v>298.14999999999998</v>
      </c>
    </row>
    <row r="12" spans="1:12">
      <c r="A12" s="216">
        <f>ROW()</f>
        <v>12</v>
      </c>
      <c r="B12" s="123" t="s">
        <v>334</v>
      </c>
      <c r="C12" s="86" t="s">
        <v>53</v>
      </c>
      <c r="D12" s="236">
        <f>10^(H12+I12/L12+J12*LOG(L12)+K12*L12/1000)*101325</f>
        <v>1.454989960287752E-8</v>
      </c>
      <c r="H12">
        <v>5.242</v>
      </c>
      <c r="I12">
        <v>-5392</v>
      </c>
      <c r="L12">
        <f t="shared" si="0"/>
        <v>298.14999999999998</v>
      </c>
    </row>
    <row r="13" spans="1:12">
      <c r="A13" s="216">
        <f>ROW()</f>
        <v>13</v>
      </c>
      <c r="B13" s="123" t="s">
        <v>335</v>
      </c>
      <c r="C13" s="86" t="s">
        <v>54</v>
      </c>
      <c r="D13" s="236">
        <f>10^(H13+I13/L13+J13*LOG(L13)+K13*L13/1000)*101325</f>
        <v>2.9837773958947626E-58</v>
      </c>
      <c r="H13">
        <v>6.4880000000000004</v>
      </c>
      <c r="I13">
        <v>-20578</v>
      </c>
      <c r="L13">
        <f t="shared" si="0"/>
        <v>298.14999999999998</v>
      </c>
    </row>
    <row r="14" spans="1:12">
      <c r="A14" s="216">
        <f>ROW()</f>
        <v>14</v>
      </c>
      <c r="B14" s="123" t="s">
        <v>306</v>
      </c>
      <c r="C14" s="86" t="s">
        <v>55</v>
      </c>
      <c r="D14" s="236"/>
      <c r="L14">
        <f t="shared" si="0"/>
        <v>298.14999999999998</v>
      </c>
    </row>
    <row r="15" spans="1:12">
      <c r="A15" s="216">
        <f>ROW()</f>
        <v>15</v>
      </c>
      <c r="B15" s="123" t="s">
        <v>307</v>
      </c>
      <c r="C15" s="86" t="s">
        <v>56</v>
      </c>
      <c r="D15" s="236"/>
      <c r="L15">
        <f t="shared" si="0"/>
        <v>298.14999999999998</v>
      </c>
    </row>
    <row r="16" spans="1:12">
      <c r="A16" s="216">
        <f>ROW()</f>
        <v>16</v>
      </c>
      <c r="B16" s="123" t="s">
        <v>336</v>
      </c>
      <c r="C16" s="86" t="s">
        <v>293</v>
      </c>
      <c r="D16" s="236">
        <f>10^(H16+I16/L16+J16*LOG(L16)+K16*L16/1000)*101325</f>
        <v>2.1126797400753872E-4</v>
      </c>
      <c r="H16">
        <v>4.165</v>
      </c>
      <c r="I16">
        <v>-3830</v>
      </c>
      <c r="L16">
        <f t="shared" si="0"/>
        <v>298.14999999999998</v>
      </c>
    </row>
    <row r="17" spans="1:12">
      <c r="A17" s="216">
        <f>ROW()</f>
        <v>17</v>
      </c>
      <c r="B17" s="123" t="s">
        <v>337</v>
      </c>
      <c r="C17" s="86" t="s">
        <v>57</v>
      </c>
      <c r="D17" s="236">
        <f>10^(H17+I17/L17+J17*LOG(L17)+K17*L17/1000)*101325</f>
        <v>6.2883519005482815E-45</v>
      </c>
      <c r="H17">
        <v>5.8490000000000002</v>
      </c>
      <c r="I17">
        <v>-16415</v>
      </c>
      <c r="L17">
        <f t="shared" si="0"/>
        <v>298.14999999999998</v>
      </c>
    </row>
    <row r="18" spans="1:12">
      <c r="A18" s="216">
        <f>ROW()</f>
        <v>18</v>
      </c>
      <c r="B18" s="123" t="s">
        <v>338</v>
      </c>
      <c r="C18" s="86" t="s">
        <v>294</v>
      </c>
      <c r="D18" s="236">
        <f>10^(H18+I18/L18+J18*LOG(L18)+K18*L18/1000)*101325</f>
        <v>5.025727302876554E-55</v>
      </c>
      <c r="H18">
        <v>6.3470000000000004</v>
      </c>
      <c r="I18">
        <v>-19574</v>
      </c>
      <c r="L18">
        <f t="shared" si="0"/>
        <v>298.14999999999998</v>
      </c>
    </row>
    <row r="19" spans="1:12">
      <c r="A19" s="216">
        <f>ROW()</f>
        <v>19</v>
      </c>
      <c r="B19" s="123" t="s">
        <v>339</v>
      </c>
      <c r="C19" s="86" t="s">
        <v>295</v>
      </c>
      <c r="D19" s="236">
        <f>10^(H19+I19/L19+J19*LOG(L19)+K19*L19/1000)*101325</f>
        <v>5.025727302876554E-55</v>
      </c>
      <c r="H19">
        <v>6.3470000000000004</v>
      </c>
      <c r="I19">
        <v>-19574</v>
      </c>
      <c r="L19">
        <f t="shared" si="0"/>
        <v>298.14999999999998</v>
      </c>
    </row>
    <row r="20" spans="1:12">
      <c r="A20" s="216">
        <f>ROW()</f>
        <v>20</v>
      </c>
      <c r="B20" s="123" t="s">
        <v>340</v>
      </c>
      <c r="C20" s="86" t="s">
        <v>58</v>
      </c>
      <c r="D20" s="236">
        <f>10^(H20+I20/L20+J20*LOG(L20)+K20*L20/1000)*101325</f>
        <v>0.26448691183005452</v>
      </c>
      <c r="H20">
        <v>5.1159999999999997</v>
      </c>
      <c r="I20">
        <v>-3190</v>
      </c>
      <c r="L20">
        <f t="shared" si="0"/>
        <v>298.14999999999998</v>
      </c>
    </row>
    <row r="21" spans="1:12">
      <c r="A21" s="216">
        <f>ROW()</f>
        <v>21</v>
      </c>
      <c r="B21" s="123" t="s">
        <v>341</v>
      </c>
      <c r="C21" s="240" t="s">
        <v>297</v>
      </c>
      <c r="D21" s="236"/>
      <c r="L21">
        <f t="shared" si="0"/>
        <v>298.14999999999998</v>
      </c>
    </row>
    <row r="22" spans="1:12">
      <c r="A22" s="216">
        <f>ROW()</f>
        <v>22</v>
      </c>
      <c r="B22" s="123" t="s">
        <v>342</v>
      </c>
      <c r="C22" s="86" t="s">
        <v>59</v>
      </c>
      <c r="D22" s="236"/>
      <c r="L22">
        <f t="shared" si="0"/>
        <v>298.14999999999998</v>
      </c>
    </row>
    <row r="23" spans="1:12">
      <c r="A23" s="216">
        <f>ROW()</f>
        <v>23</v>
      </c>
      <c r="B23" s="123" t="s">
        <v>343</v>
      </c>
      <c r="C23" s="86" t="s">
        <v>60</v>
      </c>
      <c r="D23" s="236">
        <f>10^(H23+I23/L23+J23*LOG(L23)+K23*L23/1000)*101325</f>
        <v>1.0606335149628644E-58</v>
      </c>
      <c r="H23">
        <v>6.6660000000000004</v>
      </c>
      <c r="I23">
        <v>-20765</v>
      </c>
      <c r="L23">
        <f t="shared" si="0"/>
        <v>298.14999999999998</v>
      </c>
    </row>
    <row r="24" spans="1:12">
      <c r="A24" s="216">
        <f>ROW()</f>
        <v>24</v>
      </c>
      <c r="B24" s="123" t="s">
        <v>344</v>
      </c>
      <c r="C24" s="86" t="s">
        <v>61</v>
      </c>
      <c r="D24" s="236">
        <f>10^(H24+I24/L24+J24*LOG(L24)+K24*L24/1000)*101325</f>
        <v>2.3955386353897258E-23</v>
      </c>
      <c r="H24">
        <v>4.9109999999999996</v>
      </c>
      <c r="I24">
        <v>-9701</v>
      </c>
      <c r="L24">
        <f t="shared" si="0"/>
        <v>298.14999999999998</v>
      </c>
    </row>
    <row r="25" spans="1:12">
      <c r="A25" s="216">
        <f>ROW()</f>
        <v>25</v>
      </c>
      <c r="B25" s="123" t="s">
        <v>345</v>
      </c>
      <c r="C25" s="86" t="s">
        <v>62</v>
      </c>
      <c r="D25" s="236"/>
      <c r="L25">
        <f t="shared" si="0"/>
        <v>298.14999999999998</v>
      </c>
    </row>
    <row r="26" spans="1:12">
      <c r="A26" s="216">
        <f>ROW()</f>
        <v>26</v>
      </c>
      <c r="B26" s="123" t="s">
        <v>346</v>
      </c>
      <c r="C26" s="86" t="s">
        <v>63</v>
      </c>
      <c r="D26" s="236"/>
      <c r="L26">
        <f t="shared" si="0"/>
        <v>298.14999999999998</v>
      </c>
    </row>
    <row r="27" spans="1:12">
      <c r="A27" s="216">
        <f>ROW()</f>
        <v>27</v>
      </c>
      <c r="B27" s="123" t="s">
        <v>347</v>
      </c>
      <c r="C27" s="86" t="s">
        <v>64</v>
      </c>
      <c r="D27" s="236"/>
      <c r="L27">
        <f t="shared" si="0"/>
        <v>298.14999999999998</v>
      </c>
    </row>
    <row r="28" spans="1:12">
      <c r="A28" s="216">
        <f>ROW()</f>
        <v>28</v>
      </c>
      <c r="B28" s="123" t="s">
        <v>348</v>
      </c>
      <c r="C28" s="86" t="s">
        <v>65</v>
      </c>
      <c r="D28" s="236">
        <f>10^(H28+I28/L28+J28*LOG(L28)+K28*L28/1000)*101325</f>
        <v>6.9813053852734295E-42</v>
      </c>
      <c r="H28">
        <v>5.2619999999999996</v>
      </c>
      <c r="I28">
        <v>-15332</v>
      </c>
      <c r="L28">
        <f t="shared" si="0"/>
        <v>298.14999999999998</v>
      </c>
    </row>
    <row r="29" spans="1:12">
      <c r="A29" s="216">
        <f>ROW()</f>
        <v>29</v>
      </c>
      <c r="B29" s="123" t="s">
        <v>349</v>
      </c>
      <c r="C29" s="86" t="s">
        <v>296</v>
      </c>
      <c r="D29" s="236"/>
      <c r="L29">
        <f t="shared" si="0"/>
        <v>298.14999999999998</v>
      </c>
    </row>
    <row r="30" spans="1:12">
      <c r="A30" s="216">
        <f>ROW()</f>
        <v>30</v>
      </c>
      <c r="B30" s="123" t="s">
        <v>350</v>
      </c>
      <c r="C30" s="86" t="s">
        <v>66</v>
      </c>
      <c r="D30" s="236">
        <f>10^(H30+I30/L30+J30*LOG(L30)+K30*L30/1000)*101325</f>
        <v>9.0047174941122605E-21</v>
      </c>
      <c r="H30">
        <v>5.2590000000000003</v>
      </c>
      <c r="I30">
        <v>-9037</v>
      </c>
      <c r="L30">
        <f t="shared" si="0"/>
        <v>298.14999999999998</v>
      </c>
    </row>
    <row r="31" spans="1:12">
      <c r="A31" s="216">
        <f>ROW()</f>
        <v>31</v>
      </c>
      <c r="B31" s="123" t="s">
        <v>351</v>
      </c>
      <c r="C31" s="86" t="s">
        <v>67</v>
      </c>
      <c r="D31" s="236">
        <f>10^(H31+I31/L31+J31*LOG(L31)+K31*L31/1000)*101325</f>
        <v>1.1153510093102885E-72</v>
      </c>
      <c r="H31">
        <v>6.9290000000000003</v>
      </c>
      <c r="I31">
        <v>-25011</v>
      </c>
      <c r="L31">
        <f t="shared" si="0"/>
        <v>298.14999999999998</v>
      </c>
    </row>
    <row r="32" spans="1:12">
      <c r="A32" s="216">
        <f>ROW()</f>
        <v>32</v>
      </c>
      <c r="B32" s="242" t="s">
        <v>352</v>
      </c>
      <c r="C32" s="86" t="s">
        <v>68</v>
      </c>
      <c r="D32" s="236">
        <f>10^(H32+I32/L32+J32*LOG(L32)+K32*L32/1000)*101325</f>
        <v>1.9969597156785102E-11</v>
      </c>
      <c r="H32">
        <v>5.3780000000000001</v>
      </c>
      <c r="I32">
        <v>-6286</v>
      </c>
      <c r="L32">
        <f t="shared" si="0"/>
        <v>298.14999999999998</v>
      </c>
    </row>
    <row r="3105" spans="1:1">
      <c r="A3105" s="217"/>
    </row>
    <row r="3106" spans="1:1">
      <c r="A3106" s="217"/>
    </row>
    <row r="3107" spans="1:1">
      <c r="A3107" s="217"/>
    </row>
    <row r="3108" spans="1:1">
      <c r="A3108" s="217"/>
    </row>
    <row r="3109" spans="1:1">
      <c r="A3109" s="217"/>
    </row>
    <row r="3110" spans="1:1">
      <c r="A3110" s="217"/>
    </row>
    <row r="3111" spans="1:1">
      <c r="A3111" s="217"/>
    </row>
    <row r="3112" spans="1:1">
      <c r="A3112" s="217"/>
    </row>
    <row r="3113" spans="1:1">
      <c r="A3113" s="217"/>
    </row>
    <row r="3114" spans="1:1">
      <c r="A3114" s="217"/>
    </row>
    <row r="3115" spans="1:1">
      <c r="A3115" s="217"/>
    </row>
    <row r="3116" spans="1:1">
      <c r="A3116" s="217"/>
    </row>
    <row r="3117" spans="1:1">
      <c r="A3117" s="217"/>
    </row>
    <row r="3118" spans="1:1">
      <c r="A3118" s="217"/>
    </row>
    <row r="3119" spans="1:1">
      <c r="A3119" s="217"/>
    </row>
    <row r="3120" spans="1:1">
      <c r="A3120" s="217"/>
    </row>
    <row r="3121" spans="1:1">
      <c r="A3121" s="217"/>
    </row>
    <row r="3122" spans="1:1">
      <c r="A3122" s="217"/>
    </row>
    <row r="3123" spans="1:1">
      <c r="A3123" s="217"/>
    </row>
    <row r="3124" spans="1:1">
      <c r="A3124" s="217"/>
    </row>
    <row r="3125" spans="1:1">
      <c r="A3125" s="217"/>
    </row>
    <row r="3126" spans="1:1">
      <c r="A3126" s="217"/>
    </row>
    <row r="3127" spans="1:1">
      <c r="A3127" s="217"/>
    </row>
    <row r="3128" spans="1:1">
      <c r="A3128" s="217"/>
    </row>
    <row r="3129" spans="1:1">
      <c r="A3129" s="217"/>
    </row>
    <row r="3130" spans="1:1">
      <c r="A3130" s="217"/>
    </row>
    <row r="3131" spans="1:1">
      <c r="A3131" s="217"/>
    </row>
    <row r="3132" spans="1:1">
      <c r="A3132" s="217"/>
    </row>
    <row r="3133" spans="1:1">
      <c r="A3133" s="217"/>
    </row>
    <row r="3134" spans="1:1">
      <c r="A3134" s="217"/>
    </row>
    <row r="3135" spans="1:1">
      <c r="A3135" s="217"/>
    </row>
    <row r="3136" spans="1:1">
      <c r="A3136" s="217"/>
    </row>
    <row r="3137" spans="1:1">
      <c r="A3137" s="217"/>
    </row>
    <row r="3138" spans="1:1">
      <c r="A3138" s="217"/>
    </row>
    <row r="3139" spans="1:1">
      <c r="A3139" s="217"/>
    </row>
    <row r="3140" spans="1:1">
      <c r="A3140" s="217"/>
    </row>
    <row r="3141" spans="1:1">
      <c r="A3141" s="217"/>
    </row>
    <row r="3142" spans="1:1">
      <c r="A3142" s="217"/>
    </row>
    <row r="3143" spans="1:1">
      <c r="A3143" s="217"/>
    </row>
    <row r="3144" spans="1:1">
      <c r="A3144" s="217"/>
    </row>
    <row r="3145" spans="1:1">
      <c r="A3145" s="217"/>
    </row>
    <row r="3146" spans="1:1">
      <c r="A3146" s="217"/>
    </row>
    <row r="3147" spans="1:1">
      <c r="A3147" s="217"/>
    </row>
    <row r="3148" spans="1:1">
      <c r="A3148" s="217"/>
    </row>
    <row r="3149" spans="1:1">
      <c r="A3149" s="217"/>
    </row>
    <row r="3150" spans="1:1">
      <c r="A3150" s="217"/>
    </row>
    <row r="3151" spans="1:1">
      <c r="A3151" s="217"/>
    </row>
    <row r="3152" spans="1:1">
      <c r="A3152" s="217"/>
    </row>
    <row r="3153" spans="1:1">
      <c r="A3153" s="217"/>
    </row>
    <row r="3154" spans="1:1">
      <c r="A3154" s="217"/>
    </row>
    <row r="3155" spans="1:1">
      <c r="A3155" s="217"/>
    </row>
    <row r="3156" spans="1:1">
      <c r="A3156" s="217"/>
    </row>
    <row r="3157" spans="1:1">
      <c r="A3157" s="217"/>
    </row>
    <row r="3158" spans="1:1">
      <c r="A3158" s="217"/>
    </row>
    <row r="3159" spans="1:1">
      <c r="A3159" s="217"/>
    </row>
    <row r="3160" spans="1:1">
      <c r="A3160" s="217"/>
    </row>
    <row r="3161" spans="1:1">
      <c r="A3161" s="217"/>
    </row>
    <row r="3162" spans="1:1">
      <c r="A3162" s="217"/>
    </row>
  </sheetData>
  <hyperlinks>
    <hyperlink ref="B16" r:id="rId1" tooltip="49334" display="http://www.ichemistry.cn/chemistry/7440-46-2.htm"/>
    <hyperlink ref="B18" r:id="rId2" tooltip="25415" display="http://www.ichemistry.cn/chemistry/7439-89-6.htm"/>
    <hyperlink ref="B19" r:id="rId3" tooltip="25415" display="http://www.ichemistry.cn/chemistry/7439-89-6.htm"/>
    <hyperlink ref="B29" r:id="rId4" tooltip="49688" display="http://www.ichemistry.cn/chemistry/7440-24-6.htm"/>
    <hyperlink ref="B27" r:id="rId5" tooltip="25732" display="http://www.ichemistry.cn/chemistry/7782-49-2.htm"/>
    <hyperlink ref="B28" r:id="rId6" tooltip="233608" display="http://www.ichemistry.cn/chemistry/7440-31-5.htm"/>
  </hyperlinks>
  <pageMargins left="0.7" right="0.7" top="0.75" bottom="0.75" header="0.3" footer="0.3"/>
  <legacy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Q3162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5" sqref="B5"/>
    </sheetView>
  </sheetViews>
  <sheetFormatPr defaultColWidth="9.140625" defaultRowHeight="12.75"/>
  <cols>
    <col min="1" max="1" width="5.7109375" style="216" customWidth="1"/>
    <col min="2" max="2" width="12.42578125" style="50" customWidth="1"/>
    <col min="3" max="3" width="12.85546875" style="103" customWidth="1"/>
    <col min="4" max="4" width="16.42578125" style="48" customWidth="1"/>
    <col min="5" max="5" width="9.140625" style="48"/>
    <col min="6" max="6" width="10.85546875" style="48" customWidth="1"/>
    <col min="7" max="7" width="9.140625" style="50"/>
    <col min="8" max="8" width="9.140625" style="48"/>
    <col min="9" max="9" width="12" style="48" customWidth="1"/>
    <col min="10" max="10" width="9.140625" style="50"/>
    <col min="11" max="12" width="9.140625" style="15"/>
    <col min="13" max="13" width="9.140625" style="50"/>
    <col min="14" max="15" width="9.140625" style="48"/>
    <col min="16" max="16" width="9.140625" style="50"/>
    <col min="17" max="17" width="9.140625" style="105"/>
    <col min="18" max="16384" width="9.140625" style="48"/>
  </cols>
  <sheetData>
    <row r="1" spans="1:17" s="46" customFormat="1" ht="13.5" thickBot="1">
      <c r="A1" s="213"/>
      <c r="B1" s="182"/>
      <c r="C1" s="101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1:17" s="46" customFormat="1" ht="26.25" customHeight="1">
      <c r="A2" s="213"/>
      <c r="B2" s="225" t="s">
        <v>305</v>
      </c>
      <c r="C2" s="243" t="s">
        <v>94</v>
      </c>
      <c r="D2" s="244" t="s">
        <v>164</v>
      </c>
      <c r="E2" s="244" t="s">
        <v>220</v>
      </c>
      <c r="F2" s="244" t="s">
        <v>165</v>
      </c>
      <c r="G2" s="245" t="s">
        <v>164</v>
      </c>
      <c r="H2" s="244" t="s">
        <v>220</v>
      </c>
      <c r="I2" s="244" t="s">
        <v>165</v>
      </c>
      <c r="J2" s="245" t="s">
        <v>164</v>
      </c>
      <c r="K2" s="244" t="s">
        <v>220</v>
      </c>
      <c r="L2" s="246" t="s">
        <v>163</v>
      </c>
      <c r="M2" s="245" t="s">
        <v>164</v>
      </c>
      <c r="N2" s="244" t="s">
        <v>220</v>
      </c>
      <c r="O2" s="246" t="s">
        <v>163</v>
      </c>
      <c r="P2" s="245" t="s">
        <v>164</v>
      </c>
      <c r="Q2" s="247" t="s">
        <v>220</v>
      </c>
    </row>
    <row r="3" spans="1:17" s="46" customFormat="1" ht="15.75">
      <c r="A3" s="215"/>
      <c r="B3" s="145"/>
      <c r="C3" s="102"/>
      <c r="D3" s="46" t="s">
        <v>70</v>
      </c>
      <c r="E3" s="46" t="s">
        <v>70</v>
      </c>
      <c r="F3" s="46" t="s">
        <v>70</v>
      </c>
      <c r="G3" s="49" t="s">
        <v>166</v>
      </c>
      <c r="H3" s="46" t="s">
        <v>166</v>
      </c>
      <c r="I3" s="46" t="s">
        <v>166</v>
      </c>
      <c r="J3" s="153" t="s">
        <v>117</v>
      </c>
      <c r="K3" s="153" t="s">
        <v>117</v>
      </c>
      <c r="L3" s="154" t="s">
        <v>117</v>
      </c>
      <c r="M3" s="153" t="s">
        <v>118</v>
      </c>
      <c r="N3" s="154" t="s">
        <v>118</v>
      </c>
      <c r="O3" s="154" t="s">
        <v>118</v>
      </c>
      <c r="P3" s="49" t="s">
        <v>69</v>
      </c>
      <c r="Q3" s="104" t="s">
        <v>69</v>
      </c>
    </row>
    <row r="4" spans="1:17" s="47" customFormat="1" ht="15.75">
      <c r="A4" s="215"/>
      <c r="B4" s="150"/>
      <c r="C4" s="102"/>
      <c r="D4" s="46" t="s">
        <v>72</v>
      </c>
      <c r="E4" s="46" t="s">
        <v>72</v>
      </c>
      <c r="F4" s="46" t="s">
        <v>72</v>
      </c>
      <c r="G4" s="49" t="s">
        <v>72</v>
      </c>
      <c r="H4" s="46" t="s">
        <v>72</v>
      </c>
      <c r="I4" s="46" t="s">
        <v>72</v>
      </c>
      <c r="J4" s="155" t="s">
        <v>129</v>
      </c>
      <c r="K4" s="155" t="s">
        <v>129</v>
      </c>
      <c r="L4" s="156" t="s">
        <v>129</v>
      </c>
      <c r="M4" s="155" t="s">
        <v>130</v>
      </c>
      <c r="N4" s="156" t="s">
        <v>130</v>
      </c>
      <c r="O4" s="156" t="s">
        <v>130</v>
      </c>
      <c r="P4" s="49" t="s">
        <v>71</v>
      </c>
      <c r="Q4" s="104" t="s">
        <v>71</v>
      </c>
    </row>
    <row r="5" spans="1:17">
      <c r="A5" s="216">
        <f>ROW()</f>
        <v>5</v>
      </c>
      <c r="B5" s="123" t="s">
        <v>328</v>
      </c>
      <c r="C5" s="157" t="s">
        <v>48</v>
      </c>
      <c r="D5" s="148">
        <f>0.0013/5</f>
        <v>2.5999999999999998E-4</v>
      </c>
      <c r="E5" s="148">
        <f>0.4/5</f>
        <v>0.08</v>
      </c>
      <c r="F5" s="148">
        <f>0.013/5</f>
        <v>2.5999999999999999E-3</v>
      </c>
      <c r="G5" s="147"/>
      <c r="H5" s="148">
        <v>0.1</v>
      </c>
      <c r="I5" s="148">
        <f>0.013/10</f>
        <v>1.2999999999999999E-3</v>
      </c>
      <c r="J5" s="147"/>
      <c r="K5" s="148">
        <v>3.0000000000000001E-3</v>
      </c>
      <c r="L5" s="148">
        <v>1.9E-3</v>
      </c>
      <c r="M5" s="147"/>
      <c r="N5" s="148">
        <v>0.02</v>
      </c>
      <c r="O5" s="148">
        <v>1.2999999999999999E-2</v>
      </c>
      <c r="P5" s="147">
        <v>110</v>
      </c>
      <c r="Q5" s="149"/>
    </row>
    <row r="6" spans="1:17">
      <c r="A6" s="216">
        <f>ROW()</f>
        <v>6</v>
      </c>
      <c r="B6" s="123" t="s">
        <v>329</v>
      </c>
      <c r="C6" s="157" t="s">
        <v>292</v>
      </c>
      <c r="D6" s="148"/>
      <c r="E6" s="148">
        <f>0.004/5</f>
        <v>8.0000000000000004E-4</v>
      </c>
      <c r="F6" s="148">
        <f>0.0025/5</f>
        <v>5.0000000000000001E-4</v>
      </c>
      <c r="G6" s="147"/>
      <c r="H6" s="148">
        <v>6.4999999999999997E-4</v>
      </c>
      <c r="I6" s="148">
        <v>2.5000000000000001E-3</v>
      </c>
      <c r="J6" s="147"/>
      <c r="K6" s="148">
        <v>1.5E-3</v>
      </c>
      <c r="L6" s="148"/>
      <c r="M6" s="49"/>
      <c r="N6" s="148">
        <v>2.0000000000000001E-4</v>
      </c>
      <c r="O6" s="148"/>
      <c r="P6" s="49"/>
      <c r="Q6" s="149">
        <v>66</v>
      </c>
    </row>
    <row r="7" spans="1:17">
      <c r="A7" s="216">
        <f>ROW()</f>
        <v>7</v>
      </c>
      <c r="B7" s="123" t="s">
        <v>330</v>
      </c>
      <c r="C7" s="157" t="s">
        <v>49</v>
      </c>
      <c r="D7" s="148"/>
      <c r="E7" s="148">
        <f>0.0046/5</f>
        <v>9.2000000000000003E-4</v>
      </c>
      <c r="F7" s="148">
        <f>0.003/5</f>
        <v>6.0000000000000006E-4</v>
      </c>
      <c r="G7" s="147"/>
      <c r="H7" s="148">
        <v>4.3E-3</v>
      </c>
      <c r="I7" s="148">
        <f>0.17/10</f>
        <v>1.7000000000000001E-2</v>
      </c>
      <c r="J7" s="147"/>
      <c r="K7" s="148">
        <v>2E-3</v>
      </c>
      <c r="L7" s="148"/>
      <c r="M7" s="147"/>
      <c r="N7" s="148">
        <v>6.0000000000000002E-5</v>
      </c>
      <c r="O7" s="148">
        <v>6.0194174757281556E-5</v>
      </c>
      <c r="P7" s="147">
        <v>390</v>
      </c>
      <c r="Q7" s="149">
        <v>4</v>
      </c>
    </row>
    <row r="8" spans="1:17">
      <c r="A8" s="216">
        <f>ROW()</f>
        <v>8</v>
      </c>
      <c r="B8" s="123" t="s">
        <v>331</v>
      </c>
      <c r="C8" s="157" t="s">
        <v>50</v>
      </c>
      <c r="D8" s="148"/>
      <c r="E8" s="148">
        <f>0.0046/5</f>
        <v>9.2000000000000003E-4</v>
      </c>
      <c r="F8" s="148">
        <f>0.003/5</f>
        <v>6.0000000000000006E-4</v>
      </c>
      <c r="G8" s="147"/>
      <c r="H8" s="148">
        <v>4.3E-3</v>
      </c>
      <c r="I8" s="148">
        <f>0.17/10</f>
        <v>1.7000000000000001E-2</v>
      </c>
      <c r="J8" s="147"/>
      <c r="K8" s="148">
        <v>2E-3</v>
      </c>
      <c r="L8" s="148"/>
      <c r="M8" s="147"/>
      <c r="N8" s="148">
        <v>6.0000000000000002E-5</v>
      </c>
      <c r="O8" s="148">
        <v>6.0194174757281556E-5</v>
      </c>
      <c r="P8" s="147">
        <v>390</v>
      </c>
      <c r="Q8" s="149">
        <v>4</v>
      </c>
    </row>
    <row r="9" spans="1:17">
      <c r="A9" s="216">
        <f>ROW()</f>
        <v>9</v>
      </c>
      <c r="B9" s="123" t="s">
        <v>332</v>
      </c>
      <c r="C9" s="157" t="s">
        <v>51</v>
      </c>
      <c r="D9" s="148">
        <f>0.005/5</f>
        <v>1E-3</v>
      </c>
      <c r="E9" s="148">
        <f>0.15/5</f>
        <v>0.03</v>
      </c>
      <c r="F9" s="148">
        <f>0.0047/5</f>
        <v>9.4000000000000008E-4</v>
      </c>
      <c r="G9" s="147">
        <v>1E-3</v>
      </c>
      <c r="H9" s="148">
        <v>1.4999999999999999E-2</v>
      </c>
      <c r="I9" s="148">
        <f>0.017/10</f>
        <v>1.7000000000000001E-3</v>
      </c>
      <c r="J9" s="147">
        <v>1.3999999999999999E-4</v>
      </c>
      <c r="K9" s="148">
        <v>1.4999999999999999E-4</v>
      </c>
      <c r="L9" s="148">
        <v>9.7E-5</v>
      </c>
      <c r="M9" s="147">
        <v>1.6000000000000001E-4</v>
      </c>
      <c r="N9" s="148">
        <v>3.5E-4</v>
      </c>
      <c r="O9" s="148">
        <v>3.3980582524271844E-4</v>
      </c>
      <c r="P9" s="147">
        <v>47</v>
      </c>
      <c r="Q9" s="149"/>
    </row>
    <row r="10" spans="1:17">
      <c r="A10" s="216">
        <f>ROW()</f>
        <v>10</v>
      </c>
      <c r="B10" s="123" t="s">
        <v>333</v>
      </c>
      <c r="C10" s="157" t="s">
        <v>52</v>
      </c>
      <c r="D10" s="148"/>
      <c r="E10" s="148">
        <f>0.01/5</f>
        <v>2E-3</v>
      </c>
      <c r="F10" s="149"/>
      <c r="G10" s="148"/>
      <c r="H10" s="148">
        <v>1.5E-3</v>
      </c>
      <c r="I10" s="148"/>
      <c r="J10" s="147"/>
      <c r="K10" s="148">
        <v>1E-3</v>
      </c>
      <c r="L10" s="148"/>
      <c r="M10" s="147">
        <v>8.2999999999999999E-7</v>
      </c>
      <c r="N10" s="148">
        <v>8.9999999999999996E-7</v>
      </c>
      <c r="O10" s="148">
        <v>8.8349514563106788E-7</v>
      </c>
      <c r="P10" s="147"/>
      <c r="Q10" s="149">
        <v>19</v>
      </c>
    </row>
    <row r="11" spans="1:17">
      <c r="A11" s="216">
        <f>ROW()</f>
        <v>11</v>
      </c>
      <c r="B11" s="123" t="s">
        <v>334</v>
      </c>
      <c r="C11" s="157" t="s">
        <v>53</v>
      </c>
      <c r="D11" s="148"/>
      <c r="E11" s="148">
        <f>0.25/5</f>
        <v>0.05</v>
      </c>
      <c r="F11" s="148">
        <f>0.27/5</f>
        <v>5.4000000000000006E-2</v>
      </c>
      <c r="G11" s="147">
        <v>0.88</v>
      </c>
      <c r="H11" s="148">
        <v>0.11</v>
      </c>
      <c r="I11" s="148">
        <f>0.58/10</f>
        <v>5.7999999999999996E-2</v>
      </c>
      <c r="J11" s="147">
        <v>5.7999999999999996E-3</v>
      </c>
      <c r="K11" s="148">
        <v>5.5000000000000003E-4</v>
      </c>
      <c r="L11" s="148"/>
      <c r="M11" s="147">
        <v>1.9000000000000001E-4</v>
      </c>
      <c r="N11" s="148">
        <v>1E-3</v>
      </c>
      <c r="O11" s="148">
        <v>1.4563106796116505E-3</v>
      </c>
      <c r="P11" s="147"/>
      <c r="Q11" s="149">
        <v>270</v>
      </c>
    </row>
    <row r="12" spans="1:17">
      <c r="A12" s="216">
        <f>ROW()</f>
        <v>12</v>
      </c>
      <c r="B12" s="123" t="s">
        <v>335</v>
      </c>
      <c r="C12" s="157" t="s">
        <v>54</v>
      </c>
      <c r="D12" s="148">
        <f>0.1/5</f>
        <v>0.02</v>
      </c>
      <c r="E12" s="148">
        <f>0.02/5</f>
        <v>4.0000000000000001E-3</v>
      </c>
      <c r="F12" s="148">
        <f>0.066/5</f>
        <v>1.32E-2</v>
      </c>
      <c r="G12" s="147">
        <v>8.5000000000000006E-3</v>
      </c>
      <c r="H12" s="148">
        <v>7.0000000000000001E-3</v>
      </c>
      <c r="I12" s="148">
        <f>0.58/10</f>
        <v>5.7999999999999996E-2</v>
      </c>
      <c r="J12" s="147">
        <v>4.2999999999999999E-4</v>
      </c>
      <c r="K12" s="148">
        <v>0.02</v>
      </c>
      <c r="L12" s="148">
        <v>9.7000000000000003E-3</v>
      </c>
      <c r="M12" s="147">
        <v>1.1E-4</v>
      </c>
      <c r="N12" s="148">
        <v>2E-3</v>
      </c>
      <c r="O12" s="148">
        <v>2.8155339805825239E-3</v>
      </c>
      <c r="P12" s="147">
        <v>400</v>
      </c>
      <c r="Q12" s="149"/>
    </row>
    <row r="13" spans="1:17">
      <c r="A13" s="216">
        <f>ROW()</f>
        <v>13</v>
      </c>
      <c r="B13" s="123" t="s">
        <v>306</v>
      </c>
      <c r="C13" s="157" t="s">
        <v>55</v>
      </c>
      <c r="D13" s="148">
        <f>0.001/5</f>
        <v>2.0000000000000001E-4</v>
      </c>
      <c r="E13" s="148">
        <f>0.00095/5</f>
        <v>1.9000000000000001E-4</v>
      </c>
      <c r="F13" s="148">
        <f>0.011/5</f>
        <v>2.1999999999999997E-3</v>
      </c>
      <c r="G13" s="147">
        <v>2.0000000000000001E-4</v>
      </c>
      <c r="H13" s="148">
        <v>9.0000000000000006E-5</v>
      </c>
      <c r="I13" s="148">
        <f>0.011/10</f>
        <v>1.0999999999999998E-3</v>
      </c>
      <c r="J13" s="147"/>
      <c r="K13" s="148">
        <v>5.4999999999999997E-3</v>
      </c>
      <c r="L13" s="148">
        <v>9.1999999999999998E-3</v>
      </c>
      <c r="M13" s="147">
        <v>4.2999999999999999E-4</v>
      </c>
      <c r="N13" s="148">
        <v>1.5E-3</v>
      </c>
      <c r="O13" s="148">
        <v>1.0679611650485437E-3</v>
      </c>
      <c r="P13" s="147">
        <v>210</v>
      </c>
      <c r="Q13" s="149">
        <v>0.6</v>
      </c>
    </row>
    <row r="14" spans="1:17">
      <c r="A14" s="216">
        <f>ROW()</f>
        <v>14</v>
      </c>
      <c r="B14" s="123" t="s">
        <v>307</v>
      </c>
      <c r="C14" s="157" t="s">
        <v>56</v>
      </c>
      <c r="D14" s="148">
        <f>0.001/5</f>
        <v>2.0000000000000001E-4</v>
      </c>
      <c r="E14" s="148">
        <f>0.00095/5</f>
        <v>1.9000000000000001E-4</v>
      </c>
      <c r="F14" s="148">
        <f>0.011/5</f>
        <v>2.1999999999999997E-3</v>
      </c>
      <c r="G14" s="147">
        <v>2.0000000000000001E-4</v>
      </c>
      <c r="H14" s="148">
        <v>9.0000000000000006E-5</v>
      </c>
      <c r="I14" s="148">
        <f>0.011/10</f>
        <v>1.0999999999999998E-3</v>
      </c>
      <c r="J14" s="147"/>
      <c r="K14" s="148">
        <v>5.4999999999999997E-3</v>
      </c>
      <c r="L14" s="148">
        <v>9.1999999999999998E-3</v>
      </c>
      <c r="M14" s="147">
        <v>4.2999999999999999E-4</v>
      </c>
      <c r="N14" s="148">
        <v>1.5E-3</v>
      </c>
      <c r="O14" s="148">
        <v>1.0679611650485437E-3</v>
      </c>
      <c r="P14" s="147">
        <v>210</v>
      </c>
      <c r="Q14" s="149">
        <v>0.6</v>
      </c>
    </row>
    <row r="15" spans="1:17">
      <c r="A15" s="216">
        <f>ROW()</f>
        <v>15</v>
      </c>
      <c r="B15" s="123" t="s">
        <v>336</v>
      </c>
      <c r="C15" s="157" t="s">
        <v>293</v>
      </c>
      <c r="D15" s="148">
        <f>0.042/5</f>
        <v>8.4000000000000012E-3</v>
      </c>
      <c r="E15" s="148"/>
      <c r="F15" s="148"/>
      <c r="G15" s="147">
        <v>2.9000000000000001E-2</v>
      </c>
      <c r="H15" s="148"/>
      <c r="I15" s="148"/>
      <c r="J15" s="147">
        <v>2.1999999999999999E-2</v>
      </c>
      <c r="K15" s="148"/>
      <c r="L15" s="148"/>
      <c r="M15" s="147">
        <v>4.5999999999999999E-3</v>
      </c>
      <c r="N15" s="148"/>
      <c r="O15" s="148"/>
      <c r="P15" s="147">
        <v>3000</v>
      </c>
      <c r="Q15" s="149"/>
    </row>
    <row r="16" spans="1:17">
      <c r="A16" s="216">
        <f>ROW()</f>
        <v>16</v>
      </c>
      <c r="B16" s="123" t="s">
        <v>337</v>
      </c>
      <c r="C16" s="157" t="s">
        <v>57</v>
      </c>
      <c r="D16" s="148"/>
      <c r="E16" s="148"/>
      <c r="F16" s="148">
        <f>0.37/5</f>
        <v>7.3999999999999996E-2</v>
      </c>
      <c r="G16" s="147"/>
      <c r="H16" s="148"/>
      <c r="I16" s="148">
        <f>0.27/10</f>
        <v>2.7000000000000003E-2</v>
      </c>
      <c r="J16" s="147"/>
      <c r="K16" s="148"/>
      <c r="L16" s="148">
        <v>1.2999999999999999E-2</v>
      </c>
      <c r="M16" s="147"/>
      <c r="N16" s="148"/>
      <c r="O16" s="148">
        <v>1.6504854368932038E-3</v>
      </c>
      <c r="P16" s="147">
        <v>270</v>
      </c>
      <c r="Q16" s="149"/>
    </row>
    <row r="17" spans="1:17">
      <c r="A17" s="216">
        <f>ROW()</f>
        <v>17</v>
      </c>
      <c r="B17" s="123" t="s">
        <v>338</v>
      </c>
      <c r="C17" s="157" t="s">
        <v>294</v>
      </c>
      <c r="D17" s="148">
        <f>0.001/5</f>
        <v>2.0000000000000001E-4</v>
      </c>
      <c r="E17" s="148"/>
      <c r="F17" s="148"/>
      <c r="G17" s="147">
        <v>2.0000000000000001E-4</v>
      </c>
      <c r="H17" s="148"/>
      <c r="I17" s="148"/>
      <c r="J17" s="147">
        <v>1.4E-2</v>
      </c>
      <c r="K17" s="148"/>
      <c r="L17" s="148"/>
      <c r="M17" s="147">
        <v>3.4999999999999997E-5</v>
      </c>
      <c r="N17" s="148"/>
      <c r="O17" s="148"/>
      <c r="P17" s="147">
        <v>140</v>
      </c>
      <c r="Q17" s="149"/>
    </row>
    <row r="18" spans="1:17">
      <c r="A18" s="216">
        <f>ROW()</f>
        <v>18</v>
      </c>
      <c r="B18" s="123" t="s">
        <v>339</v>
      </c>
      <c r="C18" s="157" t="s">
        <v>295</v>
      </c>
      <c r="D18" s="148">
        <f>0.001/5</f>
        <v>2.0000000000000001E-4</v>
      </c>
      <c r="E18" s="148"/>
      <c r="F18" s="148"/>
      <c r="G18" s="147">
        <v>2.0000000000000001E-4</v>
      </c>
      <c r="H18" s="148"/>
      <c r="I18" s="148"/>
      <c r="J18" s="147">
        <v>1.4E-2</v>
      </c>
      <c r="K18" s="148"/>
      <c r="L18" s="148"/>
      <c r="M18" s="147">
        <v>3.4999999999999997E-5</v>
      </c>
      <c r="N18" s="148"/>
      <c r="O18" s="148"/>
      <c r="P18" s="147">
        <v>140</v>
      </c>
      <c r="Q18" s="149"/>
    </row>
    <row r="19" spans="1:17">
      <c r="A19" s="216">
        <f>ROW()</f>
        <v>19</v>
      </c>
      <c r="B19" s="123" t="s">
        <v>340</v>
      </c>
      <c r="C19" s="157" t="s">
        <v>58</v>
      </c>
      <c r="D19" s="148"/>
      <c r="E19" s="148">
        <f>0.036/5</f>
        <v>7.1999999999999998E-3</v>
      </c>
      <c r="F19" s="148">
        <f>0.009/5</f>
        <v>1.8E-3</v>
      </c>
      <c r="G19" s="147"/>
      <c r="H19" s="148">
        <v>8.5999999999999993E-2</v>
      </c>
      <c r="I19" s="148">
        <f>0.43/10</f>
        <v>4.2999999999999997E-2</v>
      </c>
      <c r="J19" s="147"/>
      <c r="K19" s="148">
        <v>7.7000000000000002E-3</v>
      </c>
      <c r="L19" s="148"/>
      <c r="M19" s="147"/>
      <c r="N19" s="148">
        <v>2.5999999999999999E-3</v>
      </c>
      <c r="O19" s="148">
        <v>4.5631067961165046E-4</v>
      </c>
      <c r="P19" s="147">
        <v>4500</v>
      </c>
      <c r="Q19" s="149"/>
    </row>
    <row r="20" spans="1:17">
      <c r="A20" s="216">
        <f>ROW()</f>
        <v>20</v>
      </c>
      <c r="B20" s="123" t="s">
        <v>341</v>
      </c>
      <c r="C20" s="157" t="s">
        <v>297</v>
      </c>
      <c r="D20" s="148">
        <f>0.42/5</f>
        <v>8.3999999999999991E-2</v>
      </c>
      <c r="E20" s="148">
        <f>0.25/5</f>
        <v>0.05</v>
      </c>
      <c r="F20" s="148">
        <f>0.081/5</f>
        <v>1.6199999999999999E-2</v>
      </c>
      <c r="G20" s="147">
        <v>0.28000000000000003</v>
      </c>
      <c r="H20" s="148">
        <v>0.05</v>
      </c>
      <c r="I20" s="148">
        <v>8.1000000000000003E-2</v>
      </c>
      <c r="J20" s="147">
        <v>5.9999999999999995E-4</v>
      </c>
      <c r="K20" s="148">
        <v>4.0000000000000002E-4</v>
      </c>
      <c r="L20" s="148"/>
      <c r="M20" s="147">
        <v>4.1E-5</v>
      </c>
      <c r="N20" s="148">
        <v>3.5E-4</v>
      </c>
      <c r="O20" s="148"/>
      <c r="P20" s="147">
        <v>450</v>
      </c>
      <c r="Q20" s="149"/>
    </row>
    <row r="21" spans="1:17">
      <c r="A21" s="216">
        <f>ROW()</f>
        <v>21</v>
      </c>
      <c r="B21" s="123" t="s">
        <v>342</v>
      </c>
      <c r="C21" s="157" t="s">
        <v>59</v>
      </c>
      <c r="D21" s="148">
        <f>0.32/5</f>
        <v>6.4000000000000001E-2</v>
      </c>
      <c r="E21" s="148">
        <f>0.25/5</f>
        <v>0.05</v>
      </c>
      <c r="F21" s="148">
        <f>0.015/5</f>
        <v>3.0000000000000001E-3</v>
      </c>
      <c r="G21" s="147">
        <v>0.8</v>
      </c>
      <c r="H21" s="148">
        <v>0.06</v>
      </c>
      <c r="I21" s="148">
        <f>0.3*0.2</f>
        <v>0.06</v>
      </c>
      <c r="J21" s="147">
        <v>1E-3</v>
      </c>
      <c r="K21" s="148">
        <v>6.0000000000000001E-3</v>
      </c>
      <c r="L21" s="148">
        <v>6.7999999999999996E-3</v>
      </c>
      <c r="M21" s="147">
        <v>1.1000000000000001E-3</v>
      </c>
      <c r="N21" s="148">
        <v>1.5E-3</v>
      </c>
      <c r="O21" s="148">
        <v>1.3592233009708738E-3</v>
      </c>
      <c r="P21" s="147">
        <v>27</v>
      </c>
      <c r="Q21" s="149">
        <v>4</v>
      </c>
    </row>
    <row r="22" spans="1:17">
      <c r="A22" s="216">
        <f>ROW()</f>
        <v>22</v>
      </c>
      <c r="B22" s="123" t="s">
        <v>343</v>
      </c>
      <c r="C22" s="157" t="s">
        <v>60</v>
      </c>
      <c r="D22" s="148">
        <f>0.022/5</f>
        <v>4.3999999999999994E-3</v>
      </c>
      <c r="E22" s="148">
        <f>0.06/5</f>
        <v>1.2E-2</v>
      </c>
      <c r="F22" s="148">
        <f>0.015/5</f>
        <v>3.0000000000000001E-3</v>
      </c>
      <c r="G22" s="147">
        <v>2.7000000000000001E-3</v>
      </c>
      <c r="H22" s="148">
        <v>0.06</v>
      </c>
      <c r="I22" s="148">
        <f>0.069/10</f>
        <v>6.9000000000000008E-3</v>
      </c>
      <c r="J22" s="147"/>
      <c r="K22" s="148">
        <v>6.0000000000000001E-3</v>
      </c>
      <c r="L22" s="148">
        <v>2E-3</v>
      </c>
      <c r="M22" s="147">
        <v>9.5E-4</v>
      </c>
      <c r="N22" s="148">
        <v>1E-3</v>
      </c>
      <c r="O22" s="148">
        <v>9.7087378640776695E-4</v>
      </c>
      <c r="P22" s="147">
        <v>71</v>
      </c>
      <c r="Q22" s="149">
        <v>0.8</v>
      </c>
    </row>
    <row r="23" spans="1:17">
      <c r="A23" s="216">
        <f>ROW()</f>
        <v>23</v>
      </c>
      <c r="B23" s="123" t="s">
        <v>344</v>
      </c>
      <c r="C23" s="157" t="s">
        <v>61</v>
      </c>
      <c r="D23" s="148">
        <f>0.015/5</f>
        <v>3.0000000000000001E-3</v>
      </c>
      <c r="E23" s="148"/>
      <c r="F23" s="148">
        <f>0.005/5</f>
        <v>1E-3</v>
      </c>
      <c r="G23" s="147">
        <v>1.0999999999999999E-2</v>
      </c>
      <c r="H23" s="148"/>
      <c r="I23" s="148">
        <f>0.018/10</f>
        <v>1.8E-3</v>
      </c>
      <c r="J23" s="147">
        <v>6.9999999999999999E-4</v>
      </c>
      <c r="K23" s="148"/>
      <c r="L23" s="148">
        <v>1E-3</v>
      </c>
      <c r="M23" s="147">
        <v>1.9000000000000001E-4</v>
      </c>
      <c r="N23" s="148"/>
      <c r="O23" s="148">
        <v>2.5242718446601939E-4</v>
      </c>
      <c r="P23" s="147">
        <v>370</v>
      </c>
      <c r="Q23" s="149"/>
    </row>
    <row r="24" spans="1:17">
      <c r="A24" s="216">
        <f>ROW()</f>
        <v>24</v>
      </c>
      <c r="B24" s="123" t="s">
        <v>345</v>
      </c>
      <c r="C24" s="157" t="s">
        <v>62</v>
      </c>
      <c r="D24" s="148">
        <f>0.00062/5</f>
        <v>1.2400000000000001E-4</v>
      </c>
      <c r="E24" s="148">
        <f>0.2/5</f>
        <v>0.04</v>
      </c>
      <c r="F24" s="148">
        <f>0.0102/5</f>
        <v>2.0400000000000001E-3</v>
      </c>
      <c r="G24" s="147">
        <v>1.8E-3</v>
      </c>
      <c r="H24" s="148">
        <v>0.03</v>
      </c>
      <c r="I24" s="148">
        <f>0.0102*0.1</f>
        <v>1.0200000000000001E-3</v>
      </c>
      <c r="J24" s="147">
        <v>1.1999999999999999E-3</v>
      </c>
      <c r="K24" s="148">
        <v>1E-3</v>
      </c>
      <c r="L24" s="148"/>
      <c r="M24" s="147">
        <v>3.8000000000000002E-5</v>
      </c>
      <c r="N24" s="148">
        <v>1E-4</v>
      </c>
      <c r="O24" s="148">
        <v>1.0679611650485437E-4</v>
      </c>
      <c r="P24" s="147">
        <v>71</v>
      </c>
      <c r="Q24" s="149"/>
    </row>
    <row r="25" spans="1:17">
      <c r="A25" s="216">
        <f>ROW()</f>
        <v>25</v>
      </c>
      <c r="B25" s="123" t="s">
        <v>346</v>
      </c>
      <c r="C25" s="157" t="s">
        <v>63</v>
      </c>
      <c r="D25" s="148">
        <f>0.00062/5</f>
        <v>1.2400000000000001E-4</v>
      </c>
      <c r="E25" s="148">
        <f>0.2/5</f>
        <v>0.04</v>
      </c>
      <c r="F25" s="148">
        <f>0.0102/5</f>
        <v>2.0400000000000001E-3</v>
      </c>
      <c r="G25" s="147">
        <v>1.8E-3</v>
      </c>
      <c r="H25" s="148">
        <v>0.03</v>
      </c>
      <c r="I25" s="148">
        <f>0.0102*0.1</f>
        <v>1.0200000000000001E-3</v>
      </c>
      <c r="J25" s="147">
        <v>1.1999999999999999E-3</v>
      </c>
      <c r="K25" s="148">
        <v>1E-3</v>
      </c>
      <c r="L25" s="148"/>
      <c r="M25" s="147">
        <v>3.8000000000000002E-5</v>
      </c>
      <c r="N25" s="148">
        <v>1E-4</v>
      </c>
      <c r="O25" s="148">
        <v>1.0679611650485437E-4</v>
      </c>
      <c r="P25" s="147">
        <v>71</v>
      </c>
      <c r="Q25" s="149"/>
    </row>
    <row r="26" spans="1:17">
      <c r="A26" s="216">
        <f>ROW()</f>
        <v>26</v>
      </c>
      <c r="B26" s="123" t="s">
        <v>347</v>
      </c>
      <c r="C26" s="157" t="s">
        <v>64</v>
      </c>
      <c r="D26" s="148"/>
      <c r="E26" s="148">
        <f>0.025/5</f>
        <v>5.0000000000000001E-3</v>
      </c>
      <c r="F26" s="148"/>
      <c r="G26" s="147"/>
      <c r="H26" s="148">
        <v>2.5000000000000001E-2</v>
      </c>
      <c r="I26" s="148"/>
      <c r="J26" s="147"/>
      <c r="K26" s="148">
        <v>1.4999999999999999E-2</v>
      </c>
      <c r="L26" s="148"/>
      <c r="M26" s="147">
        <v>4.0000000000000001E-3</v>
      </c>
      <c r="N26" s="148">
        <v>4.0000000000000001E-3</v>
      </c>
      <c r="O26" s="148">
        <v>3.8834951456310678E-3</v>
      </c>
      <c r="P26" s="147">
        <v>6900</v>
      </c>
      <c r="Q26" s="149">
        <v>1700</v>
      </c>
    </row>
    <row r="27" spans="1:17">
      <c r="A27" s="216">
        <f>ROW()</f>
        <v>27</v>
      </c>
      <c r="B27" s="123" t="s">
        <v>348</v>
      </c>
      <c r="C27" s="157" t="s">
        <v>65</v>
      </c>
      <c r="D27" s="148"/>
      <c r="E27" s="148"/>
      <c r="F27" s="148"/>
      <c r="G27" s="147"/>
      <c r="H27" s="148"/>
      <c r="I27" s="148"/>
      <c r="J27" s="147"/>
      <c r="K27" s="148"/>
      <c r="L27" s="148"/>
      <c r="M27" s="147"/>
      <c r="N27" s="148"/>
      <c r="O27" s="148"/>
      <c r="P27" s="147"/>
      <c r="Q27" s="149"/>
    </row>
    <row r="28" spans="1:17">
      <c r="A28" s="216">
        <f>ROW()</f>
        <v>28</v>
      </c>
      <c r="B28" s="123" t="s">
        <v>349</v>
      </c>
      <c r="C28" s="157" t="s">
        <v>296</v>
      </c>
      <c r="D28" s="148">
        <f>0.72/5</f>
        <v>0.14399999999999999</v>
      </c>
      <c r="E28" s="148">
        <f>2.5/5</f>
        <v>0.5</v>
      </c>
      <c r="F28" s="148"/>
      <c r="G28" s="147">
        <v>0.11</v>
      </c>
      <c r="H28" s="148">
        <v>0.25</v>
      </c>
      <c r="I28" s="148"/>
      <c r="J28" s="147">
        <v>1.2999999999999999E-3</v>
      </c>
      <c r="K28" s="148">
        <v>2.9999999999999997E-4</v>
      </c>
      <c r="L28" s="148"/>
      <c r="M28" s="147">
        <v>1.2999999999999999E-3</v>
      </c>
      <c r="N28" s="148">
        <v>1.5E-3</v>
      </c>
      <c r="O28" s="148"/>
      <c r="P28" s="147">
        <v>190</v>
      </c>
      <c r="Q28" s="149"/>
    </row>
    <row r="29" spans="1:17">
      <c r="A29" s="216">
        <f>ROW()</f>
        <v>29</v>
      </c>
      <c r="B29" s="123" t="s">
        <v>350</v>
      </c>
      <c r="C29" s="157" t="s">
        <v>66</v>
      </c>
      <c r="D29" s="148"/>
      <c r="E29" s="148">
        <f>0.004/5</f>
        <v>8.0000000000000004E-4</v>
      </c>
      <c r="F29" s="148"/>
      <c r="G29" s="147"/>
      <c r="H29" s="148">
        <v>4.0000000000000002E-4</v>
      </c>
      <c r="I29" s="148"/>
      <c r="J29" s="147"/>
      <c r="K29" s="148">
        <v>0.04</v>
      </c>
      <c r="L29" s="148"/>
      <c r="M29" s="147"/>
      <c r="N29" s="148">
        <v>2E-3</v>
      </c>
      <c r="O29" s="148"/>
      <c r="P29" s="147">
        <v>590</v>
      </c>
      <c r="Q29" s="149">
        <v>130</v>
      </c>
    </row>
    <row r="30" spans="1:17">
      <c r="A30" s="216">
        <f>ROW()</f>
        <v>30</v>
      </c>
      <c r="B30" s="123" t="s">
        <v>351</v>
      </c>
      <c r="C30" s="157" t="s">
        <v>67</v>
      </c>
      <c r="D30" s="148"/>
      <c r="E30" s="148">
        <f>0.0055/5</f>
        <v>1.0999999999999998E-3</v>
      </c>
      <c r="F30" s="148">
        <f>0.0048/5</f>
        <v>9.5999999999999992E-4</v>
      </c>
      <c r="G30" s="147"/>
      <c r="H30" s="148">
        <v>3.0000000000000001E-3</v>
      </c>
      <c r="I30" s="148">
        <f>0.0048*0.1</f>
        <v>4.7999999999999996E-4</v>
      </c>
      <c r="J30" s="147"/>
      <c r="K30" s="148">
        <v>2.5000000000000001E-3</v>
      </c>
      <c r="L30" s="148"/>
      <c r="M30" s="147"/>
      <c r="N30" s="148">
        <v>2.0000000000000002E-5</v>
      </c>
      <c r="O30" s="148">
        <v>1.8446601941747573E-4</v>
      </c>
      <c r="P30" s="147">
        <v>290</v>
      </c>
      <c r="Q30" s="149"/>
    </row>
    <row r="31" spans="1:17">
      <c r="A31" s="216">
        <f>ROW()</f>
        <v>31</v>
      </c>
      <c r="B31" s="123" t="s">
        <v>352</v>
      </c>
      <c r="C31" s="157" t="s">
        <v>68</v>
      </c>
      <c r="D31" s="148">
        <f>1.9/5</f>
        <v>0.38</v>
      </c>
      <c r="E31" s="148">
        <f>0.13/5</f>
        <v>2.6000000000000002E-2</v>
      </c>
      <c r="F31" s="148">
        <f>0.01/5</f>
        <v>2E-3</v>
      </c>
      <c r="G31" s="147">
        <v>1.8</v>
      </c>
      <c r="H31" s="148">
        <v>0.33</v>
      </c>
      <c r="I31" s="148">
        <f>0.28/10</f>
        <v>2.8000000000000004E-2</v>
      </c>
      <c r="J31" s="147">
        <v>0.16</v>
      </c>
      <c r="K31" s="148">
        <v>0.1</v>
      </c>
      <c r="L31" s="148">
        <v>0.12</v>
      </c>
      <c r="M31" s="147">
        <v>2.7000000000000001E-3</v>
      </c>
      <c r="N31" s="148">
        <v>0.01</v>
      </c>
      <c r="O31" s="148">
        <v>9.7087378640776691E-3</v>
      </c>
      <c r="P31" s="147">
        <v>4700</v>
      </c>
      <c r="Q31" s="149">
        <v>350</v>
      </c>
    </row>
    <row r="34" spans="5:6">
      <c r="E34" s="100"/>
    </row>
    <row r="35" spans="5:6">
      <c r="F35" s="100"/>
    </row>
    <row r="3105" spans="1:1">
      <c r="A3105" s="217"/>
    </row>
    <row r="3106" spans="1:1">
      <c r="A3106" s="217"/>
    </row>
    <row r="3107" spans="1:1">
      <c r="A3107" s="217"/>
    </row>
    <row r="3108" spans="1:1">
      <c r="A3108" s="217"/>
    </row>
    <row r="3109" spans="1:1">
      <c r="A3109" s="217"/>
    </row>
    <row r="3110" spans="1:1">
      <c r="A3110" s="217"/>
    </row>
    <row r="3111" spans="1:1">
      <c r="A3111" s="217"/>
    </row>
    <row r="3112" spans="1:1">
      <c r="A3112" s="217"/>
    </row>
    <row r="3113" spans="1:1">
      <c r="A3113" s="217"/>
    </row>
    <row r="3114" spans="1:1">
      <c r="A3114" s="217"/>
    </row>
    <row r="3115" spans="1:1">
      <c r="A3115" s="217"/>
    </row>
    <row r="3116" spans="1:1">
      <c r="A3116" s="217"/>
    </row>
    <row r="3117" spans="1:1">
      <c r="A3117" s="217"/>
    </row>
    <row r="3118" spans="1:1">
      <c r="A3118" s="217"/>
    </row>
    <row r="3119" spans="1:1">
      <c r="A3119" s="217"/>
    </row>
    <row r="3120" spans="1:1">
      <c r="A3120" s="217"/>
    </row>
    <row r="3121" spans="1:1">
      <c r="A3121" s="217"/>
    </row>
    <row r="3122" spans="1:1">
      <c r="A3122" s="217"/>
    </row>
    <row r="3123" spans="1:1">
      <c r="A3123" s="217"/>
    </row>
    <row r="3124" spans="1:1">
      <c r="A3124" s="217"/>
    </row>
    <row r="3125" spans="1:1">
      <c r="A3125" s="217"/>
    </row>
    <row r="3126" spans="1:1">
      <c r="A3126" s="217"/>
    </row>
    <row r="3127" spans="1:1">
      <c r="A3127" s="217"/>
    </row>
    <row r="3128" spans="1:1">
      <c r="A3128" s="217"/>
    </row>
    <row r="3129" spans="1:1">
      <c r="A3129" s="217"/>
    </row>
    <row r="3130" spans="1:1">
      <c r="A3130" s="217"/>
    </row>
    <row r="3131" spans="1:1">
      <c r="A3131" s="217"/>
    </row>
    <row r="3132" spans="1:1">
      <c r="A3132" s="217"/>
    </row>
    <row r="3133" spans="1:1">
      <c r="A3133" s="217"/>
    </row>
    <row r="3134" spans="1:1">
      <c r="A3134" s="217"/>
    </row>
    <row r="3135" spans="1:1">
      <c r="A3135" s="217"/>
    </row>
    <row r="3136" spans="1:1">
      <c r="A3136" s="217"/>
    </row>
    <row r="3137" spans="1:1">
      <c r="A3137" s="217"/>
    </row>
    <row r="3138" spans="1:1">
      <c r="A3138" s="217"/>
    </row>
    <row r="3139" spans="1:1">
      <c r="A3139" s="217"/>
    </row>
    <row r="3140" spans="1:1">
      <c r="A3140" s="217"/>
    </row>
    <row r="3141" spans="1:1">
      <c r="A3141" s="217"/>
    </row>
    <row r="3142" spans="1:1">
      <c r="A3142" s="217"/>
    </row>
    <row r="3143" spans="1:1">
      <c r="A3143" s="217"/>
    </row>
    <row r="3144" spans="1:1">
      <c r="A3144" s="217"/>
    </row>
    <row r="3145" spans="1:1">
      <c r="A3145" s="217"/>
    </row>
    <row r="3146" spans="1:1">
      <c r="A3146" s="217"/>
    </row>
    <row r="3147" spans="1:1">
      <c r="A3147" s="217"/>
    </row>
    <row r="3148" spans="1:1">
      <c r="A3148" s="217"/>
    </row>
    <row r="3149" spans="1:1">
      <c r="A3149" s="217"/>
    </row>
    <row r="3150" spans="1:1">
      <c r="A3150" s="217"/>
    </row>
    <row r="3151" spans="1:1">
      <c r="A3151" s="217"/>
    </row>
    <row r="3152" spans="1:1">
      <c r="A3152" s="217"/>
    </row>
    <row r="3153" spans="1:1">
      <c r="A3153" s="217"/>
    </row>
    <row r="3154" spans="1:1">
      <c r="A3154" s="217"/>
    </row>
    <row r="3155" spans="1:1">
      <c r="A3155" s="217"/>
    </row>
    <row r="3156" spans="1:1">
      <c r="A3156" s="217"/>
    </row>
    <row r="3157" spans="1:1">
      <c r="A3157" s="217"/>
    </row>
    <row r="3158" spans="1:1">
      <c r="A3158" s="217"/>
    </row>
    <row r="3159" spans="1:1">
      <c r="A3159" s="217"/>
    </row>
    <row r="3160" spans="1:1">
      <c r="A3160" s="217"/>
    </row>
    <row r="3161" spans="1:1">
      <c r="A3161" s="217"/>
    </row>
    <row r="3162" spans="1:1">
      <c r="A3162" s="217"/>
    </row>
  </sheetData>
  <phoneticPr fontId="6" type="noConversion"/>
  <hyperlinks>
    <hyperlink ref="B15" r:id="rId1" tooltip="49334" display="http://www.ichemistry.cn/chemistry/7440-46-2.htm"/>
    <hyperlink ref="B17" r:id="rId2" tooltip="25415" display="http://www.ichemistry.cn/chemistry/7439-89-6.htm"/>
    <hyperlink ref="B18" r:id="rId3" tooltip="25415" display="http://www.ichemistry.cn/chemistry/7439-89-6.htm"/>
    <hyperlink ref="B28" r:id="rId4" tooltip="49688" display="http://www.ichemistry.cn/chemistry/7440-24-6.htm"/>
    <hyperlink ref="B26" r:id="rId5" tooltip="25732" display="http://www.ichemistry.cn/chemistry/7782-49-2.htm"/>
    <hyperlink ref="B27" r:id="rId6" tooltip="233608" display="http://www.ichemistry.cn/chemistry/7440-31-5.htm"/>
  </hyperlinks>
  <pageMargins left="0.78740157499999996" right="0.78740157499999996" top="0.984251969" bottom="0.984251969" header="0.5" footer="0.5"/>
  <pageSetup paperSize="9" orientation="portrait" horizontalDpi="4294967293"/>
  <headerFooter alignWithMargins="0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162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5" sqref="B5"/>
    </sheetView>
  </sheetViews>
  <sheetFormatPr defaultColWidth="9.140625" defaultRowHeight="12.75"/>
  <cols>
    <col min="1" max="1" width="5.7109375" style="216" customWidth="1"/>
    <col min="2" max="2" width="12.42578125" style="222" customWidth="1"/>
    <col min="3" max="3" width="13.140625" style="51" customWidth="1"/>
    <col min="4" max="4" width="13.140625" style="41" customWidth="1"/>
    <col min="5" max="5" width="9.140625" style="41"/>
    <col min="6" max="6" width="9.140625" style="113"/>
    <col min="7" max="16384" width="9.140625" style="15"/>
  </cols>
  <sheetData>
    <row r="1" spans="1:7" s="90" customFormat="1" ht="13.5" thickBot="1">
      <c r="A1" s="213"/>
      <c r="B1" s="106"/>
      <c r="C1" s="106"/>
      <c r="D1" s="40"/>
      <c r="E1" s="40"/>
    </row>
    <row r="2" spans="1:7" ht="15.75">
      <c r="A2" s="213"/>
      <c r="B2" s="248" t="s">
        <v>305</v>
      </c>
      <c r="C2" s="249" t="s">
        <v>97</v>
      </c>
      <c r="D2" s="250" t="s">
        <v>110</v>
      </c>
      <c r="E2" s="250" t="s">
        <v>110</v>
      </c>
      <c r="F2" s="253"/>
    </row>
    <row r="3" spans="1:7" ht="14.25">
      <c r="A3" s="215"/>
      <c r="B3" s="219"/>
      <c r="C3" s="107"/>
      <c r="D3" s="297" t="s">
        <v>362</v>
      </c>
      <c r="E3" s="297" t="s">
        <v>362</v>
      </c>
    </row>
    <row r="4" spans="1:7">
      <c r="A4" s="215"/>
      <c r="B4" s="252"/>
      <c r="C4" s="107"/>
      <c r="D4" s="42" t="s">
        <v>150</v>
      </c>
      <c r="E4" s="41" t="s">
        <v>16</v>
      </c>
    </row>
    <row r="5" spans="1:7">
      <c r="A5" s="216">
        <f>ROW()</f>
        <v>5</v>
      </c>
      <c r="B5" s="220" t="s">
        <v>328</v>
      </c>
      <c r="C5" s="51" t="s">
        <v>48</v>
      </c>
      <c r="D5" s="42">
        <v>-1.7167864119013783</v>
      </c>
      <c r="E5" s="42"/>
      <c r="G5" s="43"/>
    </row>
    <row r="6" spans="1:7" s="90" customFormat="1">
      <c r="A6" s="216">
        <f>ROW()</f>
        <v>6</v>
      </c>
      <c r="B6" s="221" t="s">
        <v>329</v>
      </c>
      <c r="C6" s="51" t="s">
        <v>292</v>
      </c>
      <c r="D6" s="42"/>
      <c r="E6" s="42"/>
      <c r="F6" s="113"/>
      <c r="G6" s="43"/>
    </row>
    <row r="7" spans="1:7">
      <c r="A7" s="216">
        <f>ROW()</f>
        <v>7</v>
      </c>
      <c r="B7" s="221" t="s">
        <v>330</v>
      </c>
      <c r="C7" s="51" t="s">
        <v>49</v>
      </c>
      <c r="D7" s="42"/>
      <c r="E7" s="42"/>
    </row>
    <row r="8" spans="1:7">
      <c r="A8" s="216">
        <f>ROW()</f>
        <v>8</v>
      </c>
      <c r="B8" s="221" t="s">
        <v>331</v>
      </c>
      <c r="C8" s="51" t="s">
        <v>50</v>
      </c>
      <c r="D8" s="42"/>
      <c r="E8" s="42"/>
    </row>
    <row r="9" spans="1:7">
      <c r="A9" s="216">
        <f>ROW()</f>
        <v>9</v>
      </c>
      <c r="B9" s="221" t="s">
        <v>332</v>
      </c>
      <c r="C9" s="51" t="s">
        <v>51</v>
      </c>
      <c r="D9" s="42"/>
      <c r="E9" s="42"/>
    </row>
    <row r="10" spans="1:7">
      <c r="A10" s="216">
        <f>ROW()</f>
        <v>10</v>
      </c>
      <c r="B10" s="221" t="s">
        <v>333</v>
      </c>
      <c r="C10" s="51" t="s">
        <v>52</v>
      </c>
      <c r="D10" s="42">
        <v>0.39898586793267055</v>
      </c>
      <c r="E10" s="42"/>
      <c r="G10" s="43"/>
    </row>
    <row r="11" spans="1:7">
      <c r="A11" s="216">
        <f>ROW()</f>
        <v>11</v>
      </c>
      <c r="B11" s="221" t="s">
        <v>334</v>
      </c>
      <c r="C11" s="51" t="s">
        <v>53</v>
      </c>
      <c r="D11" s="42">
        <v>-0.32795710583842308</v>
      </c>
      <c r="E11" s="42"/>
      <c r="G11" s="43"/>
    </row>
    <row r="12" spans="1:7">
      <c r="A12" s="216">
        <f>ROW()</f>
        <v>12</v>
      </c>
      <c r="B12" s="221" t="s">
        <v>335</v>
      </c>
      <c r="C12" s="51" t="s">
        <v>54</v>
      </c>
      <c r="D12" s="42"/>
      <c r="E12" s="42"/>
    </row>
    <row r="13" spans="1:7">
      <c r="A13" s="216">
        <f>ROW()</f>
        <v>13</v>
      </c>
      <c r="B13" s="221" t="s">
        <v>306</v>
      </c>
      <c r="C13" s="51" t="s">
        <v>55</v>
      </c>
      <c r="D13" s="42">
        <v>0.32638933228447209</v>
      </c>
      <c r="E13" s="42"/>
      <c r="G13" s="43"/>
    </row>
    <row r="14" spans="1:7">
      <c r="A14" s="216">
        <f>ROW()</f>
        <v>14</v>
      </c>
      <c r="B14" s="221" t="s">
        <v>307</v>
      </c>
      <c r="C14" s="51" t="s">
        <v>56</v>
      </c>
      <c r="D14" s="42">
        <v>-0.44287612992420056</v>
      </c>
      <c r="E14" s="42"/>
      <c r="G14" s="43"/>
    </row>
    <row r="15" spans="1:7" s="90" customFormat="1">
      <c r="A15" s="216">
        <f>ROW()</f>
        <v>15</v>
      </c>
      <c r="B15" s="221" t="s">
        <v>336</v>
      </c>
      <c r="C15" s="51" t="s">
        <v>293</v>
      </c>
      <c r="D15" s="42"/>
      <c r="E15" s="42"/>
      <c r="F15" s="113"/>
      <c r="G15" s="43"/>
    </row>
    <row r="16" spans="1:7">
      <c r="A16" s="216">
        <f>ROW()</f>
        <v>16</v>
      </c>
      <c r="B16" s="221" t="s">
        <v>337</v>
      </c>
      <c r="C16" s="51" t="s">
        <v>57</v>
      </c>
      <c r="D16" s="42">
        <v>-0.95851458296727843</v>
      </c>
      <c r="E16" s="42"/>
      <c r="G16" s="43"/>
    </row>
    <row r="17" spans="1:7" s="90" customFormat="1">
      <c r="A17" s="216">
        <f>ROW()</f>
        <v>17</v>
      </c>
      <c r="B17" s="221" t="s">
        <v>338</v>
      </c>
      <c r="C17" s="51" t="s">
        <v>294</v>
      </c>
      <c r="D17" s="42"/>
      <c r="E17" s="42"/>
      <c r="F17" s="113"/>
      <c r="G17" s="43"/>
    </row>
    <row r="18" spans="1:7" s="90" customFormat="1">
      <c r="A18" s="216">
        <f>ROW()</f>
        <v>18</v>
      </c>
      <c r="B18" s="221" t="s">
        <v>339</v>
      </c>
      <c r="C18" s="51" t="s">
        <v>295</v>
      </c>
      <c r="D18" s="42"/>
      <c r="E18" s="42"/>
      <c r="F18" s="113"/>
      <c r="G18" s="43"/>
    </row>
    <row r="19" spans="1:7">
      <c r="A19" s="216">
        <f>ROW()</f>
        <v>19</v>
      </c>
      <c r="B19" s="221" t="s">
        <v>340</v>
      </c>
      <c r="C19" s="51" t="s">
        <v>58</v>
      </c>
      <c r="D19" s="42"/>
      <c r="E19" s="42">
        <v>-1.112405129478589</v>
      </c>
      <c r="G19" s="43"/>
    </row>
    <row r="20" spans="1:7" s="90" customFormat="1">
      <c r="A20" s="216">
        <f>ROW()</f>
        <v>20</v>
      </c>
      <c r="B20" s="221" t="s">
        <v>341</v>
      </c>
      <c r="C20" s="51" t="s">
        <v>297</v>
      </c>
      <c r="D20" s="42"/>
      <c r="E20" s="42"/>
      <c r="F20" s="113"/>
      <c r="G20" s="43"/>
    </row>
    <row r="21" spans="1:7">
      <c r="A21" s="216">
        <f>ROW()</f>
        <v>21</v>
      </c>
      <c r="B21" s="221" t="s">
        <v>342</v>
      </c>
      <c r="C21" s="51" t="s">
        <v>59</v>
      </c>
      <c r="D21" s="42"/>
      <c r="E21" s="42"/>
    </row>
    <row r="22" spans="1:7">
      <c r="A22" s="216">
        <f>ROW()</f>
        <v>22</v>
      </c>
      <c r="B22" s="221" t="s">
        <v>343</v>
      </c>
      <c r="C22" s="51" t="s">
        <v>60</v>
      </c>
      <c r="D22" s="42">
        <v>-9.1276760449307562E-2</v>
      </c>
      <c r="E22" s="42"/>
      <c r="G22" s="43"/>
    </row>
    <row r="23" spans="1:7">
      <c r="A23" s="216">
        <f>ROW()</f>
        <v>23</v>
      </c>
      <c r="B23" s="221" t="s">
        <v>344</v>
      </c>
      <c r="C23" s="51" t="s">
        <v>61</v>
      </c>
      <c r="D23" s="42">
        <v>0.27339273124515362</v>
      </c>
      <c r="E23" s="42"/>
      <c r="G23" s="43"/>
    </row>
    <row r="24" spans="1:7">
      <c r="A24" s="216">
        <f>ROW()</f>
        <v>24</v>
      </c>
      <c r="B24" s="221" t="s">
        <v>345</v>
      </c>
      <c r="C24" s="51" t="s">
        <v>62</v>
      </c>
      <c r="D24" s="42"/>
      <c r="E24" s="42">
        <v>1.469728546025078</v>
      </c>
      <c r="G24" s="43"/>
    </row>
    <row r="25" spans="1:7">
      <c r="A25" s="216">
        <f>ROW()</f>
        <v>25</v>
      </c>
      <c r="B25" s="221" t="s">
        <v>346</v>
      </c>
      <c r="C25" s="51" t="s">
        <v>63</v>
      </c>
      <c r="D25" s="42"/>
      <c r="E25" s="42"/>
    </row>
    <row r="26" spans="1:7">
      <c r="A26" s="216">
        <f>ROW()</f>
        <v>26</v>
      </c>
      <c r="B26" s="221" t="s">
        <v>347</v>
      </c>
      <c r="C26" s="51" t="s">
        <v>64</v>
      </c>
      <c r="D26" s="42">
        <v>0.22329161787171481</v>
      </c>
      <c r="E26" s="42"/>
      <c r="G26" s="43"/>
    </row>
    <row r="27" spans="1:7">
      <c r="A27" s="216">
        <f>ROW()</f>
        <v>27</v>
      </c>
      <c r="B27" s="221" t="s">
        <v>348</v>
      </c>
      <c r="C27" s="51" t="s">
        <v>65</v>
      </c>
      <c r="D27" s="42"/>
      <c r="E27" s="42"/>
    </row>
    <row r="28" spans="1:7" s="90" customFormat="1">
      <c r="A28" s="216">
        <f>ROW()</f>
        <v>28</v>
      </c>
      <c r="B28" s="221" t="s">
        <v>349</v>
      </c>
      <c r="C28" s="51" t="s">
        <v>296</v>
      </c>
      <c r="D28" s="42"/>
      <c r="E28" s="42"/>
      <c r="F28" s="113"/>
    </row>
    <row r="29" spans="1:7">
      <c r="A29" s="216">
        <f>ROW()</f>
        <v>29</v>
      </c>
      <c r="B29" s="221" t="s">
        <v>350</v>
      </c>
      <c r="C29" s="51" t="s">
        <v>66</v>
      </c>
      <c r="D29" s="42"/>
      <c r="E29" s="42"/>
    </row>
    <row r="30" spans="1:7">
      <c r="A30" s="216">
        <f>ROW()</f>
        <v>30</v>
      </c>
      <c r="B30" s="221" t="s">
        <v>351</v>
      </c>
      <c r="C30" s="51" t="s">
        <v>67</v>
      </c>
      <c r="D30" s="42"/>
      <c r="E30" s="42"/>
    </row>
    <row r="31" spans="1:7">
      <c r="A31" s="216">
        <f>ROW()</f>
        <v>31</v>
      </c>
      <c r="B31" s="221" t="s">
        <v>352</v>
      </c>
      <c r="C31" s="51" t="s">
        <v>68</v>
      </c>
      <c r="D31" s="42">
        <v>2.2537887926246124E-2</v>
      </c>
      <c r="E31" s="42"/>
      <c r="G31" s="43"/>
    </row>
    <row r="3105" spans="1:1">
      <c r="A3105" s="217"/>
    </row>
    <row r="3106" spans="1:1">
      <c r="A3106" s="217"/>
    </row>
    <row r="3107" spans="1:1">
      <c r="A3107" s="217"/>
    </row>
    <row r="3108" spans="1:1">
      <c r="A3108" s="217"/>
    </row>
    <row r="3109" spans="1:1">
      <c r="A3109" s="217"/>
    </row>
    <row r="3110" spans="1:1">
      <c r="A3110" s="217"/>
    </row>
    <row r="3111" spans="1:1">
      <c r="A3111" s="217"/>
    </row>
    <row r="3112" spans="1:1">
      <c r="A3112" s="217"/>
    </row>
    <row r="3113" spans="1:1">
      <c r="A3113" s="217"/>
    </row>
    <row r="3114" spans="1:1">
      <c r="A3114" s="217"/>
    </row>
    <row r="3115" spans="1:1">
      <c r="A3115" s="217"/>
    </row>
    <row r="3116" spans="1:1">
      <c r="A3116" s="217"/>
    </row>
    <row r="3117" spans="1:1">
      <c r="A3117" s="217"/>
    </row>
    <row r="3118" spans="1:1">
      <c r="A3118" s="217"/>
    </row>
    <row r="3119" spans="1:1">
      <c r="A3119" s="217"/>
    </row>
    <row r="3120" spans="1:1">
      <c r="A3120" s="217"/>
    </row>
    <row r="3121" spans="1:1">
      <c r="A3121" s="217"/>
    </row>
    <row r="3122" spans="1:1">
      <c r="A3122" s="217"/>
    </row>
    <row r="3123" spans="1:1">
      <c r="A3123" s="217"/>
    </row>
    <row r="3124" spans="1:1">
      <c r="A3124" s="217"/>
    </row>
    <row r="3125" spans="1:1">
      <c r="A3125" s="217"/>
    </row>
    <row r="3126" spans="1:1">
      <c r="A3126" s="217"/>
    </row>
    <row r="3127" spans="1:1">
      <c r="A3127" s="217"/>
    </row>
    <row r="3128" spans="1:1">
      <c r="A3128" s="217"/>
    </row>
    <row r="3129" spans="1:1">
      <c r="A3129" s="217"/>
    </row>
    <row r="3130" spans="1:1">
      <c r="A3130" s="217"/>
    </row>
    <row r="3131" spans="1:1">
      <c r="A3131" s="217"/>
    </row>
    <row r="3132" spans="1:1">
      <c r="A3132" s="217"/>
    </row>
    <row r="3133" spans="1:1">
      <c r="A3133" s="217"/>
    </row>
    <row r="3134" spans="1:1">
      <c r="A3134" s="217"/>
    </row>
    <row r="3135" spans="1:1">
      <c r="A3135" s="217"/>
    </row>
    <row r="3136" spans="1:1">
      <c r="A3136" s="217"/>
    </row>
    <row r="3137" spans="1:1">
      <c r="A3137" s="217"/>
    </row>
    <row r="3138" spans="1:1">
      <c r="A3138" s="217"/>
    </row>
    <row r="3139" spans="1:1">
      <c r="A3139" s="217"/>
    </row>
    <row r="3140" spans="1:1">
      <c r="A3140" s="217"/>
    </row>
    <row r="3141" spans="1:1">
      <c r="A3141" s="217"/>
    </row>
    <row r="3142" spans="1:1">
      <c r="A3142" s="217"/>
    </row>
    <row r="3143" spans="1:1">
      <c r="A3143" s="217"/>
    </row>
    <row r="3144" spans="1:1">
      <c r="A3144" s="217"/>
    </row>
    <row r="3145" spans="1:1">
      <c r="A3145" s="217"/>
    </row>
    <row r="3146" spans="1:1">
      <c r="A3146" s="217"/>
    </row>
    <row r="3147" spans="1:1">
      <c r="A3147" s="217"/>
    </row>
    <row r="3148" spans="1:1">
      <c r="A3148" s="217"/>
    </row>
    <row r="3149" spans="1:1">
      <c r="A3149" s="217"/>
    </row>
    <row r="3150" spans="1:1">
      <c r="A3150" s="217"/>
    </row>
    <row r="3151" spans="1:1">
      <c r="A3151" s="217"/>
    </row>
    <row r="3152" spans="1:1">
      <c r="A3152" s="217"/>
    </row>
    <row r="3153" spans="1:1">
      <c r="A3153" s="217"/>
    </row>
    <row r="3154" spans="1:1">
      <c r="A3154" s="217"/>
    </row>
    <row r="3155" spans="1:1">
      <c r="A3155" s="217"/>
    </row>
    <row r="3156" spans="1:1">
      <c r="A3156" s="217"/>
    </row>
    <row r="3157" spans="1:1">
      <c r="A3157" s="217"/>
    </row>
    <row r="3158" spans="1:1">
      <c r="A3158" s="217"/>
    </row>
    <row r="3159" spans="1:1">
      <c r="A3159" s="217"/>
    </row>
    <row r="3160" spans="1:1">
      <c r="A3160" s="217"/>
    </row>
    <row r="3161" spans="1:1">
      <c r="A3161" s="217"/>
    </row>
    <row r="3162" spans="1:1">
      <c r="A3162" s="217"/>
    </row>
  </sheetData>
  <phoneticPr fontId="6" type="noConversion"/>
  <hyperlinks>
    <hyperlink ref="B15" r:id="rId1" tooltip="49334" display="http://www.ichemistry.cn/chemistry/7440-46-2.htm"/>
    <hyperlink ref="B17" r:id="rId2" tooltip="25415" display="http://www.ichemistry.cn/chemistry/7439-89-6.htm"/>
    <hyperlink ref="B18" r:id="rId3" tooltip="25415" display="http://www.ichemistry.cn/chemistry/7439-89-6.htm"/>
    <hyperlink ref="B28" r:id="rId4" tooltip="49688" display="http://www.ichemistry.cn/chemistry/7440-24-6.htm"/>
    <hyperlink ref="B26" r:id="rId5" tooltip="25732" display="http://www.ichemistry.cn/chemistry/7782-49-2.htm"/>
    <hyperlink ref="B27" r:id="rId6" tooltip="233608" display="http://www.ichemistry.cn/chemistry/7440-31-5.htm"/>
  </hyperlinks>
  <pageMargins left="0.78740157499999996" right="0.78740157499999996" top="0.984251969" bottom="0.984251969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3162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5" sqref="B5"/>
    </sheetView>
  </sheetViews>
  <sheetFormatPr defaultColWidth="9.140625" defaultRowHeight="12.75"/>
  <cols>
    <col min="1" max="1" width="5.7109375" style="216" customWidth="1"/>
    <col min="2" max="2" width="12.42578125" style="222" customWidth="1"/>
    <col min="3" max="3" width="15.85546875" style="90" customWidth="1"/>
    <col min="4" max="4" width="9.140625" style="36"/>
    <col min="5" max="5" width="18" style="44" customWidth="1"/>
    <col min="6" max="6" width="11.5703125" style="2" customWidth="1"/>
    <col min="7" max="7" width="9.140625" style="2"/>
    <col min="8" max="8" width="13.5703125" style="99" customWidth="1"/>
    <col min="9" max="9" width="15.7109375" style="335" bestFit="1" customWidth="1"/>
    <col min="10" max="16384" width="9.140625" style="2"/>
  </cols>
  <sheetData>
    <row r="1" spans="1:11" ht="13.5" thickBot="1">
      <c r="A1" s="213"/>
      <c r="B1" s="256"/>
      <c r="C1" s="45"/>
      <c r="D1" s="45"/>
      <c r="E1" s="45"/>
      <c r="F1" s="45"/>
      <c r="G1" s="45"/>
      <c r="H1" s="45"/>
      <c r="I1" s="333"/>
      <c r="J1" s="90"/>
    </row>
    <row r="2" spans="1:11" ht="41.25">
      <c r="A2" s="213"/>
      <c r="B2" s="248" t="s">
        <v>305</v>
      </c>
      <c r="C2" s="246" t="s">
        <v>97</v>
      </c>
      <c r="D2" s="257" t="s">
        <v>110</v>
      </c>
      <c r="E2" s="257" t="s">
        <v>110</v>
      </c>
      <c r="F2" s="244" t="s">
        <v>147</v>
      </c>
      <c r="G2" s="258" t="s">
        <v>148</v>
      </c>
      <c r="H2" s="259" t="s">
        <v>327</v>
      </c>
      <c r="I2" s="334" t="s">
        <v>366</v>
      </c>
    </row>
    <row r="3" spans="1:11" ht="14.25">
      <c r="A3" s="215"/>
      <c r="B3" s="220"/>
      <c r="C3" s="46"/>
      <c r="D3" s="162" t="s">
        <v>362</v>
      </c>
      <c r="E3" s="297" t="s">
        <v>362</v>
      </c>
      <c r="F3" s="46"/>
      <c r="G3" s="46"/>
      <c r="H3" s="163" t="s">
        <v>362</v>
      </c>
    </row>
    <row r="4" spans="1:11" ht="25.5">
      <c r="A4" s="215"/>
      <c r="B4" s="254"/>
      <c r="C4" s="46"/>
      <c r="D4" s="164" t="s">
        <v>149</v>
      </c>
      <c r="E4" s="298" t="s">
        <v>363</v>
      </c>
      <c r="F4" s="165"/>
      <c r="G4" s="165"/>
      <c r="H4" s="163" t="s">
        <v>150</v>
      </c>
    </row>
    <row r="5" spans="1:11">
      <c r="A5" s="216">
        <f>ROW()</f>
        <v>5</v>
      </c>
      <c r="B5" s="220" t="s">
        <v>328</v>
      </c>
      <c r="C5" s="46" t="s">
        <v>48</v>
      </c>
      <c r="D5" s="161">
        <v>-1.60876545657472</v>
      </c>
      <c r="E5" s="161">
        <f>IF(ISBLANK(D5),"",D5-LOG(2))</f>
        <v>-1.9097954522387013</v>
      </c>
      <c r="F5" s="159">
        <v>98</v>
      </c>
      <c r="G5" s="159">
        <v>4</v>
      </c>
      <c r="H5" s="163"/>
    </row>
    <row r="6" spans="1:11" s="87" customFormat="1">
      <c r="A6" s="216">
        <f>ROW()</f>
        <v>6</v>
      </c>
      <c r="B6" s="255" t="s">
        <v>329</v>
      </c>
      <c r="C6" s="46" t="s">
        <v>292</v>
      </c>
      <c r="D6" s="161"/>
      <c r="E6" s="161"/>
      <c r="F6" s="159"/>
      <c r="G6" s="159"/>
      <c r="H6" s="163">
        <v>-2.5599634684571022</v>
      </c>
      <c r="I6" s="336">
        <v>-2.1175194059904245</v>
      </c>
    </row>
    <row r="7" spans="1:11">
      <c r="A7" s="216">
        <f>ROW()</f>
        <v>7</v>
      </c>
      <c r="B7" s="255" t="s">
        <v>330</v>
      </c>
      <c r="C7" s="46" t="s">
        <v>49</v>
      </c>
      <c r="D7" s="160">
        <v>0.67406918463991194</v>
      </c>
      <c r="E7" s="161">
        <f t="shared" ref="E7:E31" si="0">IF(ISBLANK(D7),"",D7-LOG(2))</f>
        <v>0.37303918897593075</v>
      </c>
      <c r="F7" s="159">
        <v>26</v>
      </c>
      <c r="G7" s="159">
        <v>2</v>
      </c>
      <c r="H7" s="163"/>
      <c r="I7" s="336"/>
    </row>
    <row r="8" spans="1:11">
      <c r="A8" s="216">
        <f>ROW()</f>
        <v>8</v>
      </c>
      <c r="B8" s="255" t="s">
        <v>331</v>
      </c>
      <c r="C8" s="46" t="s">
        <v>50</v>
      </c>
      <c r="D8" s="161">
        <v>0.25028327438346998</v>
      </c>
      <c r="E8" s="161">
        <f t="shared" si="0"/>
        <v>-5.074672128051122E-2</v>
      </c>
      <c r="F8" s="159">
        <v>12</v>
      </c>
      <c r="G8" s="159">
        <v>4</v>
      </c>
      <c r="H8" s="163"/>
      <c r="I8" s="336"/>
    </row>
    <row r="9" spans="1:11">
      <c r="A9" s="216">
        <f>ROW()</f>
        <v>9</v>
      </c>
      <c r="B9" s="255" t="s">
        <v>332</v>
      </c>
      <c r="C9" s="46" t="s">
        <v>51</v>
      </c>
      <c r="D9" s="161">
        <v>1.8569768309722099</v>
      </c>
      <c r="E9" s="161">
        <f t="shared" si="0"/>
        <v>1.5559468353082286</v>
      </c>
      <c r="F9" s="159">
        <v>15</v>
      </c>
      <c r="G9" s="159">
        <v>4</v>
      </c>
      <c r="H9" s="163">
        <v>0.33603628450989065</v>
      </c>
      <c r="I9" s="336"/>
    </row>
    <row r="10" spans="1:11">
      <c r="A10" s="216">
        <f>ROW()</f>
        <v>10</v>
      </c>
      <c r="B10" s="255" t="s">
        <v>333</v>
      </c>
      <c r="C10" s="46" t="s">
        <v>52</v>
      </c>
      <c r="D10" s="161">
        <v>-0.30955822927027199</v>
      </c>
      <c r="E10" s="161">
        <f t="shared" si="0"/>
        <v>-0.61058822493425313</v>
      </c>
      <c r="F10" s="159">
        <v>14</v>
      </c>
      <c r="G10" s="159">
        <v>3</v>
      </c>
      <c r="H10" s="163">
        <v>-1.5893775230450808</v>
      </c>
      <c r="I10" s="336"/>
    </row>
    <row r="11" spans="1:11">
      <c r="A11" s="216">
        <f>ROW()</f>
        <v>11</v>
      </c>
      <c r="B11" s="255" t="s">
        <v>334</v>
      </c>
      <c r="C11" s="46" t="s">
        <v>53</v>
      </c>
      <c r="D11" s="161">
        <v>-6.5959182373694997E-2</v>
      </c>
      <c r="E11" s="161">
        <f t="shared" si="0"/>
        <v>-0.36698917803767617</v>
      </c>
      <c r="F11" s="159">
        <v>448</v>
      </c>
      <c r="G11" s="159">
        <v>4</v>
      </c>
      <c r="H11" s="163">
        <v>-1.8195270714363103</v>
      </c>
      <c r="I11" s="336">
        <v>-1.7811754359495351</v>
      </c>
    </row>
    <row r="12" spans="1:11">
      <c r="A12" s="216">
        <f>ROW()</f>
        <v>12</v>
      </c>
      <c r="B12" s="255" t="s">
        <v>335</v>
      </c>
      <c r="C12" s="46" t="s">
        <v>54</v>
      </c>
      <c r="D12" s="161">
        <v>0.59786510343778798</v>
      </c>
      <c r="E12" s="161">
        <f t="shared" si="0"/>
        <v>0.29683510777380678</v>
      </c>
      <c r="F12" s="159">
        <v>43</v>
      </c>
      <c r="G12" s="159">
        <v>4</v>
      </c>
      <c r="H12" s="163">
        <v>-0.48774407330345604</v>
      </c>
      <c r="I12" s="336">
        <v>-0.58075827996105134</v>
      </c>
    </row>
    <row r="13" spans="1:11">
      <c r="A13" s="216">
        <f>ROW()</f>
        <v>13</v>
      </c>
      <c r="B13" s="255" t="s">
        <v>306</v>
      </c>
      <c r="C13" s="46" t="s">
        <v>55</v>
      </c>
      <c r="D13" s="161">
        <v>0.59257838596034795</v>
      </c>
      <c r="E13" s="161">
        <f t="shared" si="0"/>
        <v>0.29154839029636676</v>
      </c>
      <c r="F13" s="159">
        <v>28</v>
      </c>
      <c r="G13" s="159">
        <v>4</v>
      </c>
      <c r="H13" s="163">
        <v>-3.3043688065298995</v>
      </c>
      <c r="I13" s="336"/>
    </row>
    <row r="14" spans="1:11">
      <c r="A14" s="216">
        <f>ROW()</f>
        <v>14</v>
      </c>
      <c r="B14" s="255" t="s">
        <v>307</v>
      </c>
      <c r="C14" s="46" t="s">
        <v>56</v>
      </c>
      <c r="D14" s="161">
        <v>6.2663226409990197E-2</v>
      </c>
      <c r="E14" s="161">
        <f t="shared" si="0"/>
        <v>-0.238366769253991</v>
      </c>
      <c r="F14" s="159">
        <v>17</v>
      </c>
      <c r="G14" s="159">
        <v>3</v>
      </c>
      <c r="H14" s="163"/>
      <c r="I14" s="336"/>
    </row>
    <row r="15" spans="1:11" s="87" customFormat="1">
      <c r="A15" s="216">
        <f>ROW()</f>
        <v>15</v>
      </c>
      <c r="B15" s="255" t="s">
        <v>336</v>
      </c>
      <c r="C15" s="46" t="s">
        <v>293</v>
      </c>
      <c r="D15" s="161"/>
      <c r="E15" s="161"/>
      <c r="F15" s="159"/>
      <c r="G15" s="159"/>
      <c r="H15" s="163">
        <v>0.25575616833355697</v>
      </c>
      <c r="I15" s="336"/>
    </row>
    <row r="16" spans="1:11">
      <c r="A16" s="216">
        <f>ROW()</f>
        <v>16</v>
      </c>
      <c r="B16" s="255" t="s">
        <v>337</v>
      </c>
      <c r="C16" s="46" t="s">
        <v>57</v>
      </c>
      <c r="D16" s="161">
        <v>-0.87461120446822604</v>
      </c>
      <c r="E16" s="161">
        <f t="shared" si="0"/>
        <v>-1.1756412001322072</v>
      </c>
      <c r="F16" s="159">
        <v>458</v>
      </c>
      <c r="G16" s="159">
        <v>4</v>
      </c>
      <c r="H16" s="163">
        <v>-4.8520815040917675</v>
      </c>
      <c r="I16" s="336">
        <v>-2.6059824190070104</v>
      </c>
      <c r="J16" s="299"/>
      <c r="K16" s="10"/>
    </row>
    <row r="17" spans="1:9" s="87" customFormat="1">
      <c r="A17" s="216">
        <f>ROW()</f>
        <v>17</v>
      </c>
      <c r="B17" s="255" t="s">
        <v>338</v>
      </c>
      <c r="C17" s="46" t="s">
        <v>294</v>
      </c>
      <c r="D17" s="161"/>
      <c r="E17" s="161"/>
      <c r="F17" s="159"/>
      <c r="G17" s="159"/>
      <c r="H17" s="163">
        <v>0.6105545732663662</v>
      </c>
      <c r="I17" s="336"/>
    </row>
    <row r="18" spans="1:9" s="87" customFormat="1">
      <c r="A18" s="216">
        <f>ROW()</f>
        <v>18</v>
      </c>
      <c r="B18" s="255" t="s">
        <v>339</v>
      </c>
      <c r="C18" s="46" t="s">
        <v>295</v>
      </c>
      <c r="D18" s="161"/>
      <c r="E18" s="161"/>
      <c r="F18" s="159"/>
      <c r="G18" s="159"/>
      <c r="H18" s="163">
        <v>-3.5003757894944534</v>
      </c>
      <c r="I18" s="336"/>
    </row>
    <row r="19" spans="1:9">
      <c r="A19" s="216">
        <f>ROW()</f>
        <v>19</v>
      </c>
      <c r="B19" s="255" t="s">
        <v>340</v>
      </c>
      <c r="C19" s="46" t="s">
        <v>58</v>
      </c>
      <c r="D19" s="161">
        <v>-0.93964032439949496</v>
      </c>
      <c r="E19" s="161">
        <f t="shared" si="0"/>
        <v>-1.2406703200634761</v>
      </c>
      <c r="F19" s="159">
        <v>298</v>
      </c>
      <c r="G19" s="159">
        <v>4</v>
      </c>
      <c r="H19" s="163"/>
      <c r="I19" s="336"/>
    </row>
    <row r="20" spans="1:9" s="87" customFormat="1">
      <c r="A20" s="216">
        <f>ROW()</f>
        <v>20</v>
      </c>
      <c r="B20" s="255" t="s">
        <v>341</v>
      </c>
      <c r="C20" s="46" t="s">
        <v>297</v>
      </c>
      <c r="D20" s="161"/>
      <c r="E20" s="161"/>
      <c r="F20" s="159"/>
      <c r="G20" s="159"/>
      <c r="H20" s="163">
        <v>0.14606885976818387</v>
      </c>
      <c r="I20" s="336"/>
    </row>
    <row r="21" spans="1:9">
      <c r="A21" s="216">
        <f>ROW()</f>
        <v>21</v>
      </c>
      <c r="B21" s="255" t="s">
        <v>342</v>
      </c>
      <c r="C21" s="46" t="s">
        <v>59</v>
      </c>
      <c r="D21" s="161">
        <v>2.0468048565752701</v>
      </c>
      <c r="E21" s="161">
        <f t="shared" si="0"/>
        <v>1.7457748609112889</v>
      </c>
      <c r="F21" s="159">
        <v>5</v>
      </c>
      <c r="G21" s="159">
        <v>2</v>
      </c>
      <c r="H21" s="163"/>
      <c r="I21" s="336">
        <v>2.5272728870084786</v>
      </c>
    </row>
    <row r="22" spans="1:9">
      <c r="A22" s="216">
        <f>ROW()</f>
        <v>22</v>
      </c>
      <c r="B22" s="255" t="s">
        <v>343</v>
      </c>
      <c r="C22" s="46" t="s">
        <v>60</v>
      </c>
      <c r="D22" s="161">
        <v>-5.5762296450183997E-2</v>
      </c>
      <c r="E22" s="161">
        <f t="shared" si="0"/>
        <v>-0.35679229211416519</v>
      </c>
      <c r="F22" s="159">
        <v>125</v>
      </c>
      <c r="G22" s="159">
        <v>4</v>
      </c>
      <c r="H22" s="163">
        <v>-0.89533438220487138</v>
      </c>
      <c r="I22" s="336">
        <v>-0.68027681261110495</v>
      </c>
    </row>
    <row r="23" spans="1:9">
      <c r="A23" s="216">
        <f>ROW()</f>
        <v>23</v>
      </c>
      <c r="B23" s="255" t="s">
        <v>344</v>
      </c>
      <c r="C23" s="46" t="s">
        <v>61</v>
      </c>
      <c r="D23" s="161">
        <v>0.58445212346241104</v>
      </c>
      <c r="E23" s="161">
        <f t="shared" si="0"/>
        <v>0.28342212779842985</v>
      </c>
      <c r="F23" s="159">
        <v>162</v>
      </c>
      <c r="G23" s="159">
        <v>4</v>
      </c>
      <c r="H23" s="163">
        <v>-1.1591946521707364</v>
      </c>
      <c r="I23" s="336">
        <v>-2.1411919304725595</v>
      </c>
    </row>
    <row r="24" spans="1:9">
      <c r="A24" s="216">
        <f>ROW()</f>
        <v>24</v>
      </c>
      <c r="B24" s="255" t="s">
        <v>345</v>
      </c>
      <c r="C24" s="46" t="s">
        <v>62</v>
      </c>
      <c r="D24" s="161">
        <v>0.94064077357222697</v>
      </c>
      <c r="E24" s="161">
        <f t="shared" si="0"/>
        <v>0.63961077790824583</v>
      </c>
      <c r="F24" s="159">
        <v>14</v>
      </c>
      <c r="G24" s="159">
        <v>4</v>
      </c>
      <c r="H24" s="163"/>
      <c r="I24" s="336"/>
    </row>
    <row r="25" spans="1:9">
      <c r="A25" s="216">
        <f>ROW()</f>
        <v>25</v>
      </c>
      <c r="B25" s="255" t="s">
        <v>346</v>
      </c>
      <c r="C25" s="46" t="s">
        <v>63</v>
      </c>
      <c r="D25" s="161">
        <v>-0.42171991107366102</v>
      </c>
      <c r="E25" s="161">
        <f t="shared" si="0"/>
        <v>-0.72274990673764217</v>
      </c>
      <c r="F25" s="159">
        <v>1</v>
      </c>
      <c r="G25" s="159">
        <v>1</v>
      </c>
      <c r="H25" s="163"/>
      <c r="I25" s="336"/>
    </row>
    <row r="26" spans="1:9">
      <c r="A26" s="216">
        <f>ROW()</f>
        <v>26</v>
      </c>
      <c r="B26" s="255" t="s">
        <v>347</v>
      </c>
      <c r="C26" s="46" t="s">
        <v>64</v>
      </c>
      <c r="D26" s="161">
        <v>0.42140102594713402</v>
      </c>
      <c r="E26" s="161">
        <f t="shared" si="0"/>
        <v>0.12037103028315282</v>
      </c>
      <c r="F26" s="159">
        <v>24</v>
      </c>
      <c r="G26" s="159">
        <v>4</v>
      </c>
      <c r="H26" s="163"/>
      <c r="I26" s="336"/>
    </row>
    <row r="27" spans="1:9">
      <c r="A27" s="216">
        <f>ROW()</f>
        <v>27</v>
      </c>
      <c r="B27" s="255" t="s">
        <v>348</v>
      </c>
      <c r="C27" s="46" t="s">
        <v>65</v>
      </c>
      <c r="D27" s="161">
        <v>0.46813210991295301</v>
      </c>
      <c r="E27" s="161">
        <f t="shared" si="0"/>
        <v>0.16710211424897181</v>
      </c>
      <c r="F27" s="159">
        <v>15</v>
      </c>
      <c r="G27" s="159">
        <v>4</v>
      </c>
      <c r="H27" s="163"/>
      <c r="I27" s="336"/>
    </row>
    <row r="28" spans="1:9" s="87" customFormat="1">
      <c r="A28" s="216">
        <f>ROW()</f>
        <v>28</v>
      </c>
      <c r="B28" s="255" t="s">
        <v>349</v>
      </c>
      <c r="C28" s="46" t="s">
        <v>296</v>
      </c>
      <c r="D28" s="161"/>
      <c r="E28" s="161"/>
      <c r="F28" s="159"/>
      <c r="G28" s="159"/>
      <c r="H28" s="163">
        <v>-0.4365593096680927</v>
      </c>
      <c r="I28" s="336"/>
    </row>
    <row r="29" spans="1:9">
      <c r="A29" s="216">
        <f>ROW()</f>
        <v>29</v>
      </c>
      <c r="B29" s="255" t="s">
        <v>350</v>
      </c>
      <c r="C29" s="46" t="s">
        <v>66</v>
      </c>
      <c r="D29" s="161">
        <v>0.44840538728434998</v>
      </c>
      <c r="E29" s="161">
        <f t="shared" si="0"/>
        <v>0.14737539162036878</v>
      </c>
      <c r="F29" s="159">
        <v>19</v>
      </c>
      <c r="G29" s="159">
        <v>3</v>
      </c>
      <c r="H29" s="163"/>
      <c r="I29" s="336"/>
    </row>
    <row r="30" spans="1:9">
      <c r="A30" s="216">
        <f>ROW()</f>
        <v>30</v>
      </c>
      <c r="B30" s="255" t="s">
        <v>351</v>
      </c>
      <c r="C30" s="46" t="s">
        <v>67</v>
      </c>
      <c r="D30" s="161">
        <v>-6.4216451040283895E-2</v>
      </c>
      <c r="E30" s="161">
        <f t="shared" si="0"/>
        <v>-0.36524644670426509</v>
      </c>
      <c r="F30" s="159">
        <v>13</v>
      </c>
      <c r="G30" s="159">
        <v>3</v>
      </c>
      <c r="H30" s="163"/>
      <c r="I30" s="336"/>
    </row>
    <row r="31" spans="1:9">
      <c r="A31" s="216">
        <f>ROW()</f>
        <v>31</v>
      </c>
      <c r="B31" s="255" t="s">
        <v>352</v>
      </c>
      <c r="C31" s="46" t="s">
        <v>68</v>
      </c>
      <c r="D31" s="161">
        <v>8.2479055735822704E-2</v>
      </c>
      <c r="E31" s="161">
        <f t="shared" si="0"/>
        <v>-0.21855093992815849</v>
      </c>
      <c r="F31" s="159">
        <v>331</v>
      </c>
      <c r="G31" s="159">
        <v>4</v>
      </c>
      <c r="H31" s="163">
        <v>-0.75383111703252148</v>
      </c>
      <c r="I31" s="336">
        <v>-0.81780693992885911</v>
      </c>
    </row>
    <row r="3105" spans="1:1">
      <c r="A3105" s="217"/>
    </row>
    <row r="3106" spans="1:1">
      <c r="A3106" s="217"/>
    </row>
    <row r="3107" spans="1:1">
      <c r="A3107" s="217"/>
    </row>
    <row r="3108" spans="1:1">
      <c r="A3108" s="217"/>
    </row>
    <row r="3109" spans="1:1">
      <c r="A3109" s="217"/>
    </row>
    <row r="3110" spans="1:1">
      <c r="A3110" s="217"/>
    </row>
    <row r="3111" spans="1:1">
      <c r="A3111" s="217"/>
    </row>
    <row r="3112" spans="1:1">
      <c r="A3112" s="217"/>
    </row>
    <row r="3113" spans="1:1">
      <c r="A3113" s="217"/>
    </row>
    <row r="3114" spans="1:1">
      <c r="A3114" s="217"/>
    </row>
    <row r="3115" spans="1:1">
      <c r="A3115" s="217"/>
    </row>
    <row r="3116" spans="1:1">
      <c r="A3116" s="217"/>
    </row>
    <row r="3117" spans="1:1">
      <c r="A3117" s="217"/>
    </row>
    <row r="3118" spans="1:1">
      <c r="A3118" s="217"/>
    </row>
    <row r="3119" spans="1:1">
      <c r="A3119" s="217"/>
    </row>
    <row r="3120" spans="1:1">
      <c r="A3120" s="217"/>
    </row>
    <row r="3121" spans="1:1">
      <c r="A3121" s="217"/>
    </row>
    <row r="3122" spans="1:1">
      <c r="A3122" s="217"/>
    </row>
    <row r="3123" spans="1:1">
      <c r="A3123" s="217"/>
    </row>
    <row r="3124" spans="1:1">
      <c r="A3124" s="217"/>
    </row>
    <row r="3125" spans="1:1">
      <c r="A3125" s="217"/>
    </row>
    <row r="3126" spans="1:1">
      <c r="A3126" s="217"/>
    </row>
    <row r="3127" spans="1:1">
      <c r="A3127" s="217"/>
    </row>
    <row r="3128" spans="1:1">
      <c r="A3128" s="217"/>
    </row>
    <row r="3129" spans="1:1">
      <c r="A3129" s="217"/>
    </row>
    <row r="3130" spans="1:1">
      <c r="A3130" s="217"/>
    </row>
    <row r="3131" spans="1:1">
      <c r="A3131" s="217"/>
    </row>
    <row r="3132" spans="1:1">
      <c r="A3132" s="217"/>
    </row>
    <row r="3133" spans="1:1">
      <c r="A3133" s="217"/>
    </row>
    <row r="3134" spans="1:1">
      <c r="A3134" s="217"/>
    </row>
    <row r="3135" spans="1:1">
      <c r="A3135" s="217"/>
    </row>
    <row r="3136" spans="1:1">
      <c r="A3136" s="217"/>
    </row>
    <row r="3137" spans="1:1">
      <c r="A3137" s="217"/>
    </row>
    <row r="3138" spans="1:1">
      <c r="A3138" s="217"/>
    </row>
    <row r="3139" spans="1:1">
      <c r="A3139" s="217"/>
    </row>
    <row r="3140" spans="1:1">
      <c r="A3140" s="217"/>
    </row>
    <row r="3141" spans="1:1">
      <c r="A3141" s="217"/>
    </row>
    <row r="3142" spans="1:1">
      <c r="A3142" s="217"/>
    </row>
    <row r="3143" spans="1:1">
      <c r="A3143" s="217"/>
    </row>
    <row r="3144" spans="1:1">
      <c r="A3144" s="217"/>
    </row>
    <row r="3145" spans="1:1">
      <c r="A3145" s="217"/>
    </row>
    <row r="3146" spans="1:1">
      <c r="A3146" s="217"/>
    </row>
    <row r="3147" spans="1:1">
      <c r="A3147" s="217"/>
    </row>
    <row r="3148" spans="1:1">
      <c r="A3148" s="217"/>
    </row>
    <row r="3149" spans="1:1">
      <c r="A3149" s="217"/>
    </row>
    <row r="3150" spans="1:1">
      <c r="A3150" s="217"/>
    </row>
    <row r="3151" spans="1:1">
      <c r="A3151" s="217"/>
    </row>
    <row r="3152" spans="1:1">
      <c r="A3152" s="217"/>
    </row>
    <row r="3153" spans="1:1">
      <c r="A3153" s="217"/>
    </row>
    <row r="3154" spans="1:1">
      <c r="A3154" s="217"/>
    </row>
    <row r="3155" spans="1:1">
      <c r="A3155" s="217"/>
    </row>
    <row r="3156" spans="1:1">
      <c r="A3156" s="217"/>
    </row>
    <row r="3157" spans="1:1">
      <c r="A3157" s="217"/>
    </row>
    <row r="3158" spans="1:1">
      <c r="A3158" s="217"/>
    </row>
    <row r="3159" spans="1:1">
      <c r="A3159" s="217"/>
    </row>
    <row r="3160" spans="1:1">
      <c r="A3160" s="217"/>
    </row>
    <row r="3161" spans="1:1">
      <c r="A3161" s="217"/>
    </row>
    <row r="3162" spans="1:1">
      <c r="A3162" s="217"/>
    </row>
  </sheetData>
  <phoneticPr fontId="6" type="noConversion"/>
  <hyperlinks>
    <hyperlink ref="B15" r:id="rId1" tooltip="49334" display="http://www.ichemistry.cn/chemistry/7440-46-2.htm"/>
    <hyperlink ref="B17" r:id="rId2" tooltip="25415" display="http://www.ichemistry.cn/chemistry/7439-89-6.htm"/>
    <hyperlink ref="B18" r:id="rId3" tooltip="25415" display="http://www.ichemistry.cn/chemistry/7439-89-6.htm"/>
    <hyperlink ref="B28" r:id="rId4" tooltip="49688" display="http://www.ichemistry.cn/chemistry/7440-24-6.htm"/>
    <hyperlink ref="B26" r:id="rId5" tooltip="25732" display="http://www.ichemistry.cn/chemistry/7782-49-2.htm"/>
    <hyperlink ref="B27" r:id="rId6" tooltip="233608" display="http://www.ichemistry.cn/chemistry/7440-31-5.htm"/>
  </hyperlinks>
  <pageMargins left="0.78740157499999996" right="0.78740157499999996" top="0.984251969" bottom="0.984251969" header="0.5" footer="0.5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5903"/>
  <sheetViews>
    <sheetView showGridLines="0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B5" sqref="B5"/>
    </sheetView>
  </sheetViews>
  <sheetFormatPr defaultColWidth="9.140625" defaultRowHeight="12.75"/>
  <cols>
    <col min="1" max="1" width="5.7109375" style="216" customWidth="1"/>
    <col min="2" max="2" width="12.42578125" style="222" customWidth="1"/>
    <col min="3" max="3" width="16" style="2" customWidth="1"/>
    <col min="4" max="7" width="12.85546875" style="2" customWidth="1"/>
    <col min="8" max="8" width="15.85546875" style="30" customWidth="1"/>
    <col min="9" max="9" width="16.140625" style="2" customWidth="1"/>
    <col min="10" max="10" width="12.5703125" style="29" customWidth="1"/>
    <col min="11" max="11" width="10.140625" style="2" customWidth="1"/>
    <col min="12" max="12" width="11.140625" style="113" bestFit="1" customWidth="1"/>
    <col min="13" max="16384" width="9.140625" style="2"/>
  </cols>
  <sheetData>
    <row r="1" spans="1:12" s="90" customFormat="1" ht="13.5" thickBot="1">
      <c r="A1" s="213"/>
      <c r="B1" s="180"/>
      <c r="C1" s="144"/>
      <c r="D1" s="144"/>
      <c r="E1" s="144"/>
      <c r="F1" s="166"/>
      <c r="G1" s="166"/>
      <c r="H1" s="166"/>
      <c r="I1" s="144"/>
      <c r="J1" s="144"/>
      <c r="K1" s="144"/>
      <c r="L1" s="46"/>
    </row>
    <row r="2" spans="1:12" ht="60" customHeight="1">
      <c r="A2" s="213"/>
      <c r="B2" s="218" t="s">
        <v>305</v>
      </c>
      <c r="C2" s="168" t="s">
        <v>94</v>
      </c>
      <c r="D2" s="169" t="s">
        <v>210</v>
      </c>
      <c r="E2" s="170" t="s">
        <v>211</v>
      </c>
      <c r="F2" s="171" t="s">
        <v>19</v>
      </c>
      <c r="G2" s="171" t="s">
        <v>216</v>
      </c>
      <c r="H2" s="172" t="s">
        <v>210</v>
      </c>
      <c r="I2" s="170" t="s">
        <v>211</v>
      </c>
      <c r="J2" s="172" t="s">
        <v>210</v>
      </c>
      <c r="K2" s="170" t="s">
        <v>211</v>
      </c>
      <c r="L2" s="260"/>
    </row>
    <row r="3" spans="1:12" ht="14.25">
      <c r="A3" s="215"/>
      <c r="B3" s="219"/>
      <c r="C3" s="173"/>
      <c r="D3" s="174" t="s">
        <v>127</v>
      </c>
      <c r="E3" s="174" t="s">
        <v>127</v>
      </c>
      <c r="F3" s="174"/>
      <c r="G3" s="174"/>
      <c r="H3" s="175" t="s">
        <v>127</v>
      </c>
      <c r="I3" s="174" t="s">
        <v>127</v>
      </c>
      <c r="J3" s="175" t="s">
        <v>127</v>
      </c>
      <c r="K3" s="174" t="s">
        <v>127</v>
      </c>
      <c r="L3" s="104"/>
    </row>
    <row r="4" spans="1:12">
      <c r="A4" s="215"/>
      <c r="B4" s="252"/>
      <c r="C4" s="176"/>
      <c r="D4" s="177"/>
      <c r="E4" s="165"/>
      <c r="F4" s="46"/>
      <c r="G4" s="46"/>
      <c r="H4" s="147" t="s">
        <v>212</v>
      </c>
      <c r="I4" s="167" t="s">
        <v>212</v>
      </c>
      <c r="J4" s="49" t="s">
        <v>213</v>
      </c>
      <c r="K4" s="167" t="s">
        <v>213</v>
      </c>
      <c r="L4" s="104"/>
    </row>
    <row r="5" spans="1:12">
      <c r="A5" s="216">
        <f>ROW()</f>
        <v>5</v>
      </c>
      <c r="B5" s="220" t="s">
        <v>328</v>
      </c>
      <c r="C5" s="157" t="s">
        <v>48</v>
      </c>
      <c r="D5" s="178" t="s">
        <v>214</v>
      </c>
      <c r="E5" s="178" t="s">
        <v>214</v>
      </c>
      <c r="F5" s="178"/>
      <c r="G5" s="178"/>
      <c r="H5" s="147">
        <f>'carc-TD50'!D5</f>
        <v>0</v>
      </c>
      <c r="I5" s="178">
        <f>'carc-TD50'!E5</f>
        <v>0</v>
      </c>
      <c r="J5" s="152">
        <f>IF('carc-q-inh'!I3&gt;0,'carc-q-inh'!I3,'carc-q-oral'!J3)</f>
        <v>0</v>
      </c>
      <c r="K5" s="179">
        <f>IF('carc-q-oral'!J3&gt;0,'carc-q-oral'!J3,'carc-q-inh'!I3)</f>
        <v>0</v>
      </c>
      <c r="L5" s="104"/>
    </row>
    <row r="6" spans="1:12" s="87" customFormat="1">
      <c r="A6" s="216">
        <f>ROW()</f>
        <v>6</v>
      </c>
      <c r="B6" s="221" t="s">
        <v>329</v>
      </c>
      <c r="C6" s="157" t="s">
        <v>292</v>
      </c>
      <c r="D6" s="178" t="s">
        <v>214</v>
      </c>
      <c r="E6" s="178" t="s">
        <v>214</v>
      </c>
      <c r="F6" s="178"/>
      <c r="G6" s="178"/>
      <c r="H6" s="147"/>
      <c r="I6" s="178"/>
      <c r="J6" s="152"/>
      <c r="K6" s="179"/>
      <c r="L6" s="104"/>
    </row>
    <row r="7" spans="1:12">
      <c r="A7" s="216">
        <f>ROW()</f>
        <v>7</v>
      </c>
      <c r="B7" s="221" t="s">
        <v>330</v>
      </c>
      <c r="C7" s="157" t="s">
        <v>49</v>
      </c>
      <c r="D7" s="178">
        <v>6.1795348837209309E-2</v>
      </c>
      <c r="E7" s="178">
        <v>0.95386666666666686</v>
      </c>
      <c r="F7" s="178"/>
      <c r="G7" s="178"/>
      <c r="H7" s="147">
        <f>'carc-TD50'!D6</f>
        <v>0</v>
      </c>
      <c r="I7" s="178" t="str">
        <f>'carc-TD50'!E6</f>
        <v>NEG</v>
      </c>
      <c r="J7" s="152">
        <f>IF('carc-q-inh'!I5&gt;0,'carc-q-inh'!I5,'carc-q-oral'!J5)</f>
        <v>6.1795348837209309E-2</v>
      </c>
      <c r="K7" s="179">
        <f>IF('carc-q-oral'!J5&gt;0,'carc-q-oral'!J5,'carc-q-inh'!I5)</f>
        <v>0.95386666666666686</v>
      </c>
      <c r="L7" s="104" t="s">
        <v>213</v>
      </c>
    </row>
    <row r="8" spans="1:12">
      <c r="A8" s="216">
        <f>ROW()</f>
        <v>8</v>
      </c>
      <c r="B8" s="221" t="s">
        <v>331</v>
      </c>
      <c r="C8" s="157" t="s">
        <v>50</v>
      </c>
      <c r="D8" s="178">
        <v>6.1795348837209309E-2</v>
      </c>
      <c r="E8" s="178">
        <v>0.95386666666666686</v>
      </c>
      <c r="F8" s="178"/>
      <c r="G8" s="178"/>
      <c r="H8" s="147">
        <f>'carc-TD50'!D7</f>
        <v>0</v>
      </c>
      <c r="I8" s="178" t="str">
        <f>'carc-TD50'!E7</f>
        <v>NEG</v>
      </c>
      <c r="J8" s="152">
        <f>IF('carc-q-inh'!I6&gt;0,'carc-q-inh'!I6,'carc-q-oral'!J6)</f>
        <v>6.1795348837209309E-2</v>
      </c>
      <c r="K8" s="179">
        <f>IF('carc-q-oral'!J6&gt;0,'carc-q-oral'!J6,'carc-q-inh'!I6)</f>
        <v>0.95386666666666686</v>
      </c>
      <c r="L8" s="104" t="s">
        <v>213</v>
      </c>
    </row>
    <row r="9" spans="1:12">
      <c r="A9" s="216">
        <f>ROW()</f>
        <v>9</v>
      </c>
      <c r="B9" s="221" t="s">
        <v>332</v>
      </c>
      <c r="C9" s="157" t="s">
        <v>51</v>
      </c>
      <c r="D9" s="178" t="s">
        <v>214</v>
      </c>
      <c r="E9" s="178" t="s">
        <v>153</v>
      </c>
      <c r="F9" s="178"/>
      <c r="G9" s="178"/>
      <c r="H9" s="147">
        <f>'carc-TD50'!D8</f>
        <v>0</v>
      </c>
      <c r="I9" s="178" t="str">
        <f>'carc-TD50'!E8</f>
        <v>NEG</v>
      </c>
      <c r="J9" s="152">
        <f>'carc-q-inh'!I7</f>
        <v>0</v>
      </c>
      <c r="K9" s="179">
        <f>IF('carc-q-oral'!J7&gt;0,'carc-q-oral'!J7,'carc-q-inh'!I7)</f>
        <v>0</v>
      </c>
      <c r="L9" s="104" t="s">
        <v>212</v>
      </c>
    </row>
    <row r="10" spans="1:12">
      <c r="A10" s="216">
        <f>ROW()</f>
        <v>10</v>
      </c>
      <c r="B10" s="221" t="s">
        <v>333</v>
      </c>
      <c r="C10" s="157" t="s">
        <v>52</v>
      </c>
      <c r="D10" s="178">
        <v>0.11071666666666667</v>
      </c>
      <c r="E10" s="178" t="s">
        <v>153</v>
      </c>
      <c r="F10" s="178"/>
      <c r="G10" s="178"/>
      <c r="H10" s="147">
        <f>'carc-TD50'!D9</f>
        <v>0</v>
      </c>
      <c r="I10" s="178" t="str">
        <f>'carc-TD50'!E9</f>
        <v>NEG</v>
      </c>
      <c r="J10" s="152">
        <f>'carc-q-inh'!I8</f>
        <v>0.11071666666666667</v>
      </c>
      <c r="K10" s="179">
        <f>IF('carc-q-oral'!J8&gt;0,'carc-q-oral'!J8,'carc-q-inh'!I8)</f>
        <v>0.11071666666666667</v>
      </c>
      <c r="L10" s="104" t="s">
        <v>218</v>
      </c>
    </row>
    <row r="11" spans="1:12">
      <c r="A11" s="216">
        <f>ROW()</f>
        <v>11</v>
      </c>
      <c r="B11" s="221" t="s">
        <v>334</v>
      </c>
      <c r="C11" s="157" t="s">
        <v>53</v>
      </c>
      <c r="D11" s="178">
        <v>0.14762222222222224</v>
      </c>
      <c r="E11" s="178">
        <v>21.592865853658537</v>
      </c>
      <c r="F11" s="178"/>
      <c r="G11" s="178"/>
      <c r="H11" s="147">
        <f>'carc-TD50'!D10</f>
        <v>3.9695975609756106E-3</v>
      </c>
      <c r="I11" s="178">
        <f>'carc-TD50'!E10</f>
        <v>21.592865853658537</v>
      </c>
      <c r="J11" s="152">
        <f>'carc-q-inh'!I9</f>
        <v>0.14762222222222224</v>
      </c>
      <c r="K11" s="179">
        <f>IF('carc-q-oral'!J9&gt;0,'carc-q-oral'!J9,'carc-q-inh'!I9)</f>
        <v>0.14762222222222224</v>
      </c>
      <c r="L11" s="104" t="s">
        <v>219</v>
      </c>
    </row>
    <row r="12" spans="1:12">
      <c r="A12" s="216">
        <f>ROW()</f>
        <v>12</v>
      </c>
      <c r="B12" s="221" t="s">
        <v>335</v>
      </c>
      <c r="C12" s="157" t="s">
        <v>54</v>
      </c>
      <c r="D12" s="178" t="s">
        <v>214</v>
      </c>
      <c r="E12" s="178" t="s">
        <v>214</v>
      </c>
      <c r="F12" s="178"/>
      <c r="G12" s="178"/>
      <c r="H12" s="147">
        <f>'carc-TD50'!D11</f>
        <v>0</v>
      </c>
      <c r="I12" s="178">
        <f>'carc-TD50'!E11</f>
        <v>0</v>
      </c>
      <c r="J12" s="152">
        <f>'carc-q-inh'!I10</f>
        <v>0</v>
      </c>
      <c r="K12" s="179">
        <f>IF('carc-q-oral'!J10&gt;0,'carc-q-oral'!J10,'carc-q-inh'!I10)</f>
        <v>0</v>
      </c>
      <c r="L12" s="104"/>
    </row>
    <row r="13" spans="1:12">
      <c r="A13" s="216">
        <f>ROW()</f>
        <v>13</v>
      </c>
      <c r="B13" s="221" t="s">
        <v>306</v>
      </c>
      <c r="C13" s="157" t="s">
        <v>55</v>
      </c>
      <c r="D13" s="178" t="s">
        <v>214</v>
      </c>
      <c r="E13" s="178" t="s">
        <v>153</v>
      </c>
      <c r="F13" s="178"/>
      <c r="G13" s="178"/>
      <c r="H13" s="147">
        <f>'carc-TD50'!D12</f>
        <v>0</v>
      </c>
      <c r="I13" s="178" t="str">
        <f>'carc-TD50'!E12</f>
        <v>NEG</v>
      </c>
      <c r="J13" s="152">
        <f>'carc-q-inh'!I11</f>
        <v>0</v>
      </c>
      <c r="K13" s="179">
        <f>IF('carc-q-oral'!J11&gt;0,'carc-q-oral'!J11,'carc-q-inh'!I11)</f>
        <v>0</v>
      </c>
      <c r="L13" s="104" t="s">
        <v>212</v>
      </c>
    </row>
    <row r="14" spans="1:12">
      <c r="A14" s="216">
        <f>ROW()</f>
        <v>14</v>
      </c>
      <c r="B14" s="221" t="s">
        <v>307</v>
      </c>
      <c r="C14" s="157" t="s">
        <v>56</v>
      </c>
      <c r="D14" s="178">
        <v>2.2143333333333341E-2</v>
      </c>
      <c r="E14" s="178">
        <v>2.2143333333333341E-2</v>
      </c>
      <c r="F14" s="178" t="s">
        <v>10</v>
      </c>
      <c r="G14" s="178" t="s">
        <v>10</v>
      </c>
      <c r="H14" s="147">
        <f>'carc-TD50'!D13</f>
        <v>2.0240585365853656</v>
      </c>
      <c r="I14" s="178">
        <f>'carc-TD50'!E13</f>
        <v>2.0240585365853656</v>
      </c>
      <c r="J14" s="152">
        <f>'carc-q-inh'!I12</f>
        <v>2.2143333333333341E-2</v>
      </c>
      <c r="K14" s="179">
        <f>IF('carc-q-oral'!J12&gt;0,'carc-q-oral'!J12,'carc-q-inh'!I12)</f>
        <v>2.2143333333333341E-2</v>
      </c>
      <c r="L14" s="104" t="s">
        <v>212</v>
      </c>
    </row>
    <row r="15" spans="1:12" s="87" customFormat="1">
      <c r="A15" s="216">
        <f>ROW()</f>
        <v>15</v>
      </c>
      <c r="B15" s="221" t="s">
        <v>336</v>
      </c>
      <c r="C15" s="157" t="s">
        <v>293</v>
      </c>
      <c r="D15" s="178" t="s">
        <v>214</v>
      </c>
      <c r="E15" s="178" t="s">
        <v>214</v>
      </c>
      <c r="F15" s="178"/>
      <c r="G15" s="178"/>
      <c r="H15" s="147"/>
      <c r="I15" s="178"/>
      <c r="J15" s="152"/>
      <c r="K15" s="179"/>
      <c r="L15" s="104"/>
    </row>
    <row r="16" spans="1:12">
      <c r="A16" s="216">
        <f>ROW()</f>
        <v>16</v>
      </c>
      <c r="B16" s="221" t="s">
        <v>337</v>
      </c>
      <c r="C16" s="157" t="s">
        <v>57</v>
      </c>
      <c r="D16" s="178" t="s">
        <v>214</v>
      </c>
      <c r="E16" s="178" t="s">
        <v>214</v>
      </c>
      <c r="F16" s="178"/>
      <c r="G16" s="178"/>
      <c r="H16" s="147">
        <f>'carc-TD50'!D14</f>
        <v>0</v>
      </c>
      <c r="I16" s="178">
        <f>'carc-TD50'!E14</f>
        <v>0</v>
      </c>
      <c r="J16" s="152">
        <f>'carc-q-inh'!I14</f>
        <v>0</v>
      </c>
      <c r="K16" s="179">
        <f>IF('carc-q-oral'!J14&gt;0,'carc-q-oral'!J14,'carc-q-inh'!I14)</f>
        <v>0</v>
      </c>
      <c r="L16" s="104"/>
    </row>
    <row r="17" spans="1:12" s="87" customFormat="1">
      <c r="A17" s="216">
        <f>ROW()</f>
        <v>17</v>
      </c>
      <c r="B17" s="221" t="s">
        <v>338</v>
      </c>
      <c r="C17" s="157" t="s">
        <v>294</v>
      </c>
      <c r="D17" s="178" t="s">
        <v>214</v>
      </c>
      <c r="E17" s="178" t="s">
        <v>214</v>
      </c>
      <c r="F17" s="178"/>
      <c r="G17" s="178"/>
      <c r="H17" s="147"/>
      <c r="I17" s="178"/>
      <c r="J17" s="152"/>
      <c r="K17" s="179"/>
      <c r="L17" s="104"/>
    </row>
    <row r="18" spans="1:12" s="87" customFormat="1">
      <c r="A18" s="216">
        <f>ROW()</f>
        <v>18</v>
      </c>
      <c r="B18" s="221" t="s">
        <v>339</v>
      </c>
      <c r="C18" s="157" t="s">
        <v>295</v>
      </c>
      <c r="D18" s="178" t="s">
        <v>214</v>
      </c>
      <c r="E18" s="178" t="s">
        <v>214</v>
      </c>
      <c r="F18" s="178"/>
      <c r="G18" s="178"/>
      <c r="H18" s="147"/>
      <c r="I18" s="178"/>
      <c r="J18" s="152"/>
      <c r="K18" s="179"/>
      <c r="L18" s="104"/>
    </row>
    <row r="19" spans="1:12">
      <c r="A19" s="216">
        <f>ROW()</f>
        <v>19</v>
      </c>
      <c r="B19" s="221" t="s">
        <v>340</v>
      </c>
      <c r="C19" s="157" t="s">
        <v>58</v>
      </c>
      <c r="D19" s="178">
        <v>1.3610048780487807</v>
      </c>
      <c r="E19" s="178">
        <v>1.3610048780487807</v>
      </c>
      <c r="F19" s="178" t="s">
        <v>195</v>
      </c>
      <c r="G19" s="178" t="s">
        <v>195</v>
      </c>
      <c r="H19" s="147">
        <f>'carc-TD50'!D15</f>
        <v>1.3610048780487807</v>
      </c>
      <c r="I19" s="178">
        <f>'carc-TD50'!E15</f>
        <v>1.3610048780487807</v>
      </c>
      <c r="J19" s="152">
        <f>'carc-q-inh'!I17</f>
        <v>0</v>
      </c>
      <c r="K19" s="179">
        <f>IF('carc-q-oral'!J17&gt;0,'carc-q-oral'!J17,'carc-q-inh'!I17)</f>
        <v>0</v>
      </c>
      <c r="L19" s="104" t="s">
        <v>212</v>
      </c>
    </row>
    <row r="20" spans="1:12" s="87" customFormat="1">
      <c r="A20" s="216">
        <f>ROW()</f>
        <v>20</v>
      </c>
      <c r="B20" s="221" t="s">
        <v>341</v>
      </c>
      <c r="C20" s="157" t="s">
        <v>297</v>
      </c>
      <c r="D20" s="178" t="s">
        <v>214</v>
      </c>
      <c r="E20" s="178" t="s">
        <v>214</v>
      </c>
      <c r="F20" s="178"/>
      <c r="G20" s="178"/>
      <c r="H20" s="147"/>
      <c r="I20" s="178"/>
      <c r="J20" s="152"/>
      <c r="K20" s="179"/>
      <c r="L20" s="104"/>
    </row>
    <row r="21" spans="1:12">
      <c r="A21" s="216">
        <f>ROW()</f>
        <v>21</v>
      </c>
      <c r="B21" s="221" t="s">
        <v>342</v>
      </c>
      <c r="C21" s="157" t="s">
        <v>59</v>
      </c>
      <c r="D21" s="178" t="s">
        <v>214</v>
      </c>
      <c r="E21" s="178" t="s">
        <v>214</v>
      </c>
      <c r="F21" s="178"/>
      <c r="G21" s="178"/>
      <c r="H21" s="147">
        <f>'carc-TD50'!D16</f>
        <v>0</v>
      </c>
      <c r="I21" s="178">
        <f>'carc-TD50'!E16</f>
        <v>0</v>
      </c>
      <c r="J21" s="152">
        <f>'carc-q-inh'!I19</f>
        <v>0</v>
      </c>
      <c r="K21" s="179">
        <f>IF('carc-q-oral'!J19&gt;0,'carc-q-oral'!J19,'carc-q-inh'!I19)</f>
        <v>0</v>
      </c>
      <c r="L21" s="104"/>
    </row>
    <row r="22" spans="1:12">
      <c r="A22" s="216">
        <f>ROW()</f>
        <v>22</v>
      </c>
      <c r="B22" s="221" t="s">
        <v>343</v>
      </c>
      <c r="C22" s="157" t="s">
        <v>60</v>
      </c>
      <c r="D22" s="178">
        <v>1.1071666666666669</v>
      </c>
      <c r="E22" s="178">
        <v>1.1071666666666669</v>
      </c>
      <c r="F22" s="178"/>
      <c r="G22" s="178"/>
      <c r="H22" s="147">
        <f>'carc-TD50'!D17</f>
        <v>0</v>
      </c>
      <c r="I22" s="178" t="str">
        <f>'carc-TD50'!E17</f>
        <v>NEG</v>
      </c>
      <c r="J22" s="152">
        <f>'carc-q-inh'!I20</f>
        <v>1.1071666666666669</v>
      </c>
      <c r="K22" s="179">
        <f>IF('carc-q-oral'!J20&gt;0,'carc-q-oral'!J20,'carc-q-inh'!I20)</f>
        <v>1.1071666666666669</v>
      </c>
      <c r="L22" s="104" t="s">
        <v>218</v>
      </c>
    </row>
    <row r="23" spans="1:12">
      <c r="A23" s="216">
        <f>ROW()</f>
        <v>23</v>
      </c>
      <c r="B23" s="221" t="s">
        <v>344</v>
      </c>
      <c r="C23" s="157" t="s">
        <v>61</v>
      </c>
      <c r="D23" s="178">
        <v>20.327829268292689</v>
      </c>
      <c r="E23" s="178">
        <v>20.327829268292689</v>
      </c>
      <c r="F23" s="178"/>
      <c r="G23" s="178" t="s">
        <v>195</v>
      </c>
      <c r="H23" s="147">
        <f>'carc-TD50'!D18</f>
        <v>20.327829268292689</v>
      </c>
      <c r="I23" s="178">
        <f>'carc-TD50'!E18</f>
        <v>20.327829268292689</v>
      </c>
      <c r="J23" s="152">
        <f>'carc-q-inh'!I21</f>
        <v>0</v>
      </c>
      <c r="K23" s="179">
        <f>IF('carc-q-oral'!J21&gt;0,'carc-q-oral'!J21,'carc-q-inh'!I21)</f>
        <v>0</v>
      </c>
      <c r="L23" s="104" t="s">
        <v>212</v>
      </c>
    </row>
    <row r="24" spans="1:12">
      <c r="A24" s="216">
        <f>ROW()</f>
        <v>24</v>
      </c>
      <c r="B24" s="221" t="s">
        <v>345</v>
      </c>
      <c r="C24" s="157" t="s">
        <v>62</v>
      </c>
      <c r="D24" s="178" t="s">
        <v>214</v>
      </c>
      <c r="E24" s="178" t="s">
        <v>153</v>
      </c>
      <c r="F24" s="178"/>
      <c r="G24" s="178"/>
      <c r="H24" s="147">
        <f>'carc-TD50'!D19</f>
        <v>0</v>
      </c>
      <c r="I24" s="178" t="str">
        <f>'carc-TD50'!E19</f>
        <v>NEG</v>
      </c>
      <c r="J24" s="152">
        <f>'carc-q-inh'!I22</f>
        <v>0</v>
      </c>
      <c r="K24" s="179">
        <f>IF('carc-q-oral'!J22&gt;0,'carc-q-oral'!J22,'carc-q-inh'!I22)</f>
        <v>0</v>
      </c>
      <c r="L24" s="104" t="s">
        <v>212</v>
      </c>
    </row>
    <row r="25" spans="1:12">
      <c r="A25" s="216">
        <f>ROW()</f>
        <v>25</v>
      </c>
      <c r="B25" s="221" t="s">
        <v>346</v>
      </c>
      <c r="C25" s="157" t="s">
        <v>63</v>
      </c>
      <c r="D25" s="178" t="s">
        <v>214</v>
      </c>
      <c r="E25" s="178" t="s">
        <v>153</v>
      </c>
      <c r="F25" s="178"/>
      <c r="G25" s="178"/>
      <c r="H25" s="147">
        <f>'carc-TD50'!D20</f>
        <v>0</v>
      </c>
      <c r="I25" s="178" t="str">
        <f>'carc-TD50'!E20</f>
        <v>NEG</v>
      </c>
      <c r="J25" s="152">
        <f>'carc-q-inh'!I23</f>
        <v>0</v>
      </c>
      <c r="K25" s="179">
        <f>IF('carc-q-oral'!J23&gt;0,'carc-q-oral'!J23,'carc-q-inh'!I23)</f>
        <v>0</v>
      </c>
      <c r="L25" s="104" t="s">
        <v>212</v>
      </c>
    </row>
    <row r="26" spans="1:12">
      <c r="A26" s="216">
        <f>ROW()</f>
        <v>26</v>
      </c>
      <c r="B26" s="221" t="s">
        <v>347</v>
      </c>
      <c r="C26" s="157" t="s">
        <v>64</v>
      </c>
      <c r="D26" s="178" t="s">
        <v>214</v>
      </c>
      <c r="E26" s="178" t="s">
        <v>153</v>
      </c>
      <c r="F26" s="178"/>
      <c r="G26" s="178"/>
      <c r="H26" s="147">
        <f>'carc-TD50'!D21</f>
        <v>0</v>
      </c>
      <c r="I26" s="178" t="str">
        <f>'carc-TD50'!E21</f>
        <v>NEG</v>
      </c>
      <c r="J26" s="152">
        <f>'carc-q-inh'!I24</f>
        <v>0</v>
      </c>
      <c r="K26" s="179">
        <f>IF('carc-q-oral'!J24&gt;0,'carc-q-oral'!J24,'carc-q-inh'!I24)</f>
        <v>0</v>
      </c>
      <c r="L26" s="104" t="s">
        <v>212</v>
      </c>
    </row>
    <row r="27" spans="1:12">
      <c r="A27" s="216">
        <f>ROW()</f>
        <v>27</v>
      </c>
      <c r="B27" s="221" t="s">
        <v>348</v>
      </c>
      <c r="C27" s="157" t="s">
        <v>65</v>
      </c>
      <c r="D27" s="178" t="s">
        <v>214</v>
      </c>
      <c r="E27" s="178" t="s">
        <v>153</v>
      </c>
      <c r="F27" s="178"/>
      <c r="G27" s="178"/>
      <c r="H27" s="147">
        <f>'carc-TD50'!D22</f>
        <v>0</v>
      </c>
      <c r="I27" s="178" t="str">
        <f>'carc-TD50'!E22</f>
        <v>NEG</v>
      </c>
      <c r="J27" s="152">
        <f>'carc-q-inh'!I25</f>
        <v>0</v>
      </c>
      <c r="K27" s="179">
        <f>IF('carc-q-oral'!J25&gt;0,'carc-q-oral'!J25,'carc-q-inh'!I25)</f>
        <v>0</v>
      </c>
      <c r="L27" s="104" t="s">
        <v>212</v>
      </c>
    </row>
    <row r="28" spans="1:12" s="87" customFormat="1">
      <c r="A28" s="216">
        <f>ROW()</f>
        <v>28</v>
      </c>
      <c r="B28" s="221" t="s">
        <v>349</v>
      </c>
      <c r="C28" s="157" t="s">
        <v>296</v>
      </c>
      <c r="D28" s="178" t="s">
        <v>214</v>
      </c>
      <c r="E28" s="178" t="s">
        <v>214</v>
      </c>
      <c r="F28" s="178"/>
      <c r="G28" s="178"/>
      <c r="H28" s="147"/>
      <c r="I28" s="178"/>
      <c r="J28" s="152"/>
      <c r="K28" s="179"/>
      <c r="L28" s="104"/>
    </row>
    <row r="29" spans="1:12">
      <c r="A29" s="216">
        <f>ROW()</f>
        <v>29</v>
      </c>
      <c r="B29" s="221" t="s">
        <v>350</v>
      </c>
      <c r="C29" s="157" t="s">
        <v>66</v>
      </c>
      <c r="D29" s="178" t="s">
        <v>214</v>
      </c>
      <c r="E29" s="178" t="s">
        <v>214</v>
      </c>
      <c r="F29" s="178"/>
      <c r="G29" s="178"/>
      <c r="H29" s="147">
        <f>'carc-TD50'!D23</f>
        <v>0</v>
      </c>
      <c r="I29" s="178">
        <f>'carc-TD50'!E23</f>
        <v>0</v>
      </c>
      <c r="J29" s="152">
        <f>'carc-q-inh'!I27</f>
        <v>0</v>
      </c>
      <c r="K29" s="179">
        <f>IF('carc-q-oral'!J27&gt;0,'carc-q-oral'!J27,'carc-q-inh'!I27)</f>
        <v>0</v>
      </c>
      <c r="L29" s="104"/>
    </row>
    <row r="30" spans="1:12">
      <c r="A30" s="216">
        <f>ROW()</f>
        <v>30</v>
      </c>
      <c r="B30" s="221" t="s">
        <v>351</v>
      </c>
      <c r="C30" s="157" t="s">
        <v>67</v>
      </c>
      <c r="D30" s="178" t="s">
        <v>214</v>
      </c>
      <c r="E30" s="178" t="s">
        <v>214</v>
      </c>
      <c r="F30" s="178"/>
      <c r="G30" s="178"/>
      <c r="H30" s="147">
        <f>'carc-TD50'!D24</f>
        <v>0</v>
      </c>
      <c r="I30" s="178">
        <f>'carc-TD50'!E24</f>
        <v>0</v>
      </c>
      <c r="J30" s="152">
        <f>'carc-q-inh'!I28</f>
        <v>0</v>
      </c>
      <c r="K30" s="179">
        <f>IF('carc-q-oral'!J28&gt;0,'carc-q-oral'!J28,'carc-q-inh'!I28)</f>
        <v>0</v>
      </c>
      <c r="L30" s="104"/>
    </row>
    <row r="31" spans="1:12">
      <c r="A31" s="216">
        <f>ROW()</f>
        <v>31</v>
      </c>
      <c r="B31" s="221" t="s">
        <v>352</v>
      </c>
      <c r="C31" s="157" t="s">
        <v>68</v>
      </c>
      <c r="D31" s="178" t="s">
        <v>214</v>
      </c>
      <c r="E31" s="178" t="s">
        <v>153</v>
      </c>
      <c r="F31" s="178"/>
      <c r="G31" s="178"/>
      <c r="H31" s="147">
        <f>'carc-TD50'!D25</f>
        <v>0</v>
      </c>
      <c r="I31" s="178" t="str">
        <f>'carc-TD50'!E25</f>
        <v>NEG</v>
      </c>
      <c r="J31" s="152">
        <f>'carc-q-inh'!I29</f>
        <v>0</v>
      </c>
      <c r="K31" s="179">
        <f>IF('carc-q-oral'!J29&gt;0,'carc-q-oral'!J29,'carc-q-inh'!I29)</f>
        <v>0</v>
      </c>
      <c r="L31" s="104" t="s">
        <v>212</v>
      </c>
    </row>
    <row r="32" spans="1:12">
      <c r="C32" s="15"/>
      <c r="D32" s="11"/>
      <c r="E32" s="11"/>
      <c r="F32" s="11"/>
      <c r="G32" s="11"/>
      <c r="I32" s="11"/>
      <c r="J32" s="79"/>
      <c r="K32" s="10"/>
    </row>
    <row r="33" spans="4:7">
      <c r="D33" s="21"/>
      <c r="E33" s="21"/>
      <c r="F33" s="21"/>
      <c r="G33" s="21"/>
    </row>
    <row r="34" spans="4:7">
      <c r="D34" s="21"/>
      <c r="E34" s="21"/>
      <c r="F34" s="21"/>
      <c r="G34" s="21"/>
    </row>
    <row r="35" spans="4:7">
      <c r="D35" s="21"/>
      <c r="E35" s="21"/>
      <c r="F35" s="21"/>
      <c r="G35" s="21"/>
    </row>
    <row r="36" spans="4:7">
      <c r="D36" s="21"/>
      <c r="E36" s="21"/>
      <c r="F36" s="21"/>
      <c r="G36" s="21"/>
    </row>
    <row r="37" spans="4:7">
      <c r="D37" s="21"/>
      <c r="E37" s="21"/>
      <c r="F37" s="21"/>
      <c r="G37" s="21"/>
    </row>
    <row r="38" spans="4:7">
      <c r="D38" s="21"/>
      <c r="E38" s="21"/>
      <c r="F38" s="21"/>
      <c r="G38" s="21"/>
    </row>
    <row r="39" spans="4:7">
      <c r="D39" s="21"/>
      <c r="E39" s="21"/>
      <c r="F39" s="21"/>
      <c r="G39" s="21"/>
    </row>
    <row r="40" spans="4:7">
      <c r="D40" s="21"/>
      <c r="E40" s="21"/>
      <c r="F40" s="21"/>
      <c r="G40" s="21"/>
    </row>
    <row r="41" spans="4:7">
      <c r="D41" s="21"/>
      <c r="E41" s="21"/>
      <c r="F41" s="21"/>
      <c r="G41" s="21"/>
    </row>
    <row r="42" spans="4:7">
      <c r="D42" s="21"/>
      <c r="E42" s="21"/>
      <c r="F42" s="21"/>
      <c r="G42" s="21"/>
    </row>
    <row r="43" spans="4:7">
      <c r="D43" s="21"/>
      <c r="E43" s="21"/>
      <c r="F43" s="21"/>
      <c r="G43" s="21"/>
    </row>
    <row r="44" spans="4:7">
      <c r="D44" s="21"/>
      <c r="E44" s="21"/>
      <c r="F44" s="21"/>
      <c r="G44" s="21"/>
    </row>
    <row r="45" spans="4:7">
      <c r="D45" s="21"/>
      <c r="E45" s="21"/>
      <c r="F45" s="21"/>
      <c r="G45" s="21"/>
    </row>
    <row r="46" spans="4:7">
      <c r="D46" s="21"/>
      <c r="E46" s="21"/>
      <c r="F46" s="21"/>
      <c r="G46" s="21"/>
    </row>
    <row r="47" spans="4:7">
      <c r="D47" s="21"/>
      <c r="E47" s="21"/>
      <c r="F47" s="21"/>
      <c r="G47" s="21"/>
    </row>
    <row r="48" spans="4:7">
      <c r="D48" s="21"/>
      <c r="E48" s="21"/>
      <c r="F48" s="21"/>
      <c r="G48" s="21"/>
    </row>
    <row r="49" spans="4:7">
      <c r="D49" s="21"/>
      <c r="E49" s="21"/>
      <c r="F49" s="21"/>
      <c r="G49" s="21"/>
    </row>
    <row r="50" spans="4:7">
      <c r="D50" s="21"/>
      <c r="E50" s="21"/>
      <c r="F50" s="21"/>
      <c r="G50" s="21"/>
    </row>
    <row r="51" spans="4:7">
      <c r="D51" s="21"/>
      <c r="E51" s="21"/>
      <c r="F51" s="21"/>
      <c r="G51" s="21"/>
    </row>
    <row r="52" spans="4:7">
      <c r="D52" s="21"/>
      <c r="E52" s="21"/>
      <c r="F52" s="21"/>
      <c r="G52" s="21"/>
    </row>
    <row r="53" spans="4:7">
      <c r="D53" s="21"/>
      <c r="E53" s="21"/>
      <c r="F53" s="21"/>
      <c r="G53" s="21"/>
    </row>
    <row r="54" spans="4:7">
      <c r="D54" s="21"/>
      <c r="E54" s="21"/>
      <c r="F54" s="21"/>
      <c r="G54" s="21"/>
    </row>
    <row r="55" spans="4:7">
      <c r="D55" s="21"/>
      <c r="E55" s="21"/>
      <c r="F55" s="21"/>
      <c r="G55" s="21"/>
    </row>
    <row r="56" spans="4:7">
      <c r="D56" s="21"/>
      <c r="E56" s="21"/>
      <c r="F56" s="21"/>
      <c r="G56" s="21"/>
    </row>
    <row r="57" spans="4:7">
      <c r="D57" s="21"/>
      <c r="E57" s="21"/>
      <c r="F57" s="21"/>
      <c r="G57" s="21"/>
    </row>
    <row r="58" spans="4:7">
      <c r="D58" s="21"/>
      <c r="E58" s="21"/>
      <c r="F58" s="21"/>
      <c r="G58" s="21"/>
    </row>
    <row r="59" spans="4:7">
      <c r="D59" s="21"/>
      <c r="E59" s="21"/>
      <c r="F59" s="21"/>
      <c r="G59" s="21"/>
    </row>
    <row r="60" spans="4:7">
      <c r="D60" s="21"/>
      <c r="E60" s="21"/>
      <c r="F60" s="21"/>
      <c r="G60" s="21"/>
    </row>
    <row r="61" spans="4:7">
      <c r="D61" s="21"/>
      <c r="E61" s="21"/>
      <c r="F61" s="21"/>
      <c r="G61" s="21"/>
    </row>
    <row r="62" spans="4:7">
      <c r="D62" s="21"/>
      <c r="E62" s="21"/>
      <c r="F62" s="21"/>
      <c r="G62" s="21"/>
    </row>
    <row r="63" spans="4:7">
      <c r="D63" s="21"/>
      <c r="E63" s="21"/>
      <c r="F63" s="21"/>
      <c r="G63" s="21"/>
    </row>
    <row r="64" spans="4:7">
      <c r="D64" s="21"/>
      <c r="E64" s="21"/>
      <c r="F64" s="21"/>
      <c r="G64" s="21"/>
    </row>
    <row r="65" spans="4:7">
      <c r="D65" s="21"/>
      <c r="E65" s="21"/>
      <c r="F65" s="21"/>
      <c r="G65" s="21"/>
    </row>
    <row r="66" spans="4:7">
      <c r="D66" s="21"/>
      <c r="E66" s="21"/>
      <c r="F66" s="21"/>
      <c r="G66" s="21"/>
    </row>
    <row r="67" spans="4:7">
      <c r="D67" s="21"/>
      <c r="E67" s="21"/>
      <c r="F67" s="21"/>
      <c r="G67" s="21"/>
    </row>
    <row r="68" spans="4:7">
      <c r="D68" s="21"/>
      <c r="E68" s="21"/>
      <c r="F68" s="21"/>
      <c r="G68" s="21"/>
    </row>
    <row r="69" spans="4:7">
      <c r="D69" s="21"/>
      <c r="E69" s="21"/>
      <c r="F69" s="21"/>
      <c r="G69" s="21"/>
    </row>
    <row r="70" spans="4:7">
      <c r="D70" s="21"/>
      <c r="E70" s="21"/>
      <c r="F70" s="21"/>
      <c r="G70" s="21"/>
    </row>
    <row r="71" spans="4:7">
      <c r="D71" s="21"/>
      <c r="E71" s="21"/>
      <c r="F71" s="21"/>
      <c r="G71" s="21"/>
    </row>
    <row r="72" spans="4:7">
      <c r="D72" s="21"/>
      <c r="E72" s="21"/>
      <c r="F72" s="21"/>
      <c r="G72" s="21"/>
    </row>
    <row r="73" spans="4:7">
      <c r="D73" s="21"/>
      <c r="E73" s="21"/>
      <c r="F73" s="21"/>
      <c r="G73" s="21"/>
    </row>
    <row r="74" spans="4:7">
      <c r="D74" s="21"/>
      <c r="E74" s="21"/>
      <c r="F74" s="21"/>
      <c r="G74" s="21"/>
    </row>
    <row r="75" spans="4:7">
      <c r="D75" s="21"/>
      <c r="E75" s="21"/>
      <c r="F75" s="21"/>
      <c r="G75" s="21"/>
    </row>
    <row r="76" spans="4:7">
      <c r="D76" s="21"/>
      <c r="E76" s="21"/>
      <c r="F76" s="21"/>
      <c r="G76" s="21"/>
    </row>
    <row r="77" spans="4:7">
      <c r="D77" s="21"/>
      <c r="E77" s="21"/>
      <c r="F77" s="21"/>
      <c r="G77" s="21"/>
    </row>
    <row r="78" spans="4:7">
      <c r="D78" s="21"/>
      <c r="E78" s="21"/>
      <c r="F78" s="21"/>
      <c r="G78" s="21"/>
    </row>
    <row r="79" spans="4:7">
      <c r="D79" s="21"/>
      <c r="E79" s="21"/>
      <c r="F79" s="21"/>
      <c r="G79" s="21"/>
    </row>
    <row r="80" spans="4:7">
      <c r="D80" s="21"/>
      <c r="E80" s="21"/>
      <c r="F80" s="21"/>
      <c r="G80" s="21"/>
    </row>
    <row r="81" spans="4:7">
      <c r="D81" s="21"/>
      <c r="E81" s="21"/>
      <c r="F81" s="21"/>
      <c r="G81" s="21"/>
    </row>
    <row r="82" spans="4:7">
      <c r="D82" s="21"/>
      <c r="E82" s="21"/>
      <c r="F82" s="21"/>
      <c r="G82" s="21"/>
    </row>
    <row r="83" spans="4:7">
      <c r="D83" s="21"/>
      <c r="E83" s="21"/>
      <c r="F83" s="21"/>
      <c r="G83" s="21"/>
    </row>
    <row r="84" spans="4:7">
      <c r="D84" s="21"/>
      <c r="E84" s="21"/>
      <c r="F84" s="21"/>
      <c r="G84" s="21"/>
    </row>
    <row r="85" spans="4:7">
      <c r="D85" s="21"/>
      <c r="E85" s="21"/>
      <c r="F85" s="21"/>
      <c r="G85" s="21"/>
    </row>
    <row r="86" spans="4:7">
      <c r="D86" s="21"/>
      <c r="E86" s="21"/>
      <c r="F86" s="21"/>
      <c r="G86" s="21"/>
    </row>
    <row r="87" spans="4:7">
      <c r="D87" s="21"/>
      <c r="E87" s="21"/>
      <c r="F87" s="21"/>
      <c r="G87" s="21"/>
    </row>
    <row r="88" spans="4:7">
      <c r="D88" s="21"/>
      <c r="E88" s="21"/>
      <c r="F88" s="21"/>
      <c r="G88" s="21"/>
    </row>
    <row r="89" spans="4:7">
      <c r="D89" s="21"/>
      <c r="E89" s="21"/>
      <c r="F89" s="21"/>
      <c r="G89" s="21"/>
    </row>
    <row r="90" spans="4:7">
      <c r="D90" s="21"/>
      <c r="E90" s="21"/>
      <c r="F90" s="21"/>
      <c r="G90" s="21"/>
    </row>
    <row r="91" spans="4:7">
      <c r="D91" s="21"/>
      <c r="E91" s="21"/>
      <c r="F91" s="21"/>
      <c r="G91" s="21"/>
    </row>
    <row r="92" spans="4:7">
      <c r="D92" s="21"/>
      <c r="E92" s="21"/>
      <c r="F92" s="21"/>
      <c r="G92" s="21"/>
    </row>
    <row r="93" spans="4:7">
      <c r="D93" s="21"/>
      <c r="E93" s="21"/>
      <c r="F93" s="21"/>
      <c r="G93" s="21"/>
    </row>
    <row r="94" spans="4:7">
      <c r="D94" s="21"/>
      <c r="E94" s="21"/>
      <c r="F94" s="21"/>
      <c r="G94" s="21"/>
    </row>
    <row r="95" spans="4:7">
      <c r="D95" s="21"/>
      <c r="E95" s="21"/>
      <c r="F95" s="21"/>
      <c r="G95" s="21"/>
    </row>
    <row r="96" spans="4:7">
      <c r="D96" s="21"/>
      <c r="E96" s="21"/>
      <c r="F96" s="21"/>
      <c r="G96" s="21"/>
    </row>
    <row r="97" spans="4:7">
      <c r="D97" s="21"/>
      <c r="E97" s="21"/>
      <c r="F97" s="21"/>
      <c r="G97" s="21"/>
    </row>
    <row r="98" spans="4:7">
      <c r="D98" s="21"/>
      <c r="E98" s="21"/>
      <c r="F98" s="21"/>
      <c r="G98" s="21"/>
    </row>
    <row r="99" spans="4:7">
      <c r="D99" s="21"/>
      <c r="E99" s="21"/>
      <c r="F99" s="21"/>
      <c r="G99" s="21"/>
    </row>
    <row r="100" spans="4:7">
      <c r="D100" s="21"/>
      <c r="E100" s="21"/>
      <c r="F100" s="21"/>
      <c r="G100" s="21"/>
    </row>
    <row r="101" spans="4:7">
      <c r="D101" s="21"/>
      <c r="E101" s="21"/>
      <c r="F101" s="21"/>
      <c r="G101" s="21"/>
    </row>
    <row r="102" spans="4:7">
      <c r="D102" s="21"/>
      <c r="E102" s="21"/>
      <c r="F102" s="21"/>
      <c r="G102" s="21"/>
    </row>
    <row r="103" spans="4:7">
      <c r="D103" s="21"/>
      <c r="E103" s="21"/>
      <c r="F103" s="21"/>
      <c r="G103" s="21"/>
    </row>
    <row r="104" spans="4:7">
      <c r="D104" s="21"/>
      <c r="E104" s="21"/>
      <c r="F104" s="21"/>
      <c r="G104" s="21"/>
    </row>
    <row r="105" spans="4:7">
      <c r="D105" s="21"/>
      <c r="E105" s="21"/>
      <c r="F105" s="21"/>
      <c r="G105" s="21"/>
    </row>
    <row r="106" spans="4:7">
      <c r="D106" s="21"/>
      <c r="E106" s="21"/>
      <c r="F106" s="21"/>
      <c r="G106" s="21"/>
    </row>
    <row r="107" spans="4:7">
      <c r="D107" s="21"/>
      <c r="E107" s="21"/>
      <c r="F107" s="21"/>
      <c r="G107" s="21"/>
    </row>
    <row r="108" spans="4:7">
      <c r="D108" s="21"/>
      <c r="E108" s="21"/>
      <c r="F108" s="21"/>
      <c r="G108" s="21"/>
    </row>
    <row r="109" spans="4:7">
      <c r="D109" s="21"/>
      <c r="E109" s="21"/>
      <c r="F109" s="21"/>
      <c r="G109" s="21"/>
    </row>
    <row r="110" spans="4:7">
      <c r="D110" s="21"/>
      <c r="E110" s="21"/>
      <c r="F110" s="21"/>
      <c r="G110" s="21"/>
    </row>
    <row r="111" spans="4:7">
      <c r="D111" s="21"/>
      <c r="E111" s="21"/>
      <c r="F111" s="21"/>
      <c r="G111" s="21"/>
    </row>
    <row r="112" spans="4:7">
      <c r="D112" s="21"/>
      <c r="E112" s="21"/>
      <c r="F112" s="21"/>
      <c r="G112" s="21"/>
    </row>
    <row r="113" spans="4:7">
      <c r="D113" s="21"/>
      <c r="E113" s="21"/>
      <c r="F113" s="21"/>
      <c r="G113" s="21"/>
    </row>
    <row r="114" spans="4:7">
      <c r="D114" s="21"/>
      <c r="E114" s="21"/>
      <c r="F114" s="21"/>
      <c r="G114" s="21"/>
    </row>
    <row r="115" spans="4:7">
      <c r="D115" s="21"/>
      <c r="E115" s="21"/>
      <c r="F115" s="21"/>
      <c r="G115" s="21"/>
    </row>
    <row r="116" spans="4:7">
      <c r="D116" s="21"/>
      <c r="E116" s="21"/>
      <c r="F116" s="21"/>
      <c r="G116" s="21"/>
    </row>
    <row r="117" spans="4:7">
      <c r="D117" s="21"/>
      <c r="E117" s="21"/>
      <c r="F117" s="21"/>
      <c r="G117" s="21"/>
    </row>
    <row r="118" spans="4:7">
      <c r="D118" s="21"/>
      <c r="E118" s="21"/>
      <c r="F118" s="21"/>
      <c r="G118" s="21"/>
    </row>
    <row r="119" spans="4:7">
      <c r="D119" s="21"/>
      <c r="E119" s="21"/>
      <c r="F119" s="21"/>
      <c r="G119" s="21"/>
    </row>
    <row r="120" spans="4:7">
      <c r="D120" s="21"/>
      <c r="E120" s="21"/>
      <c r="F120" s="21"/>
      <c r="G120" s="21"/>
    </row>
    <row r="121" spans="4:7">
      <c r="D121" s="21"/>
      <c r="E121" s="21"/>
      <c r="F121" s="21"/>
      <c r="G121" s="21"/>
    </row>
    <row r="122" spans="4:7">
      <c r="D122" s="21"/>
      <c r="E122" s="21"/>
      <c r="F122" s="21"/>
      <c r="G122" s="21"/>
    </row>
    <row r="123" spans="4:7">
      <c r="D123" s="21"/>
      <c r="E123" s="21"/>
      <c r="F123" s="21"/>
      <c r="G123" s="21"/>
    </row>
    <row r="124" spans="4:7">
      <c r="D124" s="21"/>
      <c r="E124" s="21"/>
      <c r="F124" s="21"/>
      <c r="G124" s="21"/>
    </row>
    <row r="125" spans="4:7">
      <c r="D125" s="21"/>
      <c r="E125" s="21"/>
      <c r="F125" s="21"/>
      <c r="G125" s="21"/>
    </row>
    <row r="126" spans="4:7">
      <c r="D126" s="21"/>
      <c r="E126" s="21"/>
      <c r="F126" s="21"/>
      <c r="G126" s="21"/>
    </row>
    <row r="127" spans="4:7">
      <c r="D127" s="21"/>
      <c r="E127" s="21"/>
      <c r="F127" s="21"/>
      <c r="G127" s="21"/>
    </row>
    <row r="128" spans="4:7">
      <c r="D128" s="21"/>
      <c r="E128" s="21"/>
      <c r="F128" s="21"/>
      <c r="G128" s="21"/>
    </row>
    <row r="129" spans="4:7">
      <c r="D129" s="21"/>
      <c r="E129" s="21"/>
      <c r="F129" s="21"/>
      <c r="G129" s="21"/>
    </row>
    <row r="130" spans="4:7">
      <c r="D130" s="21"/>
      <c r="E130" s="21"/>
      <c r="F130" s="21"/>
      <c r="G130" s="21"/>
    </row>
    <row r="131" spans="4:7">
      <c r="D131" s="21"/>
      <c r="E131" s="21"/>
      <c r="F131" s="21"/>
      <c r="G131" s="21"/>
    </row>
    <row r="132" spans="4:7">
      <c r="D132" s="21"/>
      <c r="E132" s="21"/>
      <c r="F132" s="21"/>
      <c r="G132" s="21"/>
    </row>
    <row r="133" spans="4:7">
      <c r="D133" s="21"/>
      <c r="E133" s="21"/>
      <c r="F133" s="21"/>
      <c r="G133" s="21"/>
    </row>
    <row r="134" spans="4:7">
      <c r="D134" s="21"/>
      <c r="E134" s="21"/>
      <c r="F134" s="21"/>
      <c r="G134" s="21"/>
    </row>
    <row r="135" spans="4:7">
      <c r="D135" s="21"/>
      <c r="E135" s="21"/>
      <c r="F135" s="21"/>
      <c r="G135" s="21"/>
    </row>
    <row r="136" spans="4:7">
      <c r="D136" s="21"/>
      <c r="E136" s="21"/>
      <c r="F136" s="21"/>
      <c r="G136" s="21"/>
    </row>
    <row r="137" spans="4:7">
      <c r="D137" s="21"/>
      <c r="E137" s="21"/>
      <c r="F137" s="21"/>
      <c r="G137" s="21"/>
    </row>
    <row r="138" spans="4:7">
      <c r="D138" s="21"/>
      <c r="E138" s="21"/>
      <c r="F138" s="21"/>
      <c r="G138" s="21"/>
    </row>
    <row r="139" spans="4:7">
      <c r="D139" s="21"/>
      <c r="E139" s="21"/>
      <c r="F139" s="21"/>
      <c r="G139" s="21"/>
    </row>
    <row r="140" spans="4:7">
      <c r="D140" s="21"/>
      <c r="E140" s="21"/>
      <c r="F140" s="21"/>
      <c r="G140" s="21"/>
    </row>
    <row r="141" spans="4:7">
      <c r="D141" s="21"/>
      <c r="E141" s="21"/>
      <c r="F141" s="21"/>
      <c r="G141" s="21"/>
    </row>
    <row r="142" spans="4:7">
      <c r="D142" s="21"/>
      <c r="E142" s="21"/>
      <c r="F142" s="21"/>
      <c r="G142" s="21"/>
    </row>
    <row r="143" spans="4:7">
      <c r="D143" s="21"/>
      <c r="E143" s="21"/>
      <c r="F143" s="21"/>
      <c r="G143" s="21"/>
    </row>
    <row r="144" spans="4:7">
      <c r="D144" s="21"/>
      <c r="E144" s="21"/>
      <c r="F144" s="21"/>
      <c r="G144" s="21"/>
    </row>
    <row r="145" spans="4:7">
      <c r="D145" s="21"/>
      <c r="E145" s="21"/>
      <c r="F145" s="21"/>
      <c r="G145" s="21"/>
    </row>
    <row r="146" spans="4:7">
      <c r="D146" s="21"/>
      <c r="E146" s="21"/>
      <c r="F146" s="21"/>
      <c r="G146" s="21"/>
    </row>
    <row r="147" spans="4:7">
      <c r="D147" s="21"/>
      <c r="E147" s="21"/>
      <c r="F147" s="21"/>
      <c r="G147" s="21"/>
    </row>
    <row r="148" spans="4:7">
      <c r="D148" s="21"/>
      <c r="E148" s="21"/>
      <c r="F148" s="21"/>
      <c r="G148" s="21"/>
    </row>
    <row r="149" spans="4:7">
      <c r="D149" s="21"/>
      <c r="E149" s="21"/>
      <c r="F149" s="21"/>
      <c r="G149" s="21"/>
    </row>
    <row r="150" spans="4:7">
      <c r="D150" s="21"/>
      <c r="E150" s="21"/>
      <c r="F150" s="21"/>
      <c r="G150" s="21"/>
    </row>
    <row r="151" spans="4:7">
      <c r="D151" s="21"/>
      <c r="E151" s="21"/>
      <c r="F151" s="21"/>
      <c r="G151" s="21"/>
    </row>
    <row r="152" spans="4:7">
      <c r="D152" s="21"/>
      <c r="E152" s="21"/>
      <c r="F152" s="21"/>
      <c r="G152" s="21"/>
    </row>
    <row r="153" spans="4:7">
      <c r="D153" s="21"/>
      <c r="E153" s="21"/>
      <c r="F153" s="21"/>
      <c r="G153" s="21"/>
    </row>
    <row r="154" spans="4:7">
      <c r="D154" s="21"/>
      <c r="E154" s="21"/>
      <c r="F154" s="21"/>
      <c r="G154" s="21"/>
    </row>
    <row r="155" spans="4:7">
      <c r="D155" s="21"/>
      <c r="E155" s="21"/>
      <c r="F155" s="21"/>
      <c r="G155" s="21"/>
    </row>
    <row r="156" spans="4:7">
      <c r="D156" s="21"/>
      <c r="E156" s="21"/>
      <c r="F156" s="21"/>
      <c r="G156" s="21"/>
    </row>
    <row r="157" spans="4:7">
      <c r="D157" s="21"/>
      <c r="E157" s="21"/>
      <c r="F157" s="21"/>
      <c r="G157" s="21"/>
    </row>
    <row r="158" spans="4:7">
      <c r="D158" s="21"/>
      <c r="E158" s="21"/>
      <c r="F158" s="21"/>
      <c r="G158" s="21"/>
    </row>
    <row r="159" spans="4:7">
      <c r="D159" s="21"/>
      <c r="E159" s="21"/>
      <c r="F159" s="21"/>
      <c r="G159" s="21"/>
    </row>
    <row r="160" spans="4:7">
      <c r="D160" s="21"/>
      <c r="E160" s="21"/>
      <c r="F160" s="21"/>
      <c r="G160" s="21"/>
    </row>
    <row r="161" spans="4:7">
      <c r="D161" s="21"/>
      <c r="E161" s="21"/>
      <c r="F161" s="21"/>
      <c r="G161" s="21"/>
    </row>
    <row r="162" spans="4:7">
      <c r="D162" s="21"/>
      <c r="E162" s="21"/>
      <c r="F162" s="21"/>
      <c r="G162" s="21"/>
    </row>
    <row r="163" spans="4:7">
      <c r="D163" s="21"/>
      <c r="E163" s="21"/>
      <c r="F163" s="21"/>
      <c r="G163" s="21"/>
    </row>
    <row r="164" spans="4:7">
      <c r="D164" s="21"/>
      <c r="E164" s="21"/>
      <c r="F164" s="21"/>
      <c r="G164" s="21"/>
    </row>
    <row r="165" spans="4:7">
      <c r="D165" s="21"/>
      <c r="E165" s="21"/>
      <c r="F165" s="21"/>
      <c r="G165" s="21"/>
    </row>
    <row r="166" spans="4:7">
      <c r="D166" s="21"/>
      <c r="E166" s="21"/>
      <c r="F166" s="21"/>
      <c r="G166" s="21"/>
    </row>
    <row r="167" spans="4:7">
      <c r="D167" s="21"/>
      <c r="E167" s="21"/>
      <c r="F167" s="21"/>
      <c r="G167" s="21"/>
    </row>
    <row r="168" spans="4:7">
      <c r="D168" s="21"/>
      <c r="E168" s="21"/>
      <c r="F168" s="21"/>
      <c r="G168" s="21"/>
    </row>
    <row r="169" spans="4:7">
      <c r="D169" s="21"/>
      <c r="E169" s="21"/>
      <c r="F169" s="21"/>
      <c r="G169" s="21"/>
    </row>
    <row r="170" spans="4:7">
      <c r="D170" s="21"/>
      <c r="E170" s="21"/>
      <c r="F170" s="21"/>
      <c r="G170" s="21"/>
    </row>
    <row r="171" spans="4:7">
      <c r="D171" s="21"/>
      <c r="E171" s="21"/>
      <c r="F171" s="21"/>
      <c r="G171" s="21"/>
    </row>
    <row r="172" spans="4:7">
      <c r="D172" s="21"/>
      <c r="E172" s="21"/>
      <c r="F172" s="21"/>
      <c r="G172" s="21"/>
    </row>
    <row r="173" spans="4:7">
      <c r="D173" s="21"/>
      <c r="E173" s="21"/>
      <c r="F173" s="21"/>
      <c r="G173" s="21"/>
    </row>
    <row r="174" spans="4:7">
      <c r="D174" s="21"/>
      <c r="E174" s="21"/>
      <c r="F174" s="21"/>
      <c r="G174" s="21"/>
    </row>
    <row r="175" spans="4:7">
      <c r="D175" s="21"/>
      <c r="E175" s="21"/>
      <c r="F175" s="21"/>
      <c r="G175" s="21"/>
    </row>
    <row r="176" spans="4:7">
      <c r="D176" s="21"/>
      <c r="E176" s="21"/>
      <c r="F176" s="21"/>
      <c r="G176" s="21"/>
    </row>
    <row r="177" spans="4:7">
      <c r="D177" s="21"/>
      <c r="E177" s="21"/>
      <c r="F177" s="21"/>
      <c r="G177" s="21"/>
    </row>
    <row r="178" spans="4:7">
      <c r="D178" s="21"/>
      <c r="E178" s="21"/>
      <c r="F178" s="21"/>
      <c r="G178" s="21"/>
    </row>
    <row r="179" spans="4:7">
      <c r="D179" s="21"/>
      <c r="E179" s="21"/>
      <c r="F179" s="21"/>
      <c r="G179" s="21"/>
    </row>
    <row r="180" spans="4:7">
      <c r="D180" s="21"/>
      <c r="E180" s="21"/>
      <c r="F180" s="21"/>
      <c r="G180" s="21"/>
    </row>
    <row r="181" spans="4:7">
      <c r="D181" s="21"/>
      <c r="E181" s="21"/>
      <c r="F181" s="21"/>
      <c r="G181" s="21"/>
    </row>
    <row r="182" spans="4:7">
      <c r="D182" s="21"/>
      <c r="E182" s="21"/>
      <c r="F182" s="21"/>
      <c r="G182" s="21"/>
    </row>
    <row r="183" spans="4:7">
      <c r="D183" s="21"/>
      <c r="E183" s="21"/>
      <c r="F183" s="21"/>
      <c r="G183" s="21"/>
    </row>
    <row r="184" spans="4:7">
      <c r="D184" s="21"/>
      <c r="E184" s="21"/>
      <c r="F184" s="21"/>
      <c r="G184" s="21"/>
    </row>
    <row r="185" spans="4:7">
      <c r="D185" s="21"/>
      <c r="E185" s="21"/>
      <c r="F185" s="21"/>
      <c r="G185" s="21"/>
    </row>
    <row r="186" spans="4:7">
      <c r="D186" s="21"/>
      <c r="E186" s="21"/>
      <c r="F186" s="21"/>
      <c r="G186" s="21"/>
    </row>
    <row r="187" spans="4:7">
      <c r="D187" s="21"/>
      <c r="E187" s="21"/>
      <c r="F187" s="21"/>
      <c r="G187" s="21"/>
    </row>
    <row r="188" spans="4:7">
      <c r="D188" s="21"/>
      <c r="E188" s="21"/>
      <c r="F188" s="21"/>
      <c r="G188" s="21"/>
    </row>
    <row r="189" spans="4:7">
      <c r="D189" s="21"/>
      <c r="E189" s="21"/>
      <c r="F189" s="21"/>
      <c r="G189" s="21"/>
    </row>
    <row r="190" spans="4:7">
      <c r="D190" s="21"/>
      <c r="E190" s="21"/>
      <c r="F190" s="21"/>
      <c r="G190" s="21"/>
    </row>
    <row r="191" spans="4:7">
      <c r="D191" s="21"/>
      <c r="E191" s="21"/>
      <c r="F191" s="21"/>
      <c r="G191" s="21"/>
    </row>
    <row r="192" spans="4:7">
      <c r="D192" s="21"/>
      <c r="E192" s="21"/>
      <c r="F192" s="21"/>
      <c r="G192" s="21"/>
    </row>
    <row r="193" spans="4:7">
      <c r="D193" s="21"/>
      <c r="E193" s="21"/>
      <c r="F193" s="21"/>
      <c r="G193" s="21"/>
    </row>
    <row r="194" spans="4:7">
      <c r="D194" s="21"/>
      <c r="E194" s="21"/>
      <c r="F194" s="21"/>
      <c r="G194" s="21"/>
    </row>
    <row r="195" spans="4:7">
      <c r="D195" s="21"/>
      <c r="E195" s="21"/>
      <c r="F195" s="21"/>
      <c r="G195" s="21"/>
    </row>
    <row r="196" spans="4:7">
      <c r="D196" s="21"/>
      <c r="E196" s="21"/>
      <c r="F196" s="21"/>
      <c r="G196" s="21"/>
    </row>
    <row r="197" spans="4:7">
      <c r="D197" s="21"/>
      <c r="E197" s="21"/>
      <c r="F197" s="21"/>
      <c r="G197" s="21"/>
    </row>
    <row r="198" spans="4:7">
      <c r="D198" s="21"/>
      <c r="E198" s="21"/>
      <c r="F198" s="21"/>
      <c r="G198" s="21"/>
    </row>
    <row r="199" spans="4:7">
      <c r="D199" s="21"/>
      <c r="E199" s="21"/>
      <c r="F199" s="21"/>
      <c r="G199" s="21"/>
    </row>
    <row r="200" spans="4:7">
      <c r="D200" s="21"/>
      <c r="E200" s="21"/>
      <c r="F200" s="21"/>
      <c r="G200" s="21"/>
    </row>
    <row r="201" spans="4:7">
      <c r="D201" s="21"/>
      <c r="E201" s="21"/>
      <c r="F201" s="21"/>
      <c r="G201" s="21"/>
    </row>
    <row r="202" spans="4:7">
      <c r="D202" s="21"/>
      <c r="E202" s="21"/>
      <c r="F202" s="21"/>
      <c r="G202" s="21"/>
    </row>
    <row r="203" spans="4:7">
      <c r="D203" s="21"/>
      <c r="E203" s="21"/>
      <c r="F203" s="21"/>
      <c r="G203" s="21"/>
    </row>
    <row r="204" spans="4:7">
      <c r="D204" s="21"/>
      <c r="E204" s="21"/>
      <c r="F204" s="21"/>
      <c r="G204" s="21"/>
    </row>
    <row r="205" spans="4:7">
      <c r="D205" s="21"/>
      <c r="E205" s="21"/>
      <c r="F205" s="21"/>
      <c r="G205" s="21"/>
    </row>
    <row r="206" spans="4:7">
      <c r="D206" s="21"/>
      <c r="E206" s="21"/>
      <c r="F206" s="21"/>
      <c r="G206" s="21"/>
    </row>
    <row r="207" spans="4:7">
      <c r="D207" s="21"/>
      <c r="E207" s="21"/>
      <c r="F207" s="21"/>
      <c r="G207" s="21"/>
    </row>
    <row r="208" spans="4:7">
      <c r="D208" s="21"/>
      <c r="E208" s="21"/>
      <c r="F208" s="21"/>
      <c r="G208" s="21"/>
    </row>
    <row r="209" spans="4:7">
      <c r="D209" s="21"/>
      <c r="E209" s="21"/>
      <c r="F209" s="21"/>
      <c r="G209" s="21"/>
    </row>
    <row r="210" spans="4:7">
      <c r="D210" s="21"/>
      <c r="E210" s="21"/>
      <c r="F210" s="21"/>
      <c r="G210" s="21"/>
    </row>
    <row r="211" spans="4:7">
      <c r="D211" s="21"/>
      <c r="E211" s="21"/>
      <c r="F211" s="21"/>
      <c r="G211" s="21"/>
    </row>
    <row r="212" spans="4:7">
      <c r="D212" s="21"/>
      <c r="E212" s="21"/>
      <c r="F212" s="21"/>
      <c r="G212" s="21"/>
    </row>
    <row r="213" spans="4:7">
      <c r="D213" s="21"/>
      <c r="E213" s="21"/>
      <c r="F213" s="21"/>
      <c r="G213" s="21"/>
    </row>
    <row r="214" spans="4:7">
      <c r="D214" s="21"/>
      <c r="E214" s="21"/>
      <c r="F214" s="21"/>
      <c r="G214" s="21"/>
    </row>
    <row r="215" spans="4:7">
      <c r="D215" s="21"/>
      <c r="E215" s="21"/>
      <c r="F215" s="21"/>
      <c r="G215" s="21"/>
    </row>
    <row r="216" spans="4:7">
      <c r="D216" s="21"/>
      <c r="E216" s="21"/>
      <c r="F216" s="21"/>
      <c r="G216" s="21"/>
    </row>
    <row r="217" spans="4:7">
      <c r="D217" s="21"/>
      <c r="E217" s="21"/>
      <c r="F217" s="21"/>
      <c r="G217" s="21"/>
    </row>
    <row r="218" spans="4:7">
      <c r="D218" s="21"/>
      <c r="E218" s="21"/>
      <c r="F218" s="21"/>
      <c r="G218" s="21"/>
    </row>
    <row r="219" spans="4:7">
      <c r="D219" s="21"/>
      <c r="E219" s="21"/>
      <c r="F219" s="21"/>
      <c r="G219" s="21"/>
    </row>
    <row r="220" spans="4:7">
      <c r="D220" s="21"/>
      <c r="E220" s="21"/>
      <c r="F220" s="21"/>
      <c r="G220" s="21"/>
    </row>
    <row r="221" spans="4:7">
      <c r="D221" s="21"/>
      <c r="E221" s="21"/>
      <c r="F221" s="21"/>
      <c r="G221" s="21"/>
    </row>
    <row r="222" spans="4:7">
      <c r="D222" s="21"/>
      <c r="E222" s="21"/>
      <c r="F222" s="21"/>
      <c r="G222" s="21"/>
    </row>
    <row r="223" spans="4:7">
      <c r="D223" s="21"/>
      <c r="E223" s="21"/>
      <c r="F223" s="21"/>
      <c r="G223" s="21"/>
    </row>
    <row r="224" spans="4:7">
      <c r="D224" s="21"/>
      <c r="E224" s="21"/>
      <c r="F224" s="21"/>
      <c r="G224" s="21"/>
    </row>
    <row r="225" spans="4:7">
      <c r="D225" s="21"/>
      <c r="E225" s="21"/>
      <c r="F225" s="21"/>
      <c r="G225" s="21"/>
    </row>
    <row r="226" spans="4:7">
      <c r="D226" s="21"/>
      <c r="E226" s="21"/>
      <c r="F226" s="21"/>
      <c r="G226" s="21"/>
    </row>
    <row r="227" spans="4:7">
      <c r="D227" s="21"/>
      <c r="E227" s="21"/>
      <c r="F227" s="21"/>
      <c r="G227" s="21"/>
    </row>
    <row r="228" spans="4:7">
      <c r="D228" s="21"/>
      <c r="E228" s="21"/>
      <c r="F228" s="21"/>
      <c r="G228" s="21"/>
    </row>
    <row r="229" spans="4:7">
      <c r="D229" s="21"/>
      <c r="E229" s="21"/>
      <c r="F229" s="21"/>
      <c r="G229" s="21"/>
    </row>
    <row r="230" spans="4:7">
      <c r="D230" s="21"/>
      <c r="E230" s="21"/>
      <c r="F230" s="21"/>
      <c r="G230" s="21"/>
    </row>
    <row r="231" spans="4:7">
      <c r="D231" s="21"/>
      <c r="E231" s="21"/>
      <c r="F231" s="21"/>
      <c r="G231" s="21"/>
    </row>
    <row r="232" spans="4:7">
      <c r="D232" s="21"/>
      <c r="E232" s="21"/>
      <c r="F232" s="21"/>
      <c r="G232" s="21"/>
    </row>
    <row r="233" spans="4:7">
      <c r="D233" s="21"/>
      <c r="E233" s="21"/>
      <c r="F233" s="21"/>
      <c r="G233" s="21"/>
    </row>
    <row r="234" spans="4:7">
      <c r="D234" s="21"/>
      <c r="E234" s="21"/>
      <c r="F234" s="21"/>
      <c r="G234" s="21"/>
    </row>
    <row r="235" spans="4:7">
      <c r="D235" s="21"/>
      <c r="E235" s="21"/>
      <c r="F235" s="21"/>
      <c r="G235" s="21"/>
    </row>
    <row r="236" spans="4:7">
      <c r="D236" s="21"/>
      <c r="E236" s="21"/>
      <c r="F236" s="21"/>
      <c r="G236" s="21"/>
    </row>
    <row r="237" spans="4:7">
      <c r="D237" s="21"/>
      <c r="E237" s="21"/>
      <c r="F237" s="21"/>
      <c r="G237" s="21"/>
    </row>
    <row r="238" spans="4:7">
      <c r="D238" s="21"/>
      <c r="E238" s="21"/>
      <c r="F238" s="21"/>
      <c r="G238" s="21"/>
    </row>
    <row r="239" spans="4:7">
      <c r="D239" s="21"/>
      <c r="E239" s="21"/>
      <c r="F239" s="21"/>
      <c r="G239" s="21"/>
    </row>
    <row r="240" spans="4:7">
      <c r="D240" s="21"/>
      <c r="E240" s="21"/>
      <c r="F240" s="21"/>
      <c r="G240" s="21"/>
    </row>
    <row r="241" spans="4:7">
      <c r="D241" s="21"/>
      <c r="E241" s="21"/>
      <c r="F241" s="21"/>
      <c r="G241" s="21"/>
    </row>
    <row r="242" spans="4:7">
      <c r="D242" s="21"/>
      <c r="E242" s="21"/>
      <c r="F242" s="21"/>
      <c r="G242" s="21"/>
    </row>
    <row r="243" spans="4:7">
      <c r="D243" s="21"/>
      <c r="E243" s="21"/>
      <c r="F243" s="21"/>
      <c r="G243" s="21"/>
    </row>
    <row r="244" spans="4:7">
      <c r="D244" s="21"/>
      <c r="E244" s="21"/>
      <c r="F244" s="21"/>
      <c r="G244" s="21"/>
    </row>
    <row r="245" spans="4:7">
      <c r="D245" s="21"/>
      <c r="E245" s="21"/>
      <c r="F245" s="21"/>
      <c r="G245" s="21"/>
    </row>
    <row r="246" spans="4:7">
      <c r="D246" s="21"/>
      <c r="E246" s="21"/>
      <c r="F246" s="21"/>
      <c r="G246" s="21"/>
    </row>
    <row r="247" spans="4:7">
      <c r="D247" s="21"/>
      <c r="E247" s="21"/>
      <c r="F247" s="21"/>
      <c r="G247" s="21"/>
    </row>
    <row r="248" spans="4:7">
      <c r="D248" s="21"/>
      <c r="E248" s="21"/>
      <c r="F248" s="21"/>
      <c r="G248" s="21"/>
    </row>
    <row r="249" spans="4:7">
      <c r="D249" s="21"/>
      <c r="E249" s="21"/>
      <c r="F249" s="21"/>
      <c r="G249" s="21"/>
    </row>
    <row r="250" spans="4:7">
      <c r="D250" s="21"/>
      <c r="E250" s="21"/>
      <c r="F250" s="21"/>
      <c r="G250" s="21"/>
    </row>
    <row r="251" spans="4:7">
      <c r="D251" s="21"/>
      <c r="E251" s="21"/>
      <c r="F251" s="21"/>
      <c r="G251" s="21"/>
    </row>
    <row r="252" spans="4:7">
      <c r="D252" s="21"/>
      <c r="E252" s="21"/>
      <c r="F252" s="21"/>
      <c r="G252" s="21"/>
    </row>
    <row r="253" spans="4:7">
      <c r="D253" s="21"/>
      <c r="E253" s="21"/>
      <c r="F253" s="21"/>
      <c r="G253" s="21"/>
    </row>
    <row r="254" spans="4:7">
      <c r="D254" s="21"/>
      <c r="E254" s="21"/>
      <c r="F254" s="21"/>
      <c r="G254" s="21"/>
    </row>
    <row r="255" spans="4:7">
      <c r="D255" s="21"/>
      <c r="E255" s="21"/>
      <c r="F255" s="21"/>
      <c r="G255" s="21"/>
    </row>
    <row r="256" spans="4:7">
      <c r="D256" s="21"/>
      <c r="E256" s="21"/>
      <c r="F256" s="21"/>
      <c r="G256" s="21"/>
    </row>
    <row r="257" spans="4:7">
      <c r="D257" s="21"/>
      <c r="E257" s="21"/>
      <c r="F257" s="21"/>
      <c r="G257" s="21"/>
    </row>
    <row r="258" spans="4:7">
      <c r="D258" s="21"/>
      <c r="E258" s="21"/>
      <c r="F258" s="21"/>
      <c r="G258" s="21"/>
    </row>
    <row r="259" spans="4:7">
      <c r="D259" s="21"/>
      <c r="E259" s="21"/>
      <c r="F259" s="21"/>
      <c r="G259" s="21"/>
    </row>
    <row r="260" spans="4:7">
      <c r="D260" s="21"/>
      <c r="E260" s="21"/>
      <c r="F260" s="21"/>
      <c r="G260" s="21"/>
    </row>
    <row r="261" spans="4:7">
      <c r="D261" s="21"/>
      <c r="E261" s="21"/>
      <c r="F261" s="21"/>
      <c r="G261" s="21"/>
    </row>
    <row r="262" spans="4:7">
      <c r="D262" s="21"/>
      <c r="E262" s="21"/>
      <c r="F262" s="21"/>
      <c r="G262" s="21"/>
    </row>
    <row r="263" spans="4:7">
      <c r="D263" s="21"/>
      <c r="E263" s="21"/>
      <c r="F263" s="21"/>
      <c r="G263" s="21"/>
    </row>
    <row r="264" spans="4:7">
      <c r="D264" s="21"/>
      <c r="E264" s="21"/>
      <c r="F264" s="21"/>
      <c r="G264" s="21"/>
    </row>
    <row r="265" spans="4:7">
      <c r="D265" s="21"/>
      <c r="E265" s="21"/>
      <c r="F265" s="21"/>
      <c r="G265" s="21"/>
    </row>
    <row r="266" spans="4:7">
      <c r="D266" s="21"/>
      <c r="E266" s="21"/>
      <c r="F266" s="21"/>
      <c r="G266" s="21"/>
    </row>
    <row r="267" spans="4:7">
      <c r="D267" s="21"/>
      <c r="E267" s="21"/>
      <c r="F267" s="21"/>
      <c r="G267" s="21"/>
    </row>
    <row r="268" spans="4:7">
      <c r="D268" s="21"/>
      <c r="E268" s="21"/>
      <c r="F268" s="21"/>
      <c r="G268" s="21"/>
    </row>
    <row r="269" spans="4:7">
      <c r="D269" s="21"/>
      <c r="E269" s="21"/>
      <c r="F269" s="21"/>
      <c r="G269" s="21"/>
    </row>
    <row r="270" spans="4:7">
      <c r="D270" s="21"/>
      <c r="E270" s="21"/>
      <c r="F270" s="21"/>
      <c r="G270" s="21"/>
    </row>
    <row r="271" spans="4:7">
      <c r="D271" s="21"/>
      <c r="E271" s="21"/>
      <c r="F271" s="21"/>
      <c r="G271" s="21"/>
    </row>
    <row r="272" spans="4:7">
      <c r="D272" s="21"/>
      <c r="E272" s="21"/>
      <c r="F272" s="21"/>
      <c r="G272" s="21"/>
    </row>
    <row r="273" spans="4:7">
      <c r="D273" s="21"/>
      <c r="E273" s="21"/>
      <c r="F273" s="21"/>
      <c r="G273" s="21"/>
    </row>
    <row r="274" spans="4:7">
      <c r="D274" s="21"/>
      <c r="E274" s="21"/>
      <c r="F274" s="21"/>
      <c r="G274" s="21"/>
    </row>
    <row r="275" spans="4:7">
      <c r="D275" s="21"/>
      <c r="E275" s="21"/>
      <c r="F275" s="21"/>
      <c r="G275" s="21"/>
    </row>
    <row r="276" spans="4:7">
      <c r="D276" s="21"/>
      <c r="E276" s="21"/>
      <c r="F276" s="21"/>
      <c r="G276" s="21"/>
    </row>
    <row r="277" spans="4:7">
      <c r="D277" s="21"/>
      <c r="E277" s="21"/>
      <c r="F277" s="21"/>
      <c r="G277" s="21"/>
    </row>
    <row r="278" spans="4:7">
      <c r="D278" s="21"/>
      <c r="E278" s="21"/>
      <c r="F278" s="21"/>
      <c r="G278" s="21"/>
    </row>
    <row r="279" spans="4:7">
      <c r="D279" s="21"/>
      <c r="E279" s="21"/>
      <c r="F279" s="21"/>
      <c r="G279" s="21"/>
    </row>
    <row r="280" spans="4:7">
      <c r="D280" s="21"/>
      <c r="E280" s="21"/>
      <c r="F280" s="21"/>
      <c r="G280" s="21"/>
    </row>
    <row r="281" spans="4:7">
      <c r="D281" s="21"/>
      <c r="E281" s="21"/>
      <c r="F281" s="21"/>
      <c r="G281" s="21"/>
    </row>
    <row r="282" spans="4:7">
      <c r="D282" s="21"/>
      <c r="E282" s="21"/>
      <c r="F282" s="21"/>
      <c r="G282" s="21"/>
    </row>
    <row r="283" spans="4:7">
      <c r="D283" s="21"/>
      <c r="E283" s="21"/>
      <c r="F283" s="21"/>
      <c r="G283" s="21"/>
    </row>
    <row r="284" spans="4:7">
      <c r="D284" s="21"/>
      <c r="E284" s="21"/>
      <c r="F284" s="21"/>
      <c r="G284" s="21"/>
    </row>
    <row r="285" spans="4:7">
      <c r="D285" s="21"/>
      <c r="E285" s="21"/>
      <c r="F285" s="21"/>
      <c r="G285" s="21"/>
    </row>
    <row r="286" spans="4:7">
      <c r="D286" s="21"/>
      <c r="E286" s="21"/>
      <c r="F286" s="21"/>
      <c r="G286" s="21"/>
    </row>
    <row r="287" spans="4:7">
      <c r="D287" s="21"/>
      <c r="E287" s="21"/>
      <c r="F287" s="21"/>
      <c r="G287" s="21"/>
    </row>
    <row r="288" spans="4:7">
      <c r="D288" s="21"/>
      <c r="E288" s="21"/>
      <c r="F288" s="21"/>
      <c r="G288" s="21"/>
    </row>
    <row r="289" spans="4:7">
      <c r="D289" s="21"/>
      <c r="E289" s="21"/>
      <c r="F289" s="21"/>
      <c r="G289" s="21"/>
    </row>
    <row r="290" spans="4:7">
      <c r="D290" s="21"/>
      <c r="E290" s="21"/>
      <c r="F290" s="21"/>
      <c r="G290" s="21"/>
    </row>
    <row r="291" spans="4:7">
      <c r="D291" s="21"/>
      <c r="E291" s="21"/>
      <c r="F291" s="21"/>
      <c r="G291" s="21"/>
    </row>
    <row r="292" spans="4:7">
      <c r="D292" s="21"/>
      <c r="E292" s="21"/>
      <c r="F292" s="21"/>
      <c r="G292" s="21"/>
    </row>
    <row r="293" spans="4:7">
      <c r="D293" s="21"/>
      <c r="E293" s="21"/>
      <c r="F293" s="21"/>
      <c r="G293" s="21"/>
    </row>
    <row r="294" spans="4:7">
      <c r="D294" s="21"/>
      <c r="E294" s="21"/>
      <c r="F294" s="21"/>
      <c r="G294" s="21"/>
    </row>
    <row r="295" spans="4:7">
      <c r="D295" s="21"/>
      <c r="E295" s="21"/>
      <c r="F295" s="21"/>
      <c r="G295" s="21"/>
    </row>
    <row r="296" spans="4:7">
      <c r="D296" s="21"/>
      <c r="E296" s="21"/>
      <c r="F296" s="21"/>
      <c r="G296" s="21"/>
    </row>
    <row r="297" spans="4:7">
      <c r="D297" s="21"/>
      <c r="E297" s="21"/>
      <c r="F297" s="21"/>
      <c r="G297" s="21"/>
    </row>
    <row r="298" spans="4:7">
      <c r="D298" s="21"/>
      <c r="E298" s="21"/>
      <c r="F298" s="21"/>
      <c r="G298" s="21"/>
    </row>
    <row r="299" spans="4:7">
      <c r="D299" s="21"/>
      <c r="E299" s="21"/>
      <c r="F299" s="21"/>
      <c r="G299" s="21"/>
    </row>
    <row r="300" spans="4:7">
      <c r="D300" s="21"/>
      <c r="E300" s="21"/>
      <c r="F300" s="21"/>
      <c r="G300" s="21"/>
    </row>
    <row r="301" spans="4:7">
      <c r="D301" s="21"/>
      <c r="E301" s="21"/>
      <c r="F301" s="21"/>
      <c r="G301" s="21"/>
    </row>
    <row r="302" spans="4:7">
      <c r="D302" s="21"/>
      <c r="E302" s="21"/>
      <c r="F302" s="21"/>
      <c r="G302" s="21"/>
    </row>
    <row r="303" spans="4:7">
      <c r="D303" s="21"/>
      <c r="E303" s="21"/>
      <c r="F303" s="21"/>
      <c r="G303" s="21"/>
    </row>
    <row r="304" spans="4:7">
      <c r="D304" s="21"/>
      <c r="E304" s="21"/>
      <c r="F304" s="21"/>
      <c r="G304" s="21"/>
    </row>
    <row r="305" spans="4:7">
      <c r="D305" s="21"/>
      <c r="E305" s="21"/>
      <c r="F305" s="21"/>
      <c r="G305" s="21"/>
    </row>
    <row r="306" spans="4:7">
      <c r="D306" s="21"/>
      <c r="E306" s="21"/>
      <c r="F306" s="21"/>
      <c r="G306" s="21"/>
    </row>
    <row r="307" spans="4:7">
      <c r="D307" s="21"/>
      <c r="E307" s="21"/>
      <c r="F307" s="21"/>
      <c r="G307" s="21"/>
    </row>
    <row r="308" spans="4:7">
      <c r="D308" s="21"/>
      <c r="E308" s="21"/>
      <c r="F308" s="21"/>
      <c r="G308" s="21"/>
    </row>
    <row r="309" spans="4:7">
      <c r="D309" s="21"/>
      <c r="E309" s="21"/>
      <c r="F309" s="21"/>
      <c r="G309" s="21"/>
    </row>
    <row r="310" spans="4:7">
      <c r="D310" s="21"/>
      <c r="E310" s="21"/>
      <c r="F310" s="21"/>
      <c r="G310" s="21"/>
    </row>
    <row r="311" spans="4:7">
      <c r="D311" s="21"/>
      <c r="E311" s="21"/>
      <c r="F311" s="21"/>
      <c r="G311" s="21"/>
    </row>
    <row r="312" spans="4:7">
      <c r="D312" s="21"/>
      <c r="E312" s="21"/>
      <c r="F312" s="21"/>
      <c r="G312" s="21"/>
    </row>
    <row r="313" spans="4:7">
      <c r="D313" s="21"/>
      <c r="E313" s="21"/>
      <c r="F313" s="21"/>
      <c r="G313" s="21"/>
    </row>
    <row r="314" spans="4:7">
      <c r="D314" s="21"/>
      <c r="E314" s="21"/>
      <c r="F314" s="21"/>
      <c r="G314" s="21"/>
    </row>
    <row r="315" spans="4:7">
      <c r="D315" s="21"/>
      <c r="E315" s="21"/>
      <c r="F315" s="21"/>
      <c r="G315" s="21"/>
    </row>
    <row r="316" spans="4:7">
      <c r="D316" s="21"/>
      <c r="E316" s="21"/>
      <c r="F316" s="21"/>
      <c r="G316" s="21"/>
    </row>
    <row r="317" spans="4:7">
      <c r="D317" s="21"/>
      <c r="E317" s="21"/>
      <c r="F317" s="21"/>
      <c r="G317" s="21"/>
    </row>
    <row r="318" spans="4:7">
      <c r="D318" s="21"/>
      <c r="E318" s="21"/>
      <c r="F318" s="21"/>
      <c r="G318" s="21"/>
    </row>
    <row r="319" spans="4:7">
      <c r="D319" s="21"/>
      <c r="E319" s="21"/>
      <c r="F319" s="21"/>
      <c r="G319" s="21"/>
    </row>
    <row r="320" spans="4:7">
      <c r="D320" s="21"/>
      <c r="E320" s="21"/>
      <c r="F320" s="21"/>
      <c r="G320" s="21"/>
    </row>
    <row r="321" spans="4:7">
      <c r="D321" s="21"/>
      <c r="E321" s="21"/>
      <c r="F321" s="21"/>
      <c r="G321" s="21"/>
    </row>
    <row r="322" spans="4:7">
      <c r="D322" s="21"/>
      <c r="E322" s="21"/>
      <c r="F322" s="21"/>
      <c r="G322" s="21"/>
    </row>
    <row r="323" spans="4:7">
      <c r="D323" s="21"/>
      <c r="E323" s="21"/>
      <c r="F323" s="21"/>
      <c r="G323" s="21"/>
    </row>
    <row r="324" spans="4:7">
      <c r="D324" s="21"/>
      <c r="E324" s="21"/>
      <c r="F324" s="21"/>
      <c r="G324" s="21"/>
    </row>
    <row r="325" spans="4:7">
      <c r="D325" s="21"/>
      <c r="E325" s="21"/>
      <c r="F325" s="21"/>
      <c r="G325" s="21"/>
    </row>
    <row r="326" spans="4:7">
      <c r="D326" s="21"/>
      <c r="E326" s="21"/>
      <c r="F326" s="21"/>
      <c r="G326" s="21"/>
    </row>
    <row r="327" spans="4:7">
      <c r="D327" s="21"/>
      <c r="E327" s="21"/>
      <c r="F327" s="21"/>
      <c r="G327" s="21"/>
    </row>
    <row r="328" spans="4:7">
      <c r="D328" s="21"/>
      <c r="E328" s="21"/>
      <c r="F328" s="21"/>
      <c r="G328" s="21"/>
    </row>
    <row r="329" spans="4:7">
      <c r="D329" s="21"/>
      <c r="E329" s="21"/>
      <c r="F329" s="21"/>
      <c r="G329" s="21"/>
    </row>
    <row r="330" spans="4:7">
      <c r="D330" s="21"/>
      <c r="E330" s="21"/>
      <c r="F330" s="21"/>
      <c r="G330" s="21"/>
    </row>
    <row r="331" spans="4:7">
      <c r="D331" s="21"/>
      <c r="E331" s="21"/>
      <c r="F331" s="21"/>
      <c r="G331" s="21"/>
    </row>
    <row r="332" spans="4:7">
      <c r="D332" s="21"/>
      <c r="E332" s="21"/>
      <c r="F332" s="21"/>
      <c r="G332" s="21"/>
    </row>
    <row r="333" spans="4:7">
      <c r="D333" s="21"/>
      <c r="E333" s="21"/>
      <c r="F333" s="21"/>
      <c r="G333" s="21"/>
    </row>
    <row r="334" spans="4:7">
      <c r="D334" s="21"/>
      <c r="E334" s="21"/>
      <c r="F334" s="21"/>
      <c r="G334" s="21"/>
    </row>
    <row r="335" spans="4:7">
      <c r="D335" s="21"/>
      <c r="E335" s="21"/>
      <c r="F335" s="21"/>
      <c r="G335" s="21"/>
    </row>
    <row r="336" spans="4:7">
      <c r="D336" s="21"/>
      <c r="E336" s="21"/>
      <c r="F336" s="21"/>
      <c r="G336" s="21"/>
    </row>
    <row r="337" spans="4:7">
      <c r="D337" s="21"/>
      <c r="E337" s="21"/>
      <c r="F337" s="21"/>
      <c r="G337" s="21"/>
    </row>
    <row r="338" spans="4:7">
      <c r="D338" s="21"/>
      <c r="E338" s="21"/>
      <c r="F338" s="21"/>
      <c r="G338" s="21"/>
    </row>
    <row r="339" spans="4:7">
      <c r="D339" s="21"/>
      <c r="E339" s="21"/>
      <c r="F339" s="21"/>
      <c r="G339" s="21"/>
    </row>
    <row r="340" spans="4:7">
      <c r="D340" s="21"/>
      <c r="E340" s="21"/>
      <c r="F340" s="21"/>
      <c r="G340" s="21"/>
    </row>
    <row r="341" spans="4:7">
      <c r="D341" s="21"/>
      <c r="E341" s="21"/>
      <c r="F341" s="21"/>
      <c r="G341" s="21"/>
    </row>
    <row r="342" spans="4:7">
      <c r="D342" s="21"/>
      <c r="E342" s="21"/>
      <c r="F342" s="21"/>
      <c r="G342" s="21"/>
    </row>
    <row r="343" spans="4:7">
      <c r="D343" s="21"/>
      <c r="E343" s="21"/>
      <c r="F343" s="21"/>
      <c r="G343" s="21"/>
    </row>
    <row r="344" spans="4:7">
      <c r="D344" s="21"/>
      <c r="E344" s="21"/>
      <c r="F344" s="21"/>
      <c r="G344" s="21"/>
    </row>
    <row r="345" spans="4:7">
      <c r="D345" s="21"/>
      <c r="E345" s="21"/>
      <c r="F345" s="21"/>
      <c r="G345" s="21"/>
    </row>
    <row r="346" spans="4:7">
      <c r="D346" s="21"/>
      <c r="E346" s="21"/>
      <c r="F346" s="21"/>
      <c r="G346" s="21"/>
    </row>
    <row r="347" spans="4:7">
      <c r="D347" s="21"/>
      <c r="E347" s="21"/>
      <c r="F347" s="21"/>
      <c r="G347" s="21"/>
    </row>
    <row r="348" spans="4:7">
      <c r="D348" s="21"/>
      <c r="E348" s="21"/>
      <c r="F348" s="21"/>
      <c r="G348" s="21"/>
    </row>
    <row r="349" spans="4:7">
      <c r="D349" s="21"/>
      <c r="E349" s="21"/>
      <c r="F349" s="21"/>
      <c r="G349" s="21"/>
    </row>
    <row r="350" spans="4:7">
      <c r="D350" s="21"/>
      <c r="E350" s="21"/>
      <c r="F350" s="21"/>
      <c r="G350" s="21"/>
    </row>
    <row r="351" spans="4:7">
      <c r="D351" s="21"/>
      <c r="E351" s="21"/>
      <c r="F351" s="21"/>
      <c r="G351" s="21"/>
    </row>
    <row r="352" spans="4:7">
      <c r="D352" s="21"/>
      <c r="E352" s="21"/>
      <c r="F352" s="21"/>
      <c r="G352" s="21"/>
    </row>
    <row r="353" spans="4:7">
      <c r="D353" s="21"/>
      <c r="E353" s="21"/>
      <c r="F353" s="21"/>
      <c r="G353" s="21"/>
    </row>
    <row r="354" spans="4:7">
      <c r="D354" s="21"/>
      <c r="E354" s="21"/>
      <c r="F354" s="21"/>
      <c r="G354" s="21"/>
    </row>
    <row r="355" spans="4:7">
      <c r="D355" s="21"/>
      <c r="E355" s="21"/>
      <c r="F355" s="21"/>
      <c r="G355" s="21"/>
    </row>
    <row r="356" spans="4:7">
      <c r="D356" s="21"/>
      <c r="E356" s="21"/>
      <c r="F356" s="21"/>
      <c r="G356" s="21"/>
    </row>
    <row r="357" spans="4:7">
      <c r="D357" s="21"/>
      <c r="E357" s="21"/>
      <c r="F357" s="21"/>
      <c r="G357" s="21"/>
    </row>
    <row r="358" spans="4:7">
      <c r="D358" s="21"/>
      <c r="E358" s="21"/>
      <c r="F358" s="21"/>
      <c r="G358" s="21"/>
    </row>
    <row r="359" spans="4:7">
      <c r="D359" s="21"/>
      <c r="E359" s="21"/>
      <c r="F359" s="21"/>
      <c r="G359" s="21"/>
    </row>
    <row r="360" spans="4:7">
      <c r="D360" s="21"/>
      <c r="E360" s="21"/>
      <c r="F360" s="21"/>
      <c r="G360" s="21"/>
    </row>
    <row r="361" spans="4:7">
      <c r="D361" s="21"/>
      <c r="E361" s="21"/>
      <c r="F361" s="21"/>
      <c r="G361" s="21"/>
    </row>
    <row r="362" spans="4:7">
      <c r="D362" s="21"/>
      <c r="E362" s="21"/>
      <c r="F362" s="21"/>
      <c r="G362" s="21"/>
    </row>
    <row r="363" spans="4:7">
      <c r="D363" s="21"/>
      <c r="E363" s="21"/>
      <c r="F363" s="21"/>
      <c r="G363" s="21"/>
    </row>
    <row r="364" spans="4:7">
      <c r="D364" s="21"/>
      <c r="E364" s="21"/>
      <c r="F364" s="21"/>
      <c r="G364" s="21"/>
    </row>
    <row r="365" spans="4:7">
      <c r="D365" s="21"/>
      <c r="E365" s="21"/>
      <c r="F365" s="21"/>
      <c r="G365" s="21"/>
    </row>
    <row r="366" spans="4:7">
      <c r="D366" s="21"/>
      <c r="E366" s="21"/>
      <c r="F366" s="21"/>
      <c r="G366" s="21"/>
    </row>
    <row r="367" spans="4:7">
      <c r="D367" s="21"/>
      <c r="E367" s="21"/>
      <c r="F367" s="21"/>
      <c r="G367" s="21"/>
    </row>
    <row r="368" spans="4:7">
      <c r="D368" s="21"/>
      <c r="E368" s="21"/>
      <c r="F368" s="21"/>
      <c r="G368" s="21"/>
    </row>
    <row r="369" spans="4:7">
      <c r="D369" s="21"/>
      <c r="E369" s="21"/>
      <c r="F369" s="21"/>
      <c r="G369" s="21"/>
    </row>
    <row r="370" spans="4:7">
      <c r="D370" s="21"/>
      <c r="E370" s="21"/>
      <c r="F370" s="21"/>
      <c r="G370" s="21"/>
    </row>
    <row r="371" spans="4:7">
      <c r="D371" s="21"/>
      <c r="E371" s="21"/>
      <c r="F371" s="21"/>
      <c r="G371" s="21"/>
    </row>
    <row r="372" spans="4:7">
      <c r="D372" s="21"/>
      <c r="E372" s="21"/>
      <c r="F372" s="21"/>
      <c r="G372" s="21"/>
    </row>
    <row r="373" spans="4:7">
      <c r="D373" s="21"/>
      <c r="E373" s="21"/>
      <c r="F373" s="21"/>
      <c r="G373" s="21"/>
    </row>
    <row r="374" spans="4:7">
      <c r="D374" s="21"/>
      <c r="E374" s="21"/>
      <c r="F374" s="21"/>
      <c r="G374" s="21"/>
    </row>
    <row r="375" spans="4:7">
      <c r="D375" s="21"/>
      <c r="E375" s="21"/>
      <c r="F375" s="21"/>
      <c r="G375" s="21"/>
    </row>
    <row r="376" spans="4:7">
      <c r="D376" s="21"/>
      <c r="E376" s="21"/>
      <c r="F376" s="21"/>
      <c r="G376" s="21"/>
    </row>
    <row r="377" spans="4:7">
      <c r="D377" s="21"/>
      <c r="E377" s="21"/>
      <c r="F377" s="21"/>
      <c r="G377" s="21"/>
    </row>
    <row r="378" spans="4:7">
      <c r="D378" s="21"/>
      <c r="E378" s="21"/>
      <c r="F378" s="21"/>
      <c r="G378" s="21"/>
    </row>
    <row r="379" spans="4:7">
      <c r="D379" s="21"/>
      <c r="E379" s="21"/>
      <c r="F379" s="21"/>
      <c r="G379" s="21"/>
    </row>
    <row r="380" spans="4:7">
      <c r="D380" s="21"/>
      <c r="E380" s="21"/>
      <c r="F380" s="21"/>
      <c r="G380" s="21"/>
    </row>
    <row r="381" spans="4:7">
      <c r="D381" s="21"/>
      <c r="E381" s="21"/>
      <c r="F381" s="21"/>
      <c r="G381" s="21"/>
    </row>
    <row r="382" spans="4:7">
      <c r="D382" s="21"/>
      <c r="E382" s="21"/>
      <c r="F382" s="21"/>
      <c r="G382" s="21"/>
    </row>
    <row r="383" spans="4:7">
      <c r="D383" s="21"/>
      <c r="E383" s="21"/>
      <c r="F383" s="21"/>
      <c r="G383" s="21"/>
    </row>
    <row r="384" spans="4:7">
      <c r="D384" s="21"/>
      <c r="E384" s="21"/>
      <c r="F384" s="21"/>
      <c r="G384" s="21"/>
    </row>
    <row r="385" spans="4:7">
      <c r="D385" s="21"/>
      <c r="E385" s="21"/>
      <c r="F385" s="21"/>
      <c r="G385" s="21"/>
    </row>
    <row r="386" spans="4:7">
      <c r="D386" s="21"/>
      <c r="E386" s="21"/>
      <c r="F386" s="21"/>
      <c r="G386" s="21"/>
    </row>
    <row r="387" spans="4:7">
      <c r="D387" s="21"/>
      <c r="E387" s="21"/>
      <c r="F387" s="21"/>
      <c r="G387" s="21"/>
    </row>
    <row r="388" spans="4:7">
      <c r="D388" s="21"/>
      <c r="E388" s="21"/>
      <c r="F388" s="21"/>
      <c r="G388" s="21"/>
    </row>
    <row r="389" spans="4:7">
      <c r="D389" s="21"/>
      <c r="E389" s="21"/>
      <c r="F389" s="21"/>
      <c r="G389" s="21"/>
    </row>
    <row r="390" spans="4:7">
      <c r="D390" s="21"/>
      <c r="E390" s="21"/>
      <c r="F390" s="21"/>
      <c r="G390" s="21"/>
    </row>
    <row r="391" spans="4:7">
      <c r="D391" s="21"/>
      <c r="E391" s="21"/>
      <c r="F391" s="21"/>
      <c r="G391" s="21"/>
    </row>
    <row r="392" spans="4:7">
      <c r="D392" s="21"/>
      <c r="E392" s="21"/>
      <c r="F392" s="21"/>
      <c r="G392" s="21"/>
    </row>
    <row r="393" spans="4:7">
      <c r="D393" s="21"/>
      <c r="E393" s="21"/>
      <c r="F393" s="21"/>
      <c r="G393" s="21"/>
    </row>
    <row r="394" spans="4:7">
      <c r="D394" s="21"/>
      <c r="E394" s="21"/>
      <c r="F394" s="21"/>
      <c r="G394" s="21"/>
    </row>
    <row r="395" spans="4:7">
      <c r="D395" s="21"/>
      <c r="E395" s="21"/>
      <c r="F395" s="21"/>
      <c r="G395" s="21"/>
    </row>
    <row r="396" spans="4:7">
      <c r="D396" s="21"/>
      <c r="E396" s="21"/>
      <c r="F396" s="21"/>
      <c r="G396" s="21"/>
    </row>
    <row r="397" spans="4:7">
      <c r="D397" s="21"/>
      <c r="E397" s="21"/>
      <c r="F397" s="21"/>
      <c r="G397" s="21"/>
    </row>
    <row r="398" spans="4:7">
      <c r="D398" s="21"/>
      <c r="E398" s="21"/>
      <c r="F398" s="21"/>
      <c r="G398" s="21"/>
    </row>
    <row r="399" spans="4:7">
      <c r="D399" s="21"/>
      <c r="E399" s="21"/>
      <c r="F399" s="21"/>
      <c r="G399" s="21"/>
    </row>
    <row r="400" spans="4:7">
      <c r="D400" s="21"/>
      <c r="E400" s="21"/>
      <c r="F400" s="21"/>
      <c r="G400" s="21"/>
    </row>
    <row r="401" spans="4:7">
      <c r="D401" s="21"/>
      <c r="E401" s="21"/>
      <c r="F401" s="21"/>
      <c r="G401" s="21"/>
    </row>
    <row r="402" spans="4:7">
      <c r="D402" s="21"/>
      <c r="E402" s="21"/>
      <c r="F402" s="21"/>
      <c r="G402" s="21"/>
    </row>
    <row r="403" spans="4:7">
      <c r="D403" s="21"/>
      <c r="E403" s="21"/>
      <c r="F403" s="21"/>
      <c r="G403" s="21"/>
    </row>
    <row r="404" spans="4:7">
      <c r="D404" s="21"/>
      <c r="E404" s="21"/>
      <c r="F404" s="21"/>
      <c r="G404" s="21"/>
    </row>
    <row r="405" spans="4:7">
      <c r="D405" s="21"/>
      <c r="E405" s="21"/>
      <c r="F405" s="21"/>
      <c r="G405" s="21"/>
    </row>
    <row r="406" spans="4:7">
      <c r="D406" s="21"/>
      <c r="E406" s="21"/>
      <c r="F406" s="21"/>
      <c r="G406" s="21"/>
    </row>
    <row r="407" spans="4:7">
      <c r="D407" s="21"/>
      <c r="E407" s="21"/>
      <c r="F407" s="21"/>
      <c r="G407" s="21"/>
    </row>
    <row r="408" spans="4:7">
      <c r="D408" s="21"/>
      <c r="E408" s="21"/>
      <c r="F408" s="21"/>
      <c r="G408" s="21"/>
    </row>
    <row r="409" spans="4:7">
      <c r="D409" s="21"/>
      <c r="E409" s="21"/>
      <c r="F409" s="21"/>
      <c r="G409" s="21"/>
    </row>
    <row r="410" spans="4:7">
      <c r="D410" s="21"/>
      <c r="E410" s="21"/>
      <c r="F410" s="21"/>
      <c r="G410" s="21"/>
    </row>
    <row r="411" spans="4:7">
      <c r="D411" s="21"/>
      <c r="E411" s="21"/>
      <c r="F411" s="21"/>
      <c r="G411" s="21"/>
    </row>
    <row r="412" spans="4:7">
      <c r="D412" s="21"/>
      <c r="E412" s="21"/>
      <c r="F412" s="21"/>
      <c r="G412" s="21"/>
    </row>
    <row r="413" spans="4:7">
      <c r="D413" s="21"/>
      <c r="E413" s="21"/>
      <c r="F413" s="21"/>
      <c r="G413" s="21"/>
    </row>
    <row r="414" spans="4:7">
      <c r="D414" s="21"/>
      <c r="E414" s="21"/>
      <c r="F414" s="21"/>
      <c r="G414" s="21"/>
    </row>
    <row r="415" spans="4:7">
      <c r="D415" s="21"/>
      <c r="E415" s="21"/>
      <c r="F415" s="21"/>
      <c r="G415" s="21"/>
    </row>
    <row r="416" spans="4:7">
      <c r="D416" s="21"/>
      <c r="E416" s="21"/>
      <c r="F416" s="21"/>
      <c r="G416" s="21"/>
    </row>
    <row r="417" spans="4:7">
      <c r="D417" s="21"/>
      <c r="E417" s="21"/>
      <c r="F417" s="21"/>
      <c r="G417" s="21"/>
    </row>
    <row r="418" spans="4:7">
      <c r="D418" s="21"/>
      <c r="E418" s="21"/>
      <c r="F418" s="21"/>
      <c r="G418" s="21"/>
    </row>
    <row r="419" spans="4:7">
      <c r="D419" s="21"/>
      <c r="E419" s="21"/>
      <c r="F419" s="21"/>
      <c r="G419" s="21"/>
    </row>
    <row r="420" spans="4:7">
      <c r="D420" s="21"/>
      <c r="E420" s="21"/>
      <c r="F420" s="21"/>
      <c r="G420" s="21"/>
    </row>
    <row r="421" spans="4:7">
      <c r="D421" s="21"/>
      <c r="E421" s="21"/>
      <c r="F421" s="21"/>
      <c r="G421" s="21"/>
    </row>
    <row r="422" spans="4:7">
      <c r="D422" s="21"/>
      <c r="E422" s="21"/>
      <c r="F422" s="21"/>
      <c r="G422" s="21"/>
    </row>
    <row r="423" spans="4:7">
      <c r="D423" s="21"/>
      <c r="E423" s="21"/>
      <c r="F423" s="21"/>
      <c r="G423" s="21"/>
    </row>
    <row r="424" spans="4:7">
      <c r="D424" s="21"/>
      <c r="E424" s="21"/>
      <c r="F424" s="21"/>
      <c r="G424" s="21"/>
    </row>
    <row r="425" spans="4:7">
      <c r="D425" s="21"/>
      <c r="E425" s="21"/>
      <c r="F425" s="21"/>
      <c r="G425" s="21"/>
    </row>
    <row r="426" spans="4:7">
      <c r="D426" s="21"/>
      <c r="E426" s="21"/>
      <c r="F426" s="21"/>
      <c r="G426" s="21"/>
    </row>
    <row r="427" spans="4:7">
      <c r="D427" s="21"/>
      <c r="E427" s="21"/>
      <c r="F427" s="21"/>
      <c r="G427" s="21"/>
    </row>
    <row r="428" spans="4:7">
      <c r="D428" s="21"/>
      <c r="E428" s="21"/>
      <c r="F428" s="21"/>
      <c r="G428" s="21"/>
    </row>
    <row r="429" spans="4:7">
      <c r="D429" s="21"/>
      <c r="E429" s="21"/>
      <c r="F429" s="21"/>
      <c r="G429" s="21"/>
    </row>
    <row r="430" spans="4:7">
      <c r="D430" s="21"/>
      <c r="E430" s="21"/>
      <c r="F430" s="21"/>
      <c r="G430" s="21"/>
    </row>
    <row r="431" spans="4:7">
      <c r="D431" s="21"/>
      <c r="E431" s="21"/>
      <c r="F431" s="21"/>
      <c r="G431" s="21"/>
    </row>
    <row r="432" spans="4:7">
      <c r="D432" s="21"/>
      <c r="E432" s="21"/>
      <c r="F432" s="21"/>
      <c r="G432" s="21"/>
    </row>
    <row r="433" spans="4:7">
      <c r="D433" s="21"/>
      <c r="E433" s="21"/>
      <c r="F433" s="21"/>
      <c r="G433" s="21"/>
    </row>
    <row r="434" spans="4:7">
      <c r="D434" s="21"/>
      <c r="E434" s="21"/>
      <c r="F434" s="21"/>
      <c r="G434" s="21"/>
    </row>
    <row r="435" spans="4:7">
      <c r="D435" s="21"/>
      <c r="E435" s="21"/>
      <c r="F435" s="21"/>
      <c r="G435" s="21"/>
    </row>
    <row r="436" spans="4:7">
      <c r="D436" s="21"/>
      <c r="E436" s="21"/>
      <c r="F436" s="21"/>
      <c r="G436" s="21"/>
    </row>
    <row r="437" spans="4:7">
      <c r="D437" s="21"/>
      <c r="E437" s="21"/>
      <c r="F437" s="21"/>
      <c r="G437" s="21"/>
    </row>
    <row r="438" spans="4:7">
      <c r="D438" s="21"/>
      <c r="E438" s="21"/>
      <c r="F438" s="21"/>
      <c r="G438" s="21"/>
    </row>
    <row r="439" spans="4:7">
      <c r="D439" s="21"/>
      <c r="E439" s="21"/>
      <c r="F439" s="21"/>
      <c r="G439" s="21"/>
    </row>
    <row r="440" spans="4:7">
      <c r="D440" s="21"/>
      <c r="E440" s="21"/>
      <c r="F440" s="21"/>
      <c r="G440" s="21"/>
    </row>
    <row r="441" spans="4:7">
      <c r="D441" s="21"/>
      <c r="E441" s="21"/>
      <c r="F441" s="21"/>
      <c r="G441" s="21"/>
    </row>
    <row r="442" spans="4:7">
      <c r="D442" s="21"/>
      <c r="E442" s="21"/>
      <c r="F442" s="21"/>
      <c r="G442" s="21"/>
    </row>
    <row r="443" spans="4:7">
      <c r="D443" s="21"/>
      <c r="E443" s="21"/>
      <c r="F443" s="21"/>
      <c r="G443" s="21"/>
    </row>
    <row r="444" spans="4:7">
      <c r="D444" s="21"/>
      <c r="E444" s="21"/>
      <c r="F444" s="21"/>
      <c r="G444" s="21"/>
    </row>
    <row r="445" spans="4:7">
      <c r="D445" s="21"/>
      <c r="E445" s="21"/>
      <c r="F445" s="21"/>
      <c r="G445" s="21"/>
    </row>
    <row r="446" spans="4:7">
      <c r="D446" s="21"/>
      <c r="E446" s="21"/>
      <c r="F446" s="21"/>
      <c r="G446" s="21"/>
    </row>
    <row r="447" spans="4:7">
      <c r="D447" s="21"/>
      <c r="E447" s="21"/>
      <c r="F447" s="21"/>
      <c r="G447" s="21"/>
    </row>
    <row r="448" spans="4:7">
      <c r="D448" s="21"/>
      <c r="E448" s="21"/>
      <c r="F448" s="21"/>
      <c r="G448" s="21"/>
    </row>
    <row r="449" spans="4:7">
      <c r="D449" s="21"/>
      <c r="E449" s="21"/>
      <c r="F449" s="21"/>
      <c r="G449" s="21"/>
    </row>
    <row r="450" spans="4:7">
      <c r="D450" s="21"/>
      <c r="E450" s="21"/>
      <c r="F450" s="21"/>
      <c r="G450" s="21"/>
    </row>
    <row r="451" spans="4:7">
      <c r="D451" s="21"/>
      <c r="E451" s="21"/>
      <c r="F451" s="21"/>
      <c r="G451" s="21"/>
    </row>
    <row r="452" spans="4:7">
      <c r="D452" s="21"/>
      <c r="E452" s="21"/>
      <c r="F452" s="21"/>
      <c r="G452" s="21"/>
    </row>
    <row r="453" spans="4:7">
      <c r="D453" s="21"/>
      <c r="E453" s="21"/>
      <c r="F453" s="21"/>
      <c r="G453" s="21"/>
    </row>
    <row r="454" spans="4:7">
      <c r="D454" s="21"/>
      <c r="E454" s="21"/>
      <c r="F454" s="21"/>
      <c r="G454" s="21"/>
    </row>
    <row r="455" spans="4:7">
      <c r="D455" s="21"/>
      <c r="E455" s="21"/>
      <c r="F455" s="21"/>
      <c r="G455" s="21"/>
    </row>
    <row r="456" spans="4:7">
      <c r="D456" s="21"/>
      <c r="E456" s="21"/>
      <c r="F456" s="21"/>
      <c r="G456" s="21"/>
    </row>
    <row r="457" spans="4:7">
      <c r="D457" s="21"/>
      <c r="E457" s="21"/>
      <c r="F457" s="21"/>
      <c r="G457" s="21"/>
    </row>
    <row r="458" spans="4:7">
      <c r="D458" s="21"/>
      <c r="E458" s="21"/>
      <c r="F458" s="21"/>
      <c r="G458" s="21"/>
    </row>
    <row r="459" spans="4:7">
      <c r="D459" s="21"/>
      <c r="E459" s="21"/>
      <c r="F459" s="21"/>
      <c r="G459" s="21"/>
    </row>
    <row r="460" spans="4:7">
      <c r="D460" s="21"/>
      <c r="E460" s="21"/>
      <c r="F460" s="21"/>
      <c r="G460" s="21"/>
    </row>
    <row r="461" spans="4:7">
      <c r="D461" s="21"/>
      <c r="E461" s="21"/>
      <c r="F461" s="21"/>
      <c r="G461" s="21"/>
    </row>
    <row r="462" spans="4:7">
      <c r="D462" s="21"/>
      <c r="E462" s="21"/>
      <c r="F462" s="21"/>
      <c r="G462" s="21"/>
    </row>
    <row r="463" spans="4:7">
      <c r="D463" s="21"/>
      <c r="E463" s="21"/>
      <c r="F463" s="21"/>
      <c r="G463" s="21"/>
    </row>
    <row r="464" spans="4:7">
      <c r="D464" s="21"/>
      <c r="E464" s="21"/>
      <c r="F464" s="21"/>
      <c r="G464" s="21"/>
    </row>
    <row r="465" spans="4:7">
      <c r="D465" s="21"/>
      <c r="E465" s="21"/>
      <c r="F465" s="21"/>
      <c r="G465" s="21"/>
    </row>
    <row r="466" spans="4:7">
      <c r="D466" s="21"/>
      <c r="E466" s="21"/>
      <c r="F466" s="21"/>
      <c r="G466" s="21"/>
    </row>
    <row r="467" spans="4:7">
      <c r="D467" s="21"/>
      <c r="E467" s="21"/>
      <c r="F467" s="21"/>
      <c r="G467" s="21"/>
    </row>
    <row r="468" spans="4:7">
      <c r="D468" s="21"/>
      <c r="E468" s="21"/>
      <c r="F468" s="21"/>
      <c r="G468" s="21"/>
    </row>
    <row r="469" spans="4:7">
      <c r="D469" s="21"/>
      <c r="E469" s="21"/>
      <c r="F469" s="21"/>
      <c r="G469" s="21"/>
    </row>
    <row r="470" spans="4:7">
      <c r="D470" s="21"/>
      <c r="E470" s="21"/>
      <c r="F470" s="21"/>
      <c r="G470" s="21"/>
    </row>
    <row r="471" spans="4:7">
      <c r="D471" s="21"/>
      <c r="E471" s="21"/>
      <c r="F471" s="21"/>
      <c r="G471" s="21"/>
    </row>
    <row r="472" spans="4:7">
      <c r="D472" s="21"/>
      <c r="E472" s="21"/>
      <c r="F472" s="21"/>
      <c r="G472" s="21"/>
    </row>
    <row r="473" spans="4:7">
      <c r="D473" s="21"/>
      <c r="E473" s="21"/>
      <c r="F473" s="21"/>
      <c r="G473" s="21"/>
    </row>
    <row r="474" spans="4:7">
      <c r="D474" s="21"/>
      <c r="E474" s="21"/>
      <c r="F474" s="21"/>
      <c r="G474" s="21"/>
    </row>
    <row r="475" spans="4:7">
      <c r="D475" s="21"/>
      <c r="E475" s="21"/>
      <c r="F475" s="21"/>
      <c r="G475" s="21"/>
    </row>
    <row r="476" spans="4:7">
      <c r="D476" s="21"/>
      <c r="E476" s="21"/>
      <c r="F476" s="21"/>
      <c r="G476" s="21"/>
    </row>
    <row r="477" spans="4:7">
      <c r="D477" s="21"/>
      <c r="E477" s="21"/>
      <c r="F477" s="21"/>
      <c r="G477" s="21"/>
    </row>
    <row r="478" spans="4:7">
      <c r="D478" s="21"/>
      <c r="E478" s="21"/>
      <c r="F478" s="21"/>
      <c r="G478" s="21"/>
    </row>
    <row r="479" spans="4:7">
      <c r="D479" s="21"/>
      <c r="E479" s="21"/>
      <c r="F479" s="21"/>
      <c r="G479" s="21"/>
    </row>
    <row r="480" spans="4:7">
      <c r="D480" s="21"/>
      <c r="E480" s="21"/>
      <c r="F480" s="21"/>
      <c r="G480" s="21"/>
    </row>
    <row r="481" spans="4:7">
      <c r="D481" s="21"/>
      <c r="E481" s="21"/>
      <c r="F481" s="21"/>
      <c r="G481" s="21"/>
    </row>
    <row r="482" spans="4:7">
      <c r="D482" s="21"/>
      <c r="E482" s="21"/>
      <c r="F482" s="21"/>
      <c r="G482" s="21"/>
    </row>
    <row r="483" spans="4:7">
      <c r="D483" s="21"/>
      <c r="E483" s="21"/>
      <c r="F483" s="21"/>
      <c r="G483" s="21"/>
    </row>
    <row r="484" spans="4:7">
      <c r="D484" s="21"/>
      <c r="E484" s="21"/>
      <c r="F484" s="21"/>
      <c r="G484" s="21"/>
    </row>
    <row r="485" spans="4:7">
      <c r="D485" s="21"/>
      <c r="E485" s="21"/>
      <c r="F485" s="21"/>
      <c r="G485" s="21"/>
    </row>
    <row r="486" spans="4:7">
      <c r="D486" s="21"/>
      <c r="E486" s="21"/>
      <c r="F486" s="21"/>
      <c r="G486" s="21"/>
    </row>
    <row r="487" spans="4:7">
      <c r="D487" s="21"/>
      <c r="E487" s="21"/>
      <c r="F487" s="21"/>
      <c r="G487" s="21"/>
    </row>
    <row r="488" spans="4:7">
      <c r="D488" s="21"/>
      <c r="E488" s="21"/>
      <c r="F488" s="21"/>
      <c r="G488" s="21"/>
    </row>
    <row r="489" spans="4:7">
      <c r="D489" s="21"/>
      <c r="E489" s="21"/>
      <c r="F489" s="21"/>
      <c r="G489" s="21"/>
    </row>
    <row r="490" spans="4:7">
      <c r="D490" s="21"/>
      <c r="E490" s="21"/>
      <c r="F490" s="21"/>
      <c r="G490" s="21"/>
    </row>
    <row r="491" spans="4:7">
      <c r="D491" s="21"/>
      <c r="E491" s="21"/>
      <c r="F491" s="21"/>
      <c r="G491" s="21"/>
    </row>
    <row r="492" spans="4:7">
      <c r="D492" s="21"/>
      <c r="E492" s="21"/>
      <c r="F492" s="21"/>
      <c r="G492" s="21"/>
    </row>
    <row r="493" spans="4:7">
      <c r="D493" s="21"/>
      <c r="E493" s="21"/>
      <c r="F493" s="21"/>
      <c r="G493" s="21"/>
    </row>
    <row r="494" spans="4:7">
      <c r="D494" s="21"/>
      <c r="E494" s="21"/>
      <c r="F494" s="21"/>
      <c r="G494" s="21"/>
    </row>
    <row r="495" spans="4:7">
      <c r="D495" s="21"/>
      <c r="E495" s="21"/>
      <c r="F495" s="21"/>
      <c r="G495" s="21"/>
    </row>
    <row r="496" spans="4:7">
      <c r="D496" s="21"/>
      <c r="E496" s="21"/>
      <c r="F496" s="21"/>
      <c r="G496" s="21"/>
    </row>
    <row r="497" spans="4:7">
      <c r="D497" s="21"/>
      <c r="E497" s="21"/>
      <c r="F497" s="21"/>
      <c r="G497" s="21"/>
    </row>
    <row r="498" spans="4:7">
      <c r="D498" s="21"/>
      <c r="E498" s="21"/>
      <c r="F498" s="21"/>
      <c r="G498" s="21"/>
    </row>
    <row r="499" spans="4:7">
      <c r="D499" s="21"/>
      <c r="E499" s="21"/>
      <c r="F499" s="21"/>
      <c r="G499" s="21"/>
    </row>
    <row r="500" spans="4:7">
      <c r="D500" s="21"/>
      <c r="E500" s="21"/>
      <c r="F500" s="21"/>
      <c r="G500" s="21"/>
    </row>
    <row r="501" spans="4:7">
      <c r="D501" s="21"/>
      <c r="E501" s="21"/>
      <c r="F501" s="21"/>
      <c r="G501" s="21"/>
    </row>
    <row r="502" spans="4:7">
      <c r="D502" s="21"/>
      <c r="E502" s="21"/>
      <c r="F502" s="21"/>
      <c r="G502" s="21"/>
    </row>
    <row r="503" spans="4:7">
      <c r="D503" s="21"/>
      <c r="E503" s="21"/>
      <c r="F503" s="21"/>
      <c r="G503" s="21"/>
    </row>
    <row r="504" spans="4:7">
      <c r="D504" s="21"/>
      <c r="E504" s="21"/>
      <c r="F504" s="21"/>
      <c r="G504" s="21"/>
    </row>
    <row r="505" spans="4:7">
      <c r="D505" s="21"/>
      <c r="E505" s="21"/>
      <c r="F505" s="21"/>
      <c r="G505" s="21"/>
    </row>
    <row r="506" spans="4:7">
      <c r="D506" s="21"/>
      <c r="E506" s="21"/>
      <c r="F506" s="21"/>
      <c r="G506" s="21"/>
    </row>
    <row r="507" spans="4:7">
      <c r="D507" s="21"/>
      <c r="E507" s="21"/>
      <c r="F507" s="21"/>
      <c r="G507" s="21"/>
    </row>
    <row r="508" spans="4:7">
      <c r="D508" s="21"/>
      <c r="E508" s="21"/>
      <c r="F508" s="21"/>
      <c r="G508" s="21"/>
    </row>
    <row r="509" spans="4:7">
      <c r="D509" s="21"/>
      <c r="E509" s="21"/>
      <c r="F509" s="21"/>
      <c r="G509" s="21"/>
    </row>
    <row r="510" spans="4:7">
      <c r="D510" s="21"/>
      <c r="E510" s="21"/>
      <c r="F510" s="21"/>
      <c r="G510" s="21"/>
    </row>
    <row r="511" spans="4:7">
      <c r="D511" s="21"/>
      <c r="E511" s="21"/>
      <c r="F511" s="21"/>
      <c r="G511" s="21"/>
    </row>
    <row r="512" spans="4:7">
      <c r="D512" s="21"/>
      <c r="E512" s="21"/>
      <c r="F512" s="21"/>
      <c r="G512" s="21"/>
    </row>
    <row r="513" spans="4:7">
      <c r="D513" s="21"/>
      <c r="E513" s="21"/>
      <c r="F513" s="21"/>
      <c r="G513" s="21"/>
    </row>
    <row r="514" spans="4:7">
      <c r="D514" s="21"/>
      <c r="E514" s="21"/>
      <c r="F514" s="21"/>
      <c r="G514" s="21"/>
    </row>
    <row r="515" spans="4:7">
      <c r="D515" s="21"/>
      <c r="E515" s="21"/>
      <c r="F515" s="21"/>
      <c r="G515" s="21"/>
    </row>
    <row r="516" spans="4:7">
      <c r="D516" s="21"/>
      <c r="E516" s="21"/>
      <c r="F516" s="21"/>
      <c r="G516" s="21"/>
    </row>
    <row r="517" spans="4:7">
      <c r="D517" s="21"/>
      <c r="E517" s="21"/>
      <c r="F517" s="21"/>
      <c r="G517" s="21"/>
    </row>
    <row r="518" spans="4:7">
      <c r="D518" s="21"/>
      <c r="E518" s="21"/>
      <c r="F518" s="21"/>
      <c r="G518" s="21"/>
    </row>
    <row r="519" spans="4:7">
      <c r="D519" s="21"/>
      <c r="E519" s="21"/>
      <c r="F519" s="21"/>
      <c r="G519" s="21"/>
    </row>
    <row r="520" spans="4:7">
      <c r="D520" s="21"/>
      <c r="E520" s="21"/>
      <c r="F520" s="21"/>
      <c r="G520" s="21"/>
    </row>
    <row r="521" spans="4:7">
      <c r="D521" s="21"/>
      <c r="E521" s="21"/>
      <c r="F521" s="21"/>
      <c r="G521" s="21"/>
    </row>
    <row r="522" spans="4:7">
      <c r="D522" s="21"/>
      <c r="E522" s="21"/>
      <c r="F522" s="21"/>
      <c r="G522" s="21"/>
    </row>
    <row r="523" spans="4:7">
      <c r="D523" s="21"/>
      <c r="E523" s="21"/>
      <c r="F523" s="21"/>
      <c r="G523" s="21"/>
    </row>
    <row r="524" spans="4:7">
      <c r="D524" s="21"/>
      <c r="E524" s="21"/>
      <c r="F524" s="21"/>
      <c r="G524" s="21"/>
    </row>
    <row r="525" spans="4:7">
      <c r="D525" s="21"/>
      <c r="E525" s="21"/>
      <c r="F525" s="21"/>
      <c r="G525" s="21"/>
    </row>
    <row r="526" spans="4:7">
      <c r="D526" s="21"/>
      <c r="E526" s="21"/>
      <c r="F526" s="21"/>
      <c r="G526" s="21"/>
    </row>
    <row r="527" spans="4:7">
      <c r="D527" s="21"/>
      <c r="E527" s="21"/>
      <c r="F527" s="21"/>
      <c r="G527" s="21"/>
    </row>
    <row r="528" spans="4:7">
      <c r="D528" s="21"/>
      <c r="E528" s="21"/>
      <c r="F528" s="21"/>
      <c r="G528" s="21"/>
    </row>
    <row r="529" spans="4:7">
      <c r="D529" s="21"/>
      <c r="E529" s="21"/>
      <c r="F529" s="21"/>
      <c r="G529" s="21"/>
    </row>
    <row r="530" spans="4:7">
      <c r="D530" s="21"/>
      <c r="E530" s="21"/>
      <c r="F530" s="21"/>
      <c r="G530" s="21"/>
    </row>
    <row r="531" spans="4:7">
      <c r="D531" s="21"/>
      <c r="E531" s="21"/>
      <c r="F531" s="21"/>
      <c r="G531" s="21"/>
    </row>
    <row r="532" spans="4:7">
      <c r="D532" s="21"/>
      <c r="E532" s="21"/>
      <c r="F532" s="21"/>
      <c r="G532" s="21"/>
    </row>
    <row r="533" spans="4:7">
      <c r="D533" s="21"/>
      <c r="E533" s="21"/>
      <c r="F533" s="21"/>
      <c r="G533" s="21"/>
    </row>
    <row r="534" spans="4:7">
      <c r="D534" s="21"/>
      <c r="E534" s="21"/>
      <c r="F534" s="21"/>
      <c r="G534" s="21"/>
    </row>
    <row r="535" spans="4:7">
      <c r="D535" s="21"/>
      <c r="E535" s="21"/>
      <c r="F535" s="21"/>
      <c r="G535" s="21"/>
    </row>
    <row r="536" spans="4:7">
      <c r="D536" s="21"/>
      <c r="E536" s="21"/>
      <c r="F536" s="21"/>
      <c r="G536" s="21"/>
    </row>
    <row r="537" spans="4:7">
      <c r="D537" s="21"/>
      <c r="E537" s="21"/>
      <c r="F537" s="21"/>
      <c r="G537" s="21"/>
    </row>
    <row r="538" spans="4:7">
      <c r="D538" s="21"/>
      <c r="E538" s="21"/>
      <c r="F538" s="21"/>
      <c r="G538" s="21"/>
    </row>
    <row r="539" spans="4:7">
      <c r="D539" s="21"/>
      <c r="E539" s="21"/>
      <c r="F539" s="21"/>
      <c r="G539" s="21"/>
    </row>
    <row r="540" spans="4:7">
      <c r="D540" s="21"/>
      <c r="E540" s="21"/>
      <c r="F540" s="21"/>
      <c r="G540" s="21"/>
    </row>
    <row r="541" spans="4:7">
      <c r="D541" s="21"/>
      <c r="E541" s="21"/>
      <c r="F541" s="21"/>
      <c r="G541" s="21"/>
    </row>
    <row r="542" spans="4:7">
      <c r="D542" s="21"/>
      <c r="E542" s="21"/>
      <c r="F542" s="21"/>
      <c r="G542" s="21"/>
    </row>
    <row r="543" spans="4:7">
      <c r="D543" s="21"/>
      <c r="E543" s="21"/>
      <c r="F543" s="21"/>
      <c r="G543" s="21"/>
    </row>
    <row r="544" spans="4:7">
      <c r="D544" s="21"/>
      <c r="E544" s="21"/>
      <c r="F544" s="21"/>
      <c r="G544" s="21"/>
    </row>
    <row r="545" spans="4:7">
      <c r="D545" s="21"/>
      <c r="E545" s="21"/>
      <c r="F545" s="21"/>
      <c r="G545" s="21"/>
    </row>
    <row r="546" spans="4:7">
      <c r="D546" s="21"/>
      <c r="E546" s="21"/>
      <c r="F546" s="21"/>
      <c r="G546" s="21"/>
    </row>
    <row r="547" spans="4:7">
      <c r="D547" s="21"/>
      <c r="E547" s="21"/>
      <c r="F547" s="21"/>
      <c r="G547" s="21"/>
    </row>
    <row r="548" spans="4:7">
      <c r="D548" s="21"/>
      <c r="E548" s="21"/>
      <c r="F548" s="21"/>
      <c r="G548" s="21"/>
    </row>
    <row r="549" spans="4:7">
      <c r="D549" s="21"/>
      <c r="E549" s="21"/>
      <c r="F549" s="21"/>
      <c r="G549" s="21"/>
    </row>
    <row r="550" spans="4:7">
      <c r="D550" s="21"/>
      <c r="E550" s="21"/>
      <c r="F550" s="21"/>
      <c r="G550" s="21"/>
    </row>
    <row r="551" spans="4:7">
      <c r="D551" s="21"/>
      <c r="E551" s="21"/>
      <c r="F551" s="21"/>
      <c r="G551" s="21"/>
    </row>
    <row r="552" spans="4:7">
      <c r="D552" s="21"/>
      <c r="E552" s="21"/>
      <c r="F552" s="21"/>
      <c r="G552" s="21"/>
    </row>
    <row r="553" spans="4:7">
      <c r="D553" s="21"/>
      <c r="E553" s="21"/>
      <c r="F553" s="21"/>
      <c r="G553" s="21"/>
    </row>
    <row r="554" spans="4:7">
      <c r="D554" s="21"/>
      <c r="E554" s="21"/>
      <c r="F554" s="21"/>
      <c r="G554" s="21"/>
    </row>
    <row r="555" spans="4:7">
      <c r="D555" s="21"/>
      <c r="E555" s="21"/>
      <c r="F555" s="21"/>
      <c r="G555" s="21"/>
    </row>
    <row r="556" spans="4:7">
      <c r="D556" s="21"/>
      <c r="E556" s="21"/>
      <c r="F556" s="21"/>
      <c r="G556" s="21"/>
    </row>
    <row r="557" spans="4:7">
      <c r="D557" s="21"/>
      <c r="E557" s="21"/>
      <c r="F557" s="21"/>
      <c r="G557" s="21"/>
    </row>
    <row r="558" spans="4:7">
      <c r="D558" s="21"/>
      <c r="E558" s="21"/>
      <c r="F558" s="21"/>
      <c r="G558" s="21"/>
    </row>
    <row r="559" spans="4:7">
      <c r="D559" s="21"/>
      <c r="E559" s="21"/>
      <c r="F559" s="21"/>
      <c r="G559" s="21"/>
    </row>
    <row r="560" spans="4:7">
      <c r="D560" s="21"/>
      <c r="E560" s="21"/>
      <c r="F560" s="21"/>
      <c r="G560" s="21"/>
    </row>
    <row r="561" spans="4:7">
      <c r="D561" s="21"/>
      <c r="E561" s="21"/>
      <c r="F561" s="21"/>
      <c r="G561" s="21"/>
    </row>
    <row r="562" spans="4:7">
      <c r="D562" s="21"/>
      <c r="E562" s="21"/>
      <c r="F562" s="21"/>
      <c r="G562" s="21"/>
    </row>
    <row r="563" spans="4:7">
      <c r="D563" s="21"/>
      <c r="E563" s="21"/>
      <c r="F563" s="21"/>
      <c r="G563" s="21"/>
    </row>
    <row r="564" spans="4:7">
      <c r="D564" s="21"/>
      <c r="E564" s="21"/>
      <c r="F564" s="21"/>
      <c r="G564" s="21"/>
    </row>
    <row r="565" spans="4:7">
      <c r="D565" s="21"/>
      <c r="E565" s="21"/>
      <c r="F565" s="21"/>
      <c r="G565" s="21"/>
    </row>
    <row r="566" spans="4:7">
      <c r="D566" s="21"/>
      <c r="E566" s="21"/>
      <c r="F566" s="21"/>
      <c r="G566" s="21"/>
    </row>
    <row r="567" spans="4:7">
      <c r="D567" s="21"/>
      <c r="E567" s="21"/>
      <c r="F567" s="21"/>
      <c r="G567" s="21"/>
    </row>
    <row r="568" spans="4:7">
      <c r="D568" s="21"/>
      <c r="E568" s="21"/>
      <c r="F568" s="21"/>
      <c r="G568" s="21"/>
    </row>
    <row r="569" spans="4:7">
      <c r="D569" s="21"/>
      <c r="E569" s="21"/>
      <c r="F569" s="21"/>
      <c r="G569" s="21"/>
    </row>
    <row r="570" spans="4:7">
      <c r="D570" s="21"/>
      <c r="E570" s="21"/>
      <c r="F570" s="21"/>
      <c r="G570" s="21"/>
    </row>
    <row r="571" spans="4:7">
      <c r="D571" s="21"/>
      <c r="E571" s="21"/>
      <c r="F571" s="21"/>
      <c r="G571" s="21"/>
    </row>
    <row r="572" spans="4:7">
      <c r="D572" s="21"/>
      <c r="E572" s="21"/>
      <c r="F572" s="21"/>
      <c r="G572" s="21"/>
    </row>
    <row r="573" spans="4:7">
      <c r="D573" s="21"/>
      <c r="E573" s="21"/>
      <c r="F573" s="21"/>
      <c r="G573" s="21"/>
    </row>
    <row r="574" spans="4:7">
      <c r="D574" s="21"/>
      <c r="E574" s="21"/>
      <c r="F574" s="21"/>
      <c r="G574" s="21"/>
    </row>
    <row r="575" spans="4:7">
      <c r="D575" s="21"/>
      <c r="E575" s="21"/>
      <c r="F575" s="21"/>
      <c r="G575" s="21"/>
    </row>
    <row r="576" spans="4:7">
      <c r="D576" s="21"/>
      <c r="E576" s="21"/>
      <c r="F576" s="21"/>
      <c r="G576" s="21"/>
    </row>
    <row r="577" spans="4:7">
      <c r="D577" s="21"/>
      <c r="E577" s="21"/>
      <c r="F577" s="21"/>
      <c r="G577" s="21"/>
    </row>
    <row r="578" spans="4:7">
      <c r="D578" s="21"/>
      <c r="E578" s="21"/>
      <c r="F578" s="21"/>
      <c r="G578" s="21"/>
    </row>
    <row r="579" spans="4:7">
      <c r="D579" s="21"/>
      <c r="E579" s="21"/>
      <c r="F579" s="21"/>
      <c r="G579" s="21"/>
    </row>
    <row r="580" spans="4:7">
      <c r="D580" s="21"/>
      <c r="E580" s="21"/>
      <c r="F580" s="21"/>
      <c r="G580" s="21"/>
    </row>
    <row r="581" spans="4:7">
      <c r="D581" s="21"/>
      <c r="E581" s="21"/>
      <c r="F581" s="21"/>
      <c r="G581" s="21"/>
    </row>
    <row r="582" spans="4:7">
      <c r="D582" s="21"/>
      <c r="E582" s="21"/>
      <c r="F582" s="21"/>
      <c r="G582" s="21"/>
    </row>
    <row r="583" spans="4:7">
      <c r="D583" s="21"/>
      <c r="E583" s="21"/>
      <c r="F583" s="21"/>
      <c r="G583" s="21"/>
    </row>
    <row r="584" spans="4:7">
      <c r="D584" s="21"/>
      <c r="E584" s="21"/>
      <c r="F584" s="21"/>
      <c r="G584" s="21"/>
    </row>
    <row r="585" spans="4:7">
      <c r="D585" s="21"/>
      <c r="E585" s="21"/>
      <c r="F585" s="21"/>
      <c r="G585" s="21"/>
    </row>
    <row r="586" spans="4:7">
      <c r="D586" s="21"/>
      <c r="E586" s="21"/>
      <c r="F586" s="21"/>
      <c r="G586" s="21"/>
    </row>
    <row r="587" spans="4:7">
      <c r="D587" s="21"/>
      <c r="E587" s="21"/>
      <c r="F587" s="21"/>
      <c r="G587" s="21"/>
    </row>
    <row r="588" spans="4:7">
      <c r="D588" s="21"/>
      <c r="E588" s="21"/>
      <c r="F588" s="21"/>
      <c r="G588" s="21"/>
    </row>
    <row r="589" spans="4:7">
      <c r="D589" s="21"/>
      <c r="E589" s="21"/>
      <c r="F589" s="21"/>
      <c r="G589" s="21"/>
    </row>
    <row r="590" spans="4:7">
      <c r="D590" s="21"/>
      <c r="E590" s="21"/>
      <c r="F590" s="21"/>
      <c r="G590" s="21"/>
    </row>
    <row r="591" spans="4:7">
      <c r="D591" s="21"/>
      <c r="E591" s="21"/>
      <c r="F591" s="21"/>
      <c r="G591" s="21"/>
    </row>
    <row r="592" spans="4:7">
      <c r="D592" s="21"/>
      <c r="E592" s="21"/>
      <c r="F592" s="21"/>
      <c r="G592" s="21"/>
    </row>
    <row r="593" spans="4:7">
      <c r="D593" s="21"/>
      <c r="E593" s="21"/>
      <c r="F593" s="21"/>
      <c r="G593" s="21"/>
    </row>
    <row r="594" spans="4:7">
      <c r="D594" s="21"/>
      <c r="E594" s="21"/>
      <c r="F594" s="21"/>
      <c r="G594" s="21"/>
    </row>
    <row r="595" spans="4:7">
      <c r="D595" s="21"/>
      <c r="E595" s="21"/>
      <c r="F595" s="21"/>
      <c r="G595" s="21"/>
    </row>
    <row r="596" spans="4:7">
      <c r="D596" s="21"/>
      <c r="E596" s="21"/>
      <c r="F596" s="21"/>
      <c r="G596" s="21"/>
    </row>
    <row r="597" spans="4:7">
      <c r="D597" s="21"/>
      <c r="E597" s="21"/>
      <c r="F597" s="21"/>
      <c r="G597" s="21"/>
    </row>
    <row r="598" spans="4:7">
      <c r="D598" s="21"/>
      <c r="E598" s="21"/>
      <c r="F598" s="21"/>
      <c r="G598" s="21"/>
    </row>
    <row r="599" spans="4:7">
      <c r="D599" s="21"/>
      <c r="E599" s="21"/>
      <c r="F599" s="21"/>
      <c r="G599" s="21"/>
    </row>
    <row r="600" spans="4:7">
      <c r="D600" s="21"/>
      <c r="E600" s="21"/>
      <c r="F600" s="21"/>
      <c r="G600" s="21"/>
    </row>
    <row r="601" spans="4:7">
      <c r="D601" s="21"/>
      <c r="E601" s="21"/>
      <c r="F601" s="21"/>
      <c r="G601" s="21"/>
    </row>
    <row r="602" spans="4:7">
      <c r="D602" s="21"/>
      <c r="E602" s="21"/>
      <c r="F602" s="21"/>
      <c r="G602" s="21"/>
    </row>
    <row r="603" spans="4:7">
      <c r="D603" s="21"/>
      <c r="E603" s="21"/>
      <c r="F603" s="21"/>
      <c r="G603" s="21"/>
    </row>
    <row r="604" spans="4:7">
      <c r="D604" s="21"/>
      <c r="E604" s="21"/>
      <c r="F604" s="21"/>
      <c r="G604" s="21"/>
    </row>
    <row r="605" spans="4:7">
      <c r="D605" s="21"/>
      <c r="E605" s="21"/>
      <c r="F605" s="21"/>
      <c r="G605" s="21"/>
    </row>
    <row r="606" spans="4:7">
      <c r="D606" s="21"/>
      <c r="E606" s="21"/>
      <c r="F606" s="21"/>
      <c r="G606" s="21"/>
    </row>
    <row r="607" spans="4:7">
      <c r="D607" s="21"/>
      <c r="E607" s="21"/>
      <c r="F607" s="21"/>
      <c r="G607" s="21"/>
    </row>
    <row r="608" spans="4:7">
      <c r="D608" s="21"/>
      <c r="E608" s="21"/>
      <c r="F608" s="21"/>
      <c r="G608" s="21"/>
    </row>
    <row r="609" spans="4:7">
      <c r="D609" s="21"/>
      <c r="E609" s="21"/>
      <c r="F609" s="21"/>
      <c r="G609" s="21"/>
    </row>
    <row r="610" spans="4:7">
      <c r="D610" s="21"/>
      <c r="E610" s="21"/>
      <c r="F610" s="21"/>
      <c r="G610" s="21"/>
    </row>
    <row r="611" spans="4:7">
      <c r="D611" s="21"/>
      <c r="E611" s="21"/>
      <c r="F611" s="21"/>
      <c r="G611" s="21"/>
    </row>
    <row r="612" spans="4:7">
      <c r="D612" s="21"/>
      <c r="E612" s="21"/>
      <c r="F612" s="21"/>
      <c r="G612" s="21"/>
    </row>
    <row r="613" spans="4:7">
      <c r="D613" s="21"/>
      <c r="E613" s="21"/>
      <c r="F613" s="21"/>
      <c r="G613" s="21"/>
    </row>
    <row r="614" spans="4:7">
      <c r="D614" s="21"/>
      <c r="E614" s="21"/>
      <c r="F614" s="21"/>
      <c r="G614" s="21"/>
    </row>
    <row r="615" spans="4:7">
      <c r="D615" s="21"/>
      <c r="E615" s="21"/>
      <c r="F615" s="21"/>
      <c r="G615" s="21"/>
    </row>
    <row r="616" spans="4:7">
      <c r="D616" s="21"/>
      <c r="E616" s="21"/>
      <c r="F616" s="21"/>
      <c r="G616" s="21"/>
    </row>
    <row r="617" spans="4:7">
      <c r="D617" s="21"/>
      <c r="E617" s="21"/>
      <c r="F617" s="21"/>
      <c r="G617" s="21"/>
    </row>
    <row r="618" spans="4:7">
      <c r="D618" s="21"/>
      <c r="E618" s="21"/>
      <c r="F618" s="21"/>
      <c r="G618" s="21"/>
    </row>
    <row r="619" spans="4:7">
      <c r="D619" s="21"/>
      <c r="E619" s="21"/>
      <c r="F619" s="21"/>
      <c r="G619" s="21"/>
    </row>
    <row r="620" spans="4:7">
      <c r="D620" s="21"/>
      <c r="E620" s="21"/>
      <c r="F620" s="21"/>
      <c r="G620" s="21"/>
    </row>
    <row r="621" spans="4:7">
      <c r="D621" s="21"/>
      <c r="E621" s="21"/>
      <c r="F621" s="21"/>
      <c r="G621" s="21"/>
    </row>
    <row r="622" spans="4:7">
      <c r="D622" s="21"/>
      <c r="E622" s="21"/>
      <c r="F622" s="21"/>
      <c r="G622" s="21"/>
    </row>
    <row r="623" spans="4:7">
      <c r="D623" s="21"/>
      <c r="E623" s="21"/>
      <c r="F623" s="21"/>
      <c r="G623" s="21"/>
    </row>
    <row r="624" spans="4:7">
      <c r="D624" s="21"/>
      <c r="E624" s="21"/>
      <c r="F624" s="21"/>
      <c r="G624" s="21"/>
    </row>
    <row r="625" spans="4:7">
      <c r="D625" s="21"/>
      <c r="E625" s="21"/>
      <c r="F625" s="21"/>
      <c r="G625" s="21"/>
    </row>
    <row r="626" spans="4:7">
      <c r="D626" s="21"/>
      <c r="E626" s="21"/>
      <c r="F626" s="21"/>
      <c r="G626" s="21"/>
    </row>
    <row r="627" spans="4:7">
      <c r="D627" s="21"/>
      <c r="E627" s="21"/>
      <c r="F627" s="21"/>
      <c r="G627" s="21"/>
    </row>
    <row r="628" spans="4:7">
      <c r="D628" s="21"/>
      <c r="E628" s="21"/>
      <c r="F628" s="21"/>
      <c r="G628" s="21"/>
    </row>
    <row r="629" spans="4:7">
      <c r="D629" s="21"/>
      <c r="E629" s="21"/>
      <c r="F629" s="21"/>
      <c r="G629" s="21"/>
    </row>
    <row r="630" spans="4:7">
      <c r="D630" s="21"/>
      <c r="E630" s="21"/>
      <c r="F630" s="21"/>
      <c r="G630" s="21"/>
    </row>
    <row r="631" spans="4:7">
      <c r="D631" s="21"/>
      <c r="E631" s="21"/>
      <c r="F631" s="21"/>
      <c r="G631" s="21"/>
    </row>
    <row r="632" spans="4:7">
      <c r="D632" s="21"/>
      <c r="E632" s="21"/>
      <c r="F632" s="21"/>
      <c r="G632" s="21"/>
    </row>
    <row r="633" spans="4:7">
      <c r="D633" s="21"/>
      <c r="E633" s="21"/>
      <c r="F633" s="21"/>
      <c r="G633" s="21"/>
    </row>
    <row r="634" spans="4:7">
      <c r="D634" s="21"/>
      <c r="E634" s="21"/>
      <c r="F634" s="21"/>
      <c r="G634" s="21"/>
    </row>
    <row r="635" spans="4:7">
      <c r="D635" s="21"/>
      <c r="E635" s="21"/>
      <c r="F635" s="21"/>
      <c r="G635" s="21"/>
    </row>
    <row r="636" spans="4:7">
      <c r="D636" s="21"/>
      <c r="E636" s="21"/>
      <c r="F636" s="21"/>
      <c r="G636" s="21"/>
    </row>
    <row r="637" spans="4:7">
      <c r="D637" s="21"/>
      <c r="E637" s="21"/>
      <c r="F637" s="21"/>
      <c r="G637" s="21"/>
    </row>
    <row r="638" spans="4:7">
      <c r="D638" s="21"/>
      <c r="E638" s="21"/>
      <c r="F638" s="21"/>
      <c r="G638" s="21"/>
    </row>
    <row r="639" spans="4:7">
      <c r="D639" s="21"/>
      <c r="E639" s="21"/>
      <c r="F639" s="21"/>
      <c r="G639" s="21"/>
    </row>
    <row r="640" spans="4:7">
      <c r="D640" s="21"/>
      <c r="E640" s="21"/>
      <c r="F640" s="21"/>
      <c r="G640" s="21"/>
    </row>
    <row r="641" spans="4:7">
      <c r="D641" s="21"/>
      <c r="E641" s="21"/>
      <c r="F641" s="21"/>
      <c r="G641" s="21"/>
    </row>
    <row r="642" spans="4:7">
      <c r="D642" s="21"/>
      <c r="E642" s="21"/>
      <c r="F642" s="21"/>
      <c r="G642" s="21"/>
    </row>
    <row r="643" spans="4:7">
      <c r="D643" s="21"/>
      <c r="E643" s="21"/>
      <c r="F643" s="21"/>
      <c r="G643" s="21"/>
    </row>
    <row r="644" spans="4:7">
      <c r="D644" s="21"/>
      <c r="E644" s="21"/>
      <c r="F644" s="21"/>
      <c r="G644" s="21"/>
    </row>
    <row r="645" spans="4:7">
      <c r="D645" s="21"/>
      <c r="E645" s="21"/>
      <c r="F645" s="21"/>
      <c r="G645" s="21"/>
    </row>
    <row r="646" spans="4:7">
      <c r="D646" s="21"/>
      <c r="E646" s="21"/>
      <c r="F646" s="21"/>
      <c r="G646" s="21"/>
    </row>
    <row r="647" spans="4:7">
      <c r="D647" s="21"/>
      <c r="E647" s="21"/>
      <c r="F647" s="21"/>
      <c r="G647" s="21"/>
    </row>
    <row r="648" spans="4:7">
      <c r="D648" s="21"/>
      <c r="E648" s="21"/>
      <c r="F648" s="21"/>
      <c r="G648" s="21"/>
    </row>
    <row r="649" spans="4:7">
      <c r="D649" s="21"/>
      <c r="E649" s="21"/>
      <c r="F649" s="21"/>
      <c r="G649" s="21"/>
    </row>
    <row r="650" spans="4:7">
      <c r="D650" s="21"/>
      <c r="E650" s="21"/>
      <c r="F650" s="21"/>
      <c r="G650" s="21"/>
    </row>
    <row r="651" spans="4:7">
      <c r="D651" s="21"/>
      <c r="E651" s="21"/>
      <c r="F651" s="21"/>
      <c r="G651" s="21"/>
    </row>
    <row r="652" spans="4:7">
      <c r="D652" s="21"/>
      <c r="E652" s="21"/>
      <c r="F652" s="21"/>
      <c r="G652" s="21"/>
    </row>
    <row r="653" spans="4:7">
      <c r="D653" s="21"/>
      <c r="E653" s="21"/>
      <c r="F653" s="21"/>
      <c r="G653" s="21"/>
    </row>
    <row r="654" spans="4:7">
      <c r="D654" s="21"/>
      <c r="E654" s="21"/>
      <c r="F654" s="21"/>
      <c r="G654" s="21"/>
    </row>
    <row r="655" spans="4:7">
      <c r="D655" s="21"/>
      <c r="E655" s="21"/>
      <c r="F655" s="21"/>
      <c r="G655" s="21"/>
    </row>
    <row r="656" spans="4:7">
      <c r="D656" s="21"/>
      <c r="E656" s="21"/>
      <c r="F656" s="21"/>
      <c r="G656" s="21"/>
    </row>
    <row r="657" spans="4:7">
      <c r="D657" s="21"/>
      <c r="E657" s="21"/>
      <c r="F657" s="21"/>
      <c r="G657" s="21"/>
    </row>
    <row r="658" spans="4:7">
      <c r="D658" s="21"/>
      <c r="E658" s="21"/>
      <c r="F658" s="21"/>
      <c r="G658" s="21"/>
    </row>
    <row r="659" spans="4:7">
      <c r="D659" s="21"/>
      <c r="E659" s="21"/>
      <c r="F659" s="21"/>
      <c r="G659" s="21"/>
    </row>
    <row r="660" spans="4:7">
      <c r="D660" s="21"/>
      <c r="E660" s="21"/>
      <c r="F660" s="21"/>
      <c r="G660" s="21"/>
    </row>
    <row r="661" spans="4:7">
      <c r="D661" s="21"/>
      <c r="E661" s="21"/>
      <c r="F661" s="21"/>
      <c r="G661" s="21"/>
    </row>
    <row r="662" spans="4:7">
      <c r="D662" s="21"/>
      <c r="E662" s="21"/>
      <c r="F662" s="21"/>
      <c r="G662" s="21"/>
    </row>
    <row r="663" spans="4:7">
      <c r="D663" s="21"/>
      <c r="E663" s="21"/>
      <c r="F663" s="21"/>
      <c r="G663" s="21"/>
    </row>
    <row r="664" spans="4:7">
      <c r="D664" s="21"/>
      <c r="E664" s="21"/>
      <c r="F664" s="21"/>
      <c r="G664" s="21"/>
    </row>
    <row r="665" spans="4:7">
      <c r="D665" s="21"/>
      <c r="E665" s="21"/>
      <c r="F665" s="21"/>
      <c r="G665" s="21"/>
    </row>
    <row r="666" spans="4:7">
      <c r="D666" s="21"/>
      <c r="E666" s="21"/>
      <c r="F666" s="21"/>
      <c r="G666" s="21"/>
    </row>
    <row r="667" spans="4:7">
      <c r="D667" s="21"/>
      <c r="E667" s="21"/>
      <c r="F667" s="21"/>
      <c r="G667" s="21"/>
    </row>
    <row r="668" spans="4:7">
      <c r="D668" s="21"/>
      <c r="E668" s="21"/>
      <c r="F668" s="21"/>
      <c r="G668" s="21"/>
    </row>
    <row r="669" spans="4:7">
      <c r="D669" s="21"/>
      <c r="E669" s="21"/>
      <c r="F669" s="21"/>
      <c r="G669" s="21"/>
    </row>
    <row r="670" spans="4:7">
      <c r="D670" s="21"/>
      <c r="E670" s="21"/>
      <c r="F670" s="21"/>
      <c r="G670" s="21"/>
    </row>
    <row r="671" spans="4:7">
      <c r="D671" s="21"/>
      <c r="E671" s="21"/>
      <c r="F671" s="21"/>
      <c r="G671" s="21"/>
    </row>
    <row r="672" spans="4:7">
      <c r="D672" s="21"/>
      <c r="E672" s="21"/>
      <c r="F672" s="21"/>
      <c r="G672" s="21"/>
    </row>
    <row r="673" spans="4:7">
      <c r="D673" s="21"/>
      <c r="E673" s="21"/>
      <c r="F673" s="21"/>
      <c r="G673" s="21"/>
    </row>
    <row r="674" spans="4:7">
      <c r="D674" s="21"/>
      <c r="E674" s="21"/>
      <c r="F674" s="21"/>
      <c r="G674" s="21"/>
    </row>
    <row r="675" spans="4:7">
      <c r="D675" s="21"/>
      <c r="E675" s="21"/>
      <c r="F675" s="21"/>
      <c r="G675" s="21"/>
    </row>
    <row r="676" spans="4:7">
      <c r="D676" s="21"/>
      <c r="E676" s="21"/>
      <c r="F676" s="21"/>
      <c r="G676" s="21"/>
    </row>
    <row r="677" spans="4:7">
      <c r="D677" s="21"/>
      <c r="E677" s="21"/>
      <c r="F677" s="21"/>
      <c r="G677" s="21"/>
    </row>
    <row r="678" spans="4:7">
      <c r="D678" s="21"/>
      <c r="E678" s="21"/>
      <c r="F678" s="21"/>
      <c r="G678" s="21"/>
    </row>
    <row r="679" spans="4:7">
      <c r="D679" s="21"/>
      <c r="E679" s="21"/>
      <c r="F679" s="21"/>
      <c r="G679" s="21"/>
    </row>
    <row r="680" spans="4:7">
      <c r="D680" s="21"/>
      <c r="E680" s="21"/>
      <c r="F680" s="21"/>
      <c r="G680" s="21"/>
    </row>
    <row r="681" spans="4:7">
      <c r="D681" s="21"/>
      <c r="E681" s="21"/>
      <c r="F681" s="21"/>
      <c r="G681" s="21"/>
    </row>
    <row r="682" spans="4:7">
      <c r="D682" s="21"/>
      <c r="E682" s="21"/>
      <c r="F682" s="21"/>
      <c r="G682" s="21"/>
    </row>
    <row r="683" spans="4:7">
      <c r="D683" s="21"/>
      <c r="E683" s="21"/>
      <c r="F683" s="21"/>
      <c r="G683" s="21"/>
    </row>
    <row r="684" spans="4:7">
      <c r="D684" s="21"/>
      <c r="E684" s="21"/>
      <c r="F684" s="21"/>
      <c r="G684" s="21"/>
    </row>
    <row r="685" spans="4:7">
      <c r="D685" s="21"/>
      <c r="E685" s="21"/>
      <c r="F685" s="21"/>
      <c r="G685" s="21"/>
    </row>
    <row r="686" spans="4:7">
      <c r="D686" s="21"/>
      <c r="E686" s="21"/>
      <c r="F686" s="21"/>
      <c r="G686" s="21"/>
    </row>
    <row r="687" spans="4:7">
      <c r="D687" s="21"/>
      <c r="E687" s="21"/>
      <c r="F687" s="21"/>
      <c r="G687" s="21"/>
    </row>
    <row r="688" spans="4:7">
      <c r="D688" s="21"/>
      <c r="E688" s="21"/>
      <c r="F688" s="21"/>
      <c r="G688" s="21"/>
    </row>
    <row r="689" spans="4:7">
      <c r="D689" s="21"/>
      <c r="E689" s="21"/>
      <c r="F689" s="21"/>
      <c r="G689" s="21"/>
    </row>
    <row r="690" spans="4:7">
      <c r="D690" s="21"/>
      <c r="E690" s="21"/>
      <c r="F690" s="21"/>
      <c r="G690" s="21"/>
    </row>
    <row r="691" spans="4:7">
      <c r="D691" s="21"/>
      <c r="E691" s="21"/>
      <c r="F691" s="21"/>
      <c r="G691" s="21"/>
    </row>
    <row r="692" spans="4:7">
      <c r="D692" s="21"/>
      <c r="E692" s="21"/>
      <c r="F692" s="21"/>
      <c r="G692" s="21"/>
    </row>
    <row r="693" spans="4:7">
      <c r="D693" s="21"/>
      <c r="E693" s="21"/>
      <c r="F693" s="21"/>
      <c r="G693" s="21"/>
    </row>
    <row r="694" spans="4:7">
      <c r="D694" s="21"/>
      <c r="E694" s="21"/>
      <c r="F694" s="21"/>
      <c r="G694" s="21"/>
    </row>
    <row r="695" spans="4:7">
      <c r="D695" s="21"/>
      <c r="E695" s="21"/>
      <c r="F695" s="21"/>
      <c r="G695" s="21"/>
    </row>
    <row r="696" spans="4:7">
      <c r="D696" s="21"/>
      <c r="E696" s="21"/>
      <c r="F696" s="21"/>
      <c r="G696" s="21"/>
    </row>
    <row r="697" spans="4:7">
      <c r="D697" s="21"/>
      <c r="E697" s="21"/>
      <c r="F697" s="21"/>
      <c r="G697" s="21"/>
    </row>
    <row r="698" spans="4:7">
      <c r="D698" s="21"/>
      <c r="E698" s="21"/>
      <c r="F698" s="21"/>
      <c r="G698" s="21"/>
    </row>
    <row r="699" spans="4:7">
      <c r="D699" s="21"/>
      <c r="E699" s="21"/>
      <c r="F699" s="21"/>
      <c r="G699" s="21"/>
    </row>
    <row r="700" spans="4:7">
      <c r="D700" s="21"/>
      <c r="E700" s="21"/>
      <c r="F700" s="21"/>
      <c r="G700" s="21"/>
    </row>
    <row r="701" spans="4:7">
      <c r="D701" s="21"/>
      <c r="E701" s="21"/>
      <c r="F701" s="21"/>
      <c r="G701" s="21"/>
    </row>
    <row r="702" spans="4:7">
      <c r="D702" s="21"/>
      <c r="E702" s="21"/>
      <c r="F702" s="21"/>
      <c r="G702" s="21"/>
    </row>
    <row r="703" spans="4:7">
      <c r="D703" s="21"/>
      <c r="E703" s="21"/>
      <c r="F703" s="21"/>
      <c r="G703" s="21"/>
    </row>
    <row r="704" spans="4:7">
      <c r="D704" s="21"/>
      <c r="E704" s="21"/>
      <c r="F704" s="21"/>
      <c r="G704" s="21"/>
    </row>
    <row r="705" spans="4:7">
      <c r="D705" s="21"/>
      <c r="E705" s="21"/>
      <c r="F705" s="21"/>
      <c r="G705" s="21"/>
    </row>
    <row r="706" spans="4:7">
      <c r="D706" s="21"/>
      <c r="E706" s="21"/>
      <c r="F706" s="21"/>
      <c r="G706" s="21"/>
    </row>
    <row r="707" spans="4:7">
      <c r="D707" s="21"/>
      <c r="E707" s="21"/>
      <c r="F707" s="21"/>
      <c r="G707" s="21"/>
    </row>
    <row r="708" spans="4:7">
      <c r="D708" s="21"/>
      <c r="E708" s="21"/>
      <c r="F708" s="21"/>
      <c r="G708" s="21"/>
    </row>
    <row r="709" spans="4:7">
      <c r="D709" s="21"/>
      <c r="E709" s="21"/>
      <c r="F709" s="21"/>
      <c r="G709" s="21"/>
    </row>
    <row r="710" spans="4:7">
      <c r="D710" s="21"/>
      <c r="E710" s="21"/>
      <c r="F710" s="21"/>
      <c r="G710" s="21"/>
    </row>
    <row r="711" spans="4:7">
      <c r="D711" s="21"/>
      <c r="E711" s="21"/>
      <c r="F711" s="21"/>
      <c r="G711" s="21"/>
    </row>
    <row r="712" spans="4:7">
      <c r="D712" s="21"/>
      <c r="E712" s="21"/>
      <c r="F712" s="21"/>
      <c r="G712" s="21"/>
    </row>
    <row r="713" spans="4:7">
      <c r="D713" s="21"/>
      <c r="E713" s="21"/>
      <c r="F713" s="21"/>
      <c r="G713" s="21"/>
    </row>
    <row r="714" spans="4:7">
      <c r="D714" s="21"/>
      <c r="E714" s="21"/>
      <c r="F714" s="21"/>
      <c r="G714" s="21"/>
    </row>
    <row r="715" spans="4:7">
      <c r="D715" s="21"/>
      <c r="E715" s="21"/>
      <c r="F715" s="21"/>
      <c r="G715" s="21"/>
    </row>
    <row r="716" spans="4:7">
      <c r="D716" s="21"/>
      <c r="E716" s="21"/>
      <c r="F716" s="21"/>
      <c r="G716" s="21"/>
    </row>
    <row r="717" spans="4:7">
      <c r="D717" s="21"/>
      <c r="E717" s="21"/>
      <c r="F717" s="21"/>
      <c r="G717" s="21"/>
    </row>
    <row r="718" spans="4:7">
      <c r="D718" s="21"/>
      <c r="E718" s="21"/>
      <c r="F718" s="21"/>
      <c r="G718" s="21"/>
    </row>
    <row r="719" spans="4:7">
      <c r="D719" s="21"/>
      <c r="E719" s="21"/>
      <c r="F719" s="21"/>
      <c r="G719" s="21"/>
    </row>
    <row r="720" spans="4:7">
      <c r="D720" s="21"/>
      <c r="E720" s="21"/>
      <c r="F720" s="21"/>
      <c r="G720" s="21"/>
    </row>
    <row r="721" spans="4:7">
      <c r="D721" s="21"/>
      <c r="E721" s="21"/>
      <c r="F721" s="21"/>
      <c r="G721" s="21"/>
    </row>
    <row r="722" spans="4:7">
      <c r="D722" s="21"/>
      <c r="E722" s="21"/>
      <c r="F722" s="21"/>
      <c r="G722" s="21"/>
    </row>
    <row r="723" spans="4:7">
      <c r="D723" s="21"/>
      <c r="E723" s="21"/>
      <c r="F723" s="21"/>
      <c r="G723" s="21"/>
    </row>
    <row r="724" spans="4:7">
      <c r="D724" s="21"/>
      <c r="E724" s="21"/>
      <c r="F724" s="21"/>
      <c r="G724" s="21"/>
    </row>
    <row r="725" spans="4:7">
      <c r="D725" s="21"/>
      <c r="E725" s="21"/>
      <c r="F725" s="21"/>
      <c r="G725" s="21"/>
    </row>
    <row r="726" spans="4:7">
      <c r="D726" s="21"/>
      <c r="E726" s="21"/>
      <c r="F726" s="21"/>
      <c r="G726" s="21"/>
    </row>
    <row r="727" spans="4:7">
      <c r="D727" s="21"/>
      <c r="E727" s="21"/>
      <c r="F727" s="21"/>
      <c r="G727" s="21"/>
    </row>
    <row r="728" spans="4:7">
      <c r="D728" s="21"/>
      <c r="E728" s="21"/>
      <c r="F728" s="21"/>
      <c r="G728" s="21"/>
    </row>
    <row r="729" spans="4:7">
      <c r="D729" s="21"/>
      <c r="E729" s="21"/>
      <c r="F729" s="21"/>
      <c r="G729" s="21"/>
    </row>
    <row r="730" spans="4:7">
      <c r="D730" s="21"/>
      <c r="E730" s="21"/>
      <c r="F730" s="21"/>
      <c r="G730" s="21"/>
    </row>
    <row r="731" spans="4:7">
      <c r="D731" s="21"/>
      <c r="E731" s="21"/>
      <c r="F731" s="21"/>
      <c r="G731" s="21"/>
    </row>
    <row r="732" spans="4:7">
      <c r="D732" s="21"/>
      <c r="E732" s="21"/>
      <c r="F732" s="21"/>
      <c r="G732" s="21"/>
    </row>
    <row r="733" spans="4:7">
      <c r="D733" s="21"/>
      <c r="E733" s="21"/>
      <c r="F733" s="21"/>
      <c r="G733" s="21"/>
    </row>
    <row r="734" spans="4:7">
      <c r="D734" s="21"/>
      <c r="E734" s="21"/>
      <c r="F734" s="21"/>
      <c r="G734" s="21"/>
    </row>
    <row r="735" spans="4:7">
      <c r="D735" s="21"/>
      <c r="E735" s="21"/>
      <c r="F735" s="21"/>
      <c r="G735" s="21"/>
    </row>
    <row r="736" spans="4:7">
      <c r="D736" s="21"/>
      <c r="E736" s="21"/>
      <c r="F736" s="21"/>
      <c r="G736" s="21"/>
    </row>
    <row r="737" spans="4:7">
      <c r="D737" s="21"/>
      <c r="E737" s="21"/>
      <c r="F737" s="21"/>
      <c r="G737" s="21"/>
    </row>
    <row r="738" spans="4:7">
      <c r="D738" s="21"/>
      <c r="E738" s="21"/>
      <c r="F738" s="21"/>
      <c r="G738" s="21"/>
    </row>
    <row r="739" spans="4:7">
      <c r="D739" s="21"/>
      <c r="E739" s="21"/>
      <c r="F739" s="21"/>
      <c r="G739" s="21"/>
    </row>
    <row r="740" spans="4:7">
      <c r="D740" s="21"/>
      <c r="E740" s="21"/>
      <c r="F740" s="21"/>
      <c r="G740" s="21"/>
    </row>
    <row r="741" spans="4:7">
      <c r="D741" s="21"/>
      <c r="E741" s="21"/>
      <c r="F741" s="21"/>
      <c r="G741" s="21"/>
    </row>
    <row r="742" spans="4:7">
      <c r="D742" s="21"/>
      <c r="E742" s="21"/>
      <c r="F742" s="21"/>
      <c r="G742" s="21"/>
    </row>
    <row r="743" spans="4:7">
      <c r="D743" s="21"/>
      <c r="E743" s="21"/>
      <c r="F743" s="21"/>
      <c r="G743" s="21"/>
    </row>
    <row r="744" spans="4:7">
      <c r="D744" s="21"/>
      <c r="E744" s="21"/>
      <c r="F744" s="21"/>
      <c r="G744" s="21"/>
    </row>
    <row r="745" spans="4:7">
      <c r="D745" s="21"/>
      <c r="E745" s="21"/>
      <c r="F745" s="21"/>
      <c r="G745" s="21"/>
    </row>
    <row r="746" spans="4:7">
      <c r="D746" s="21"/>
      <c r="E746" s="21"/>
      <c r="F746" s="21"/>
      <c r="G746" s="21"/>
    </row>
    <row r="747" spans="4:7">
      <c r="D747" s="21"/>
      <c r="E747" s="21"/>
      <c r="F747" s="21"/>
      <c r="G747" s="21"/>
    </row>
    <row r="748" spans="4:7">
      <c r="D748" s="21"/>
      <c r="E748" s="21"/>
      <c r="F748" s="21"/>
      <c r="G748" s="21"/>
    </row>
    <row r="749" spans="4:7">
      <c r="D749" s="21"/>
      <c r="E749" s="21"/>
      <c r="F749" s="21"/>
      <c r="G749" s="21"/>
    </row>
    <row r="750" spans="4:7">
      <c r="D750" s="21"/>
      <c r="E750" s="21"/>
      <c r="F750" s="21"/>
      <c r="G750" s="21"/>
    </row>
    <row r="751" spans="4:7">
      <c r="D751" s="21"/>
      <c r="E751" s="21"/>
      <c r="F751" s="21"/>
      <c r="G751" s="21"/>
    </row>
    <row r="752" spans="4:7">
      <c r="D752" s="21"/>
      <c r="E752" s="21"/>
      <c r="F752" s="21"/>
      <c r="G752" s="21"/>
    </row>
    <row r="753" spans="4:7">
      <c r="D753" s="21"/>
      <c r="E753" s="21"/>
      <c r="F753" s="21"/>
      <c r="G753" s="21"/>
    </row>
    <row r="754" spans="4:7">
      <c r="D754" s="21"/>
      <c r="E754" s="21"/>
      <c r="F754" s="21"/>
      <c r="G754" s="21"/>
    </row>
    <row r="755" spans="4:7">
      <c r="D755" s="21"/>
      <c r="E755" s="21"/>
      <c r="F755" s="21"/>
      <c r="G755" s="21"/>
    </row>
    <row r="756" spans="4:7">
      <c r="D756" s="21"/>
      <c r="E756" s="21"/>
      <c r="F756" s="21"/>
      <c r="G756" s="21"/>
    </row>
    <row r="757" spans="4:7">
      <c r="D757" s="21"/>
      <c r="E757" s="21"/>
      <c r="F757" s="21"/>
      <c r="G757" s="21"/>
    </row>
    <row r="758" spans="4:7">
      <c r="D758" s="21"/>
      <c r="E758" s="21"/>
      <c r="F758" s="21"/>
      <c r="G758" s="21"/>
    </row>
    <row r="759" spans="4:7">
      <c r="D759" s="21"/>
      <c r="E759" s="21"/>
      <c r="F759" s="21"/>
      <c r="G759" s="21"/>
    </row>
    <row r="760" spans="4:7">
      <c r="D760" s="21"/>
      <c r="E760" s="21"/>
      <c r="F760" s="21"/>
      <c r="G760" s="21"/>
    </row>
    <row r="761" spans="4:7">
      <c r="D761" s="21"/>
      <c r="E761" s="21"/>
      <c r="F761" s="21"/>
      <c r="G761" s="21"/>
    </row>
    <row r="762" spans="4:7">
      <c r="D762" s="21"/>
      <c r="E762" s="21"/>
      <c r="F762" s="21"/>
      <c r="G762" s="21"/>
    </row>
    <row r="763" spans="4:7">
      <c r="D763" s="21"/>
      <c r="E763" s="21"/>
      <c r="F763" s="21"/>
      <c r="G763" s="21"/>
    </row>
    <row r="764" spans="4:7">
      <c r="D764" s="21"/>
      <c r="E764" s="21"/>
      <c r="F764" s="21"/>
      <c r="G764" s="21"/>
    </row>
    <row r="765" spans="4:7">
      <c r="D765" s="21"/>
      <c r="E765" s="21"/>
      <c r="F765" s="21"/>
      <c r="G765" s="21"/>
    </row>
    <row r="766" spans="4:7">
      <c r="D766" s="21"/>
      <c r="E766" s="21"/>
      <c r="F766" s="21"/>
      <c r="G766" s="21"/>
    </row>
    <row r="767" spans="4:7">
      <c r="D767" s="21"/>
      <c r="E767" s="21"/>
      <c r="F767" s="21"/>
      <c r="G767" s="21"/>
    </row>
    <row r="768" spans="4:7">
      <c r="D768" s="21"/>
      <c r="E768" s="21"/>
      <c r="F768" s="21"/>
      <c r="G768" s="21"/>
    </row>
    <row r="769" spans="4:7">
      <c r="D769" s="21"/>
      <c r="E769" s="21"/>
      <c r="F769" s="21"/>
      <c r="G769" s="21"/>
    </row>
    <row r="770" spans="4:7">
      <c r="D770" s="21"/>
      <c r="E770" s="21"/>
      <c r="F770" s="21"/>
      <c r="G770" s="21"/>
    </row>
    <row r="771" spans="4:7">
      <c r="D771" s="21"/>
      <c r="E771" s="21"/>
      <c r="F771" s="21"/>
      <c r="G771" s="21"/>
    </row>
    <row r="772" spans="4:7">
      <c r="D772" s="21"/>
      <c r="E772" s="21"/>
      <c r="F772" s="21"/>
      <c r="G772" s="21"/>
    </row>
    <row r="773" spans="4:7">
      <c r="D773" s="21"/>
      <c r="E773" s="21"/>
      <c r="F773" s="21"/>
      <c r="G773" s="21"/>
    </row>
    <row r="774" spans="4:7">
      <c r="D774" s="21"/>
      <c r="E774" s="21"/>
      <c r="F774" s="21"/>
      <c r="G774" s="21"/>
    </row>
    <row r="775" spans="4:7">
      <c r="D775" s="21"/>
      <c r="E775" s="21"/>
      <c r="F775" s="21"/>
      <c r="G775" s="21"/>
    </row>
    <row r="776" spans="4:7">
      <c r="D776" s="21"/>
      <c r="E776" s="21"/>
      <c r="F776" s="21"/>
      <c r="G776" s="21"/>
    </row>
    <row r="777" spans="4:7">
      <c r="D777" s="21"/>
      <c r="E777" s="21"/>
      <c r="F777" s="21"/>
      <c r="G777" s="21"/>
    </row>
    <row r="778" spans="4:7">
      <c r="D778" s="21"/>
      <c r="E778" s="21"/>
      <c r="F778" s="21"/>
      <c r="G778" s="21"/>
    </row>
    <row r="779" spans="4:7">
      <c r="D779" s="21"/>
      <c r="E779" s="21"/>
      <c r="F779" s="21"/>
      <c r="G779" s="21"/>
    </row>
    <row r="780" spans="4:7">
      <c r="D780" s="21"/>
      <c r="E780" s="21"/>
      <c r="F780" s="21"/>
      <c r="G780" s="21"/>
    </row>
    <row r="781" spans="4:7">
      <c r="D781" s="21"/>
      <c r="E781" s="21"/>
      <c r="F781" s="21"/>
      <c r="G781" s="21"/>
    </row>
    <row r="782" spans="4:7">
      <c r="D782" s="21"/>
      <c r="E782" s="21"/>
      <c r="F782" s="21"/>
      <c r="G782" s="21"/>
    </row>
    <row r="783" spans="4:7">
      <c r="D783" s="21"/>
      <c r="E783" s="21"/>
      <c r="F783" s="21"/>
      <c r="G783" s="21"/>
    </row>
    <row r="784" spans="4:7">
      <c r="D784" s="21"/>
      <c r="E784" s="21"/>
      <c r="F784" s="21"/>
      <c r="G784" s="21"/>
    </row>
    <row r="785" spans="4:7">
      <c r="D785" s="21"/>
      <c r="E785" s="21"/>
      <c r="F785" s="21"/>
      <c r="G785" s="21"/>
    </row>
    <row r="786" spans="4:7">
      <c r="D786" s="21"/>
      <c r="E786" s="21"/>
      <c r="F786" s="21"/>
      <c r="G786" s="21"/>
    </row>
    <row r="787" spans="4:7">
      <c r="D787" s="21"/>
      <c r="E787" s="21"/>
      <c r="F787" s="21"/>
      <c r="G787" s="21"/>
    </row>
    <row r="788" spans="4:7">
      <c r="D788" s="21"/>
      <c r="E788" s="21"/>
      <c r="F788" s="21"/>
      <c r="G788" s="21"/>
    </row>
    <row r="789" spans="4:7">
      <c r="D789" s="21"/>
      <c r="E789" s="21"/>
      <c r="F789" s="21"/>
      <c r="G789" s="21"/>
    </row>
    <row r="790" spans="4:7">
      <c r="D790" s="21"/>
      <c r="E790" s="21"/>
      <c r="F790" s="21"/>
      <c r="G790" s="21"/>
    </row>
    <row r="791" spans="4:7">
      <c r="D791" s="21"/>
      <c r="E791" s="21"/>
      <c r="F791" s="21"/>
      <c r="G791" s="21"/>
    </row>
    <row r="792" spans="4:7">
      <c r="D792" s="21"/>
      <c r="E792" s="21"/>
      <c r="F792" s="21"/>
      <c r="G792" s="21"/>
    </row>
    <row r="793" spans="4:7">
      <c r="D793" s="21"/>
      <c r="E793" s="21"/>
      <c r="F793" s="21"/>
      <c r="G793" s="21"/>
    </row>
    <row r="794" spans="4:7">
      <c r="D794" s="21"/>
      <c r="E794" s="21"/>
      <c r="F794" s="21"/>
      <c r="G794" s="21"/>
    </row>
    <row r="795" spans="4:7">
      <c r="D795" s="21"/>
      <c r="E795" s="21"/>
      <c r="F795" s="21"/>
      <c r="G795" s="21"/>
    </row>
    <row r="796" spans="4:7">
      <c r="D796" s="21"/>
      <c r="E796" s="21"/>
      <c r="F796" s="21"/>
      <c r="G796" s="21"/>
    </row>
    <row r="797" spans="4:7">
      <c r="D797" s="21"/>
      <c r="E797" s="21"/>
      <c r="F797" s="21"/>
      <c r="G797" s="21"/>
    </row>
    <row r="798" spans="4:7">
      <c r="D798" s="21"/>
      <c r="E798" s="21"/>
      <c r="F798" s="21"/>
      <c r="G798" s="21"/>
    </row>
    <row r="799" spans="4:7">
      <c r="D799" s="21"/>
      <c r="E799" s="21"/>
      <c r="F799" s="21"/>
      <c r="G799" s="21"/>
    </row>
    <row r="800" spans="4:7">
      <c r="D800" s="21"/>
      <c r="E800" s="21"/>
      <c r="F800" s="21"/>
      <c r="G800" s="21"/>
    </row>
    <row r="801" spans="4:7">
      <c r="D801" s="21"/>
      <c r="E801" s="21"/>
      <c r="F801" s="21"/>
      <c r="G801" s="21"/>
    </row>
    <row r="802" spans="4:7">
      <c r="D802" s="21"/>
      <c r="E802" s="21"/>
      <c r="F802" s="21"/>
      <c r="G802" s="21"/>
    </row>
    <row r="803" spans="4:7">
      <c r="D803" s="21"/>
      <c r="E803" s="21"/>
      <c r="F803" s="21"/>
      <c r="G803" s="21"/>
    </row>
    <row r="804" spans="4:7">
      <c r="D804" s="21"/>
      <c r="E804" s="21"/>
      <c r="F804" s="21"/>
      <c r="G804" s="21"/>
    </row>
    <row r="805" spans="4:7">
      <c r="D805" s="21"/>
      <c r="E805" s="21"/>
      <c r="F805" s="21"/>
      <c r="G805" s="21"/>
    </row>
    <row r="806" spans="4:7">
      <c r="D806" s="21"/>
      <c r="E806" s="21"/>
      <c r="F806" s="21"/>
      <c r="G806" s="21"/>
    </row>
    <row r="807" spans="4:7">
      <c r="D807" s="21"/>
      <c r="E807" s="21"/>
      <c r="F807" s="21"/>
      <c r="G807" s="21"/>
    </row>
    <row r="808" spans="4:7">
      <c r="D808" s="21"/>
      <c r="E808" s="21"/>
      <c r="F808" s="21"/>
      <c r="G808" s="21"/>
    </row>
    <row r="809" spans="4:7">
      <c r="D809" s="21"/>
      <c r="E809" s="21"/>
      <c r="F809" s="21"/>
      <c r="G809" s="21"/>
    </row>
    <row r="810" spans="4:7">
      <c r="D810" s="21"/>
      <c r="E810" s="21"/>
      <c r="F810" s="21"/>
      <c r="G810" s="21"/>
    </row>
    <row r="811" spans="4:7">
      <c r="D811" s="21"/>
      <c r="E811" s="21"/>
      <c r="F811" s="21"/>
      <c r="G811" s="21"/>
    </row>
    <row r="812" spans="4:7">
      <c r="D812" s="21"/>
      <c r="E812" s="21"/>
      <c r="F812" s="21"/>
      <c r="G812" s="21"/>
    </row>
    <row r="813" spans="4:7">
      <c r="D813" s="21"/>
      <c r="E813" s="21"/>
      <c r="F813" s="21"/>
      <c r="G813" s="21"/>
    </row>
    <row r="814" spans="4:7">
      <c r="D814" s="21"/>
      <c r="E814" s="21"/>
      <c r="F814" s="21"/>
      <c r="G814" s="21"/>
    </row>
    <row r="815" spans="4:7">
      <c r="D815" s="21"/>
      <c r="E815" s="21"/>
      <c r="F815" s="21"/>
      <c r="G815" s="21"/>
    </row>
    <row r="816" spans="4:7">
      <c r="D816" s="21"/>
      <c r="E816" s="21"/>
      <c r="F816" s="21"/>
      <c r="G816" s="21"/>
    </row>
    <row r="817" spans="4:7">
      <c r="D817" s="21"/>
      <c r="E817" s="21"/>
      <c r="F817" s="21"/>
      <c r="G817" s="21"/>
    </row>
    <row r="818" spans="4:7">
      <c r="D818" s="21"/>
      <c r="E818" s="21"/>
      <c r="F818" s="21"/>
      <c r="G818" s="21"/>
    </row>
    <row r="819" spans="4:7">
      <c r="D819" s="21"/>
      <c r="E819" s="21"/>
      <c r="F819" s="21"/>
      <c r="G819" s="21"/>
    </row>
    <row r="820" spans="4:7">
      <c r="D820" s="21"/>
      <c r="E820" s="21"/>
      <c r="F820" s="21"/>
      <c r="G820" s="21"/>
    </row>
    <row r="821" spans="4:7">
      <c r="D821" s="21"/>
      <c r="E821" s="21"/>
      <c r="F821" s="21"/>
      <c r="G821" s="21"/>
    </row>
    <row r="822" spans="4:7">
      <c r="D822" s="21"/>
      <c r="E822" s="21"/>
      <c r="F822" s="21"/>
      <c r="G822" s="21"/>
    </row>
    <row r="823" spans="4:7">
      <c r="D823" s="21"/>
      <c r="E823" s="21"/>
      <c r="F823" s="21"/>
      <c r="G823" s="21"/>
    </row>
    <row r="824" spans="4:7">
      <c r="D824" s="21"/>
      <c r="E824" s="21"/>
      <c r="F824" s="21"/>
      <c r="G824" s="21"/>
    </row>
    <row r="825" spans="4:7">
      <c r="D825" s="21"/>
      <c r="E825" s="21"/>
      <c r="F825" s="21"/>
      <c r="G825" s="21"/>
    </row>
    <row r="826" spans="4:7">
      <c r="D826" s="21"/>
      <c r="E826" s="21"/>
      <c r="F826" s="21"/>
      <c r="G826" s="21"/>
    </row>
    <row r="827" spans="4:7">
      <c r="D827" s="21"/>
      <c r="E827" s="21"/>
      <c r="F827" s="21"/>
      <c r="G827" s="21"/>
    </row>
    <row r="828" spans="4:7">
      <c r="D828" s="21"/>
      <c r="E828" s="21"/>
      <c r="F828" s="21"/>
      <c r="G828" s="21"/>
    </row>
    <row r="829" spans="4:7">
      <c r="D829" s="21"/>
      <c r="E829" s="21"/>
      <c r="F829" s="21"/>
      <c r="G829" s="21"/>
    </row>
    <row r="830" spans="4:7">
      <c r="D830" s="21"/>
      <c r="E830" s="21"/>
      <c r="F830" s="21"/>
      <c r="G830" s="21"/>
    </row>
    <row r="831" spans="4:7">
      <c r="D831" s="21"/>
      <c r="E831" s="21"/>
      <c r="F831" s="21"/>
      <c r="G831" s="21"/>
    </row>
    <row r="832" spans="4:7">
      <c r="D832" s="21"/>
      <c r="E832" s="21"/>
      <c r="F832" s="21"/>
      <c r="G832" s="21"/>
    </row>
    <row r="833" spans="4:7">
      <c r="D833" s="21"/>
      <c r="E833" s="21"/>
      <c r="F833" s="21"/>
      <c r="G833" s="21"/>
    </row>
    <row r="834" spans="4:7">
      <c r="D834" s="21"/>
      <c r="E834" s="21"/>
      <c r="F834" s="21"/>
      <c r="G834" s="21"/>
    </row>
    <row r="835" spans="4:7">
      <c r="D835" s="21"/>
      <c r="E835" s="21"/>
      <c r="F835" s="21"/>
      <c r="G835" s="21"/>
    </row>
    <row r="836" spans="4:7">
      <c r="D836" s="21"/>
      <c r="E836" s="21"/>
      <c r="F836" s="21"/>
      <c r="G836" s="21"/>
    </row>
    <row r="837" spans="4:7">
      <c r="D837" s="21"/>
      <c r="E837" s="21"/>
      <c r="F837" s="21"/>
      <c r="G837" s="21"/>
    </row>
    <row r="838" spans="4:7">
      <c r="D838" s="21"/>
      <c r="E838" s="21"/>
      <c r="F838" s="21"/>
      <c r="G838" s="21"/>
    </row>
    <row r="839" spans="4:7">
      <c r="D839" s="21"/>
      <c r="E839" s="21"/>
      <c r="F839" s="21"/>
      <c r="G839" s="21"/>
    </row>
    <row r="840" spans="4:7">
      <c r="D840" s="21"/>
      <c r="E840" s="21"/>
      <c r="F840" s="21"/>
      <c r="G840" s="21"/>
    </row>
    <row r="841" spans="4:7">
      <c r="D841" s="21"/>
      <c r="E841" s="21"/>
      <c r="F841" s="21"/>
      <c r="G841" s="21"/>
    </row>
    <row r="842" spans="4:7">
      <c r="D842" s="21"/>
      <c r="E842" s="21"/>
      <c r="F842" s="21"/>
      <c r="G842" s="21"/>
    </row>
    <row r="843" spans="4:7">
      <c r="D843" s="21"/>
      <c r="E843" s="21"/>
      <c r="F843" s="21"/>
      <c r="G843" s="21"/>
    </row>
    <row r="844" spans="4:7">
      <c r="D844" s="21"/>
      <c r="E844" s="21"/>
      <c r="F844" s="21"/>
      <c r="G844" s="21"/>
    </row>
    <row r="845" spans="4:7">
      <c r="D845" s="21"/>
      <c r="E845" s="21"/>
      <c r="F845" s="21"/>
      <c r="G845" s="21"/>
    </row>
    <row r="846" spans="4:7">
      <c r="D846" s="21"/>
      <c r="E846" s="21"/>
      <c r="F846" s="21"/>
      <c r="G846" s="21"/>
    </row>
    <row r="847" spans="4:7">
      <c r="D847" s="21"/>
      <c r="E847" s="21"/>
      <c r="F847" s="21"/>
      <c r="G847" s="21"/>
    </row>
    <row r="848" spans="4:7">
      <c r="D848" s="21"/>
      <c r="E848" s="21"/>
      <c r="F848" s="21"/>
      <c r="G848" s="21"/>
    </row>
    <row r="849" spans="4:7">
      <c r="D849" s="21"/>
      <c r="E849" s="21"/>
      <c r="F849" s="21"/>
      <c r="G849" s="21"/>
    </row>
    <row r="850" spans="4:7">
      <c r="D850" s="21"/>
      <c r="E850" s="21"/>
      <c r="F850" s="21"/>
      <c r="G850" s="21"/>
    </row>
    <row r="851" spans="4:7">
      <c r="D851" s="21"/>
      <c r="E851" s="21"/>
      <c r="F851" s="21"/>
      <c r="G851" s="21"/>
    </row>
    <row r="852" spans="4:7">
      <c r="D852" s="21"/>
      <c r="E852" s="21"/>
      <c r="F852" s="21"/>
      <c r="G852" s="21"/>
    </row>
    <row r="853" spans="4:7">
      <c r="D853" s="21"/>
      <c r="E853" s="21"/>
      <c r="F853" s="21"/>
      <c r="G853" s="21"/>
    </row>
    <row r="854" spans="4:7">
      <c r="D854" s="21"/>
      <c r="E854" s="21"/>
      <c r="F854" s="21"/>
      <c r="G854" s="21"/>
    </row>
    <row r="855" spans="4:7">
      <c r="D855" s="21"/>
      <c r="E855" s="21"/>
      <c r="F855" s="21"/>
      <c r="G855" s="21"/>
    </row>
    <row r="856" spans="4:7">
      <c r="D856" s="21"/>
      <c r="E856" s="21"/>
      <c r="F856" s="21"/>
      <c r="G856" s="21"/>
    </row>
    <row r="857" spans="4:7">
      <c r="D857" s="21"/>
      <c r="E857" s="21"/>
      <c r="F857" s="21"/>
      <c r="G857" s="21"/>
    </row>
    <row r="858" spans="4:7">
      <c r="D858" s="21"/>
      <c r="E858" s="21"/>
      <c r="F858" s="21"/>
      <c r="G858" s="21"/>
    </row>
    <row r="859" spans="4:7">
      <c r="D859" s="21"/>
      <c r="E859" s="21"/>
      <c r="F859" s="21"/>
      <c r="G859" s="21"/>
    </row>
    <row r="860" spans="4:7">
      <c r="D860" s="21"/>
      <c r="E860" s="21"/>
      <c r="F860" s="21"/>
      <c r="G860" s="21"/>
    </row>
    <row r="861" spans="4:7">
      <c r="D861" s="21"/>
      <c r="E861" s="21"/>
      <c r="F861" s="21"/>
      <c r="G861" s="21"/>
    </row>
    <row r="862" spans="4:7">
      <c r="D862" s="21"/>
      <c r="E862" s="21"/>
      <c r="F862" s="21"/>
      <c r="G862" s="21"/>
    </row>
    <row r="863" spans="4:7">
      <c r="D863" s="21"/>
      <c r="E863" s="21"/>
      <c r="F863" s="21"/>
      <c r="G863" s="21"/>
    </row>
    <row r="864" spans="4:7">
      <c r="D864" s="21"/>
      <c r="E864" s="21"/>
      <c r="F864" s="21"/>
      <c r="G864" s="21"/>
    </row>
    <row r="865" spans="4:7">
      <c r="D865" s="21"/>
      <c r="E865" s="21"/>
      <c r="F865" s="21"/>
      <c r="G865" s="21"/>
    </row>
    <row r="866" spans="4:7">
      <c r="D866" s="21"/>
      <c r="E866" s="21"/>
      <c r="F866" s="21"/>
      <c r="G866" s="21"/>
    </row>
    <row r="867" spans="4:7">
      <c r="D867" s="21"/>
      <c r="E867" s="21"/>
      <c r="F867" s="21"/>
      <c r="G867" s="21"/>
    </row>
    <row r="868" spans="4:7">
      <c r="D868" s="21"/>
      <c r="E868" s="21"/>
      <c r="F868" s="21"/>
      <c r="G868" s="21"/>
    </row>
    <row r="869" spans="4:7">
      <c r="D869" s="21"/>
      <c r="E869" s="21"/>
      <c r="F869" s="21"/>
      <c r="G869" s="21"/>
    </row>
    <row r="870" spans="4:7">
      <c r="D870" s="21"/>
      <c r="E870" s="21"/>
      <c r="F870" s="21"/>
      <c r="G870" s="21"/>
    </row>
    <row r="871" spans="4:7">
      <c r="D871" s="21"/>
      <c r="E871" s="21"/>
      <c r="F871" s="21"/>
      <c r="G871" s="21"/>
    </row>
    <row r="872" spans="4:7">
      <c r="D872" s="21"/>
      <c r="E872" s="21"/>
      <c r="F872" s="21"/>
      <c r="G872" s="21"/>
    </row>
    <row r="873" spans="4:7">
      <c r="D873" s="21"/>
      <c r="E873" s="21"/>
      <c r="F873" s="21"/>
      <c r="G873" s="21"/>
    </row>
    <row r="874" spans="4:7">
      <c r="D874" s="21"/>
      <c r="E874" s="21"/>
      <c r="F874" s="21"/>
      <c r="G874" s="21"/>
    </row>
    <row r="875" spans="4:7">
      <c r="D875" s="21"/>
      <c r="E875" s="21"/>
      <c r="F875" s="21"/>
      <c r="G875" s="21"/>
    </row>
    <row r="876" spans="4:7">
      <c r="D876" s="21"/>
      <c r="E876" s="21"/>
      <c r="F876" s="21"/>
      <c r="G876" s="21"/>
    </row>
    <row r="877" spans="4:7">
      <c r="D877" s="21"/>
      <c r="E877" s="21"/>
      <c r="F877" s="21"/>
      <c r="G877" s="21"/>
    </row>
    <row r="878" spans="4:7">
      <c r="D878" s="21"/>
      <c r="E878" s="21"/>
      <c r="F878" s="21"/>
      <c r="G878" s="21"/>
    </row>
    <row r="879" spans="4:7">
      <c r="D879" s="21"/>
      <c r="E879" s="21"/>
      <c r="F879" s="21"/>
      <c r="G879" s="21"/>
    </row>
    <row r="880" spans="4:7">
      <c r="D880" s="21"/>
      <c r="E880" s="21"/>
      <c r="F880" s="21"/>
      <c r="G880" s="21"/>
    </row>
    <row r="881" spans="4:7">
      <c r="D881" s="21"/>
      <c r="E881" s="21"/>
      <c r="F881" s="21"/>
      <c r="G881" s="21"/>
    </row>
    <row r="882" spans="4:7">
      <c r="D882" s="21"/>
      <c r="E882" s="21"/>
      <c r="F882" s="21"/>
      <c r="G882" s="21"/>
    </row>
    <row r="883" spans="4:7">
      <c r="D883" s="21"/>
      <c r="E883" s="21"/>
      <c r="F883" s="21"/>
      <c r="G883" s="21"/>
    </row>
    <row r="884" spans="4:7">
      <c r="D884" s="21"/>
      <c r="E884" s="21"/>
      <c r="F884" s="21"/>
      <c r="G884" s="21"/>
    </row>
    <row r="885" spans="4:7">
      <c r="D885" s="21"/>
      <c r="E885" s="21"/>
      <c r="F885" s="21"/>
      <c r="G885" s="21"/>
    </row>
    <row r="886" spans="4:7">
      <c r="D886" s="21"/>
      <c r="E886" s="21"/>
      <c r="F886" s="21"/>
      <c r="G886" s="21"/>
    </row>
    <row r="887" spans="4:7">
      <c r="D887" s="21"/>
      <c r="E887" s="21"/>
      <c r="F887" s="21"/>
      <c r="G887" s="21"/>
    </row>
    <row r="888" spans="4:7">
      <c r="D888" s="21"/>
      <c r="E888" s="21"/>
      <c r="F888" s="21"/>
      <c r="G888" s="21"/>
    </row>
    <row r="889" spans="4:7">
      <c r="D889" s="21"/>
      <c r="E889" s="21"/>
      <c r="F889" s="21"/>
      <c r="G889" s="21"/>
    </row>
    <row r="890" spans="4:7">
      <c r="D890" s="21"/>
      <c r="E890" s="21"/>
      <c r="F890" s="21"/>
      <c r="G890" s="21"/>
    </row>
    <row r="891" spans="4:7">
      <c r="D891" s="21"/>
      <c r="E891" s="21"/>
      <c r="F891" s="21"/>
      <c r="G891" s="21"/>
    </row>
    <row r="892" spans="4:7">
      <c r="D892" s="21"/>
      <c r="E892" s="21"/>
      <c r="F892" s="21"/>
      <c r="G892" s="21"/>
    </row>
    <row r="893" spans="4:7">
      <c r="D893" s="21"/>
      <c r="E893" s="21"/>
      <c r="F893" s="21"/>
      <c r="G893" s="21"/>
    </row>
    <row r="894" spans="4:7">
      <c r="D894" s="21"/>
      <c r="E894" s="21"/>
      <c r="F894" s="21"/>
      <c r="G894" s="21"/>
    </row>
    <row r="895" spans="4:7">
      <c r="D895" s="21"/>
      <c r="E895" s="21"/>
      <c r="F895" s="21"/>
      <c r="G895" s="21"/>
    </row>
    <row r="896" spans="4:7">
      <c r="D896" s="21"/>
      <c r="E896" s="21"/>
      <c r="F896" s="21"/>
      <c r="G896" s="21"/>
    </row>
    <row r="897" spans="4:7">
      <c r="D897" s="21"/>
      <c r="E897" s="21"/>
      <c r="F897" s="21"/>
      <c r="G897" s="21"/>
    </row>
    <row r="898" spans="4:7">
      <c r="D898" s="21"/>
      <c r="E898" s="21"/>
      <c r="F898" s="21"/>
      <c r="G898" s="21"/>
    </row>
    <row r="899" spans="4:7">
      <c r="D899" s="21"/>
      <c r="E899" s="21"/>
      <c r="F899" s="21"/>
      <c r="G899" s="21"/>
    </row>
    <row r="900" spans="4:7">
      <c r="D900" s="21"/>
      <c r="E900" s="21"/>
      <c r="F900" s="21"/>
      <c r="G900" s="21"/>
    </row>
    <row r="901" spans="4:7">
      <c r="D901" s="21"/>
      <c r="E901" s="21"/>
      <c r="F901" s="21"/>
      <c r="G901" s="21"/>
    </row>
    <row r="902" spans="4:7">
      <c r="D902" s="21"/>
      <c r="E902" s="21"/>
      <c r="F902" s="21"/>
      <c r="G902" s="21"/>
    </row>
    <row r="903" spans="4:7">
      <c r="D903" s="21"/>
      <c r="E903" s="21"/>
      <c r="F903" s="21"/>
      <c r="G903" s="21"/>
    </row>
    <row r="904" spans="4:7">
      <c r="D904" s="21"/>
      <c r="E904" s="21"/>
      <c r="F904" s="21"/>
      <c r="G904" s="21"/>
    </row>
    <row r="905" spans="4:7">
      <c r="D905" s="21"/>
      <c r="E905" s="21"/>
      <c r="F905" s="21"/>
      <c r="G905" s="21"/>
    </row>
    <row r="906" spans="4:7">
      <c r="D906" s="21"/>
      <c r="E906" s="21"/>
      <c r="F906" s="21"/>
      <c r="G906" s="21"/>
    </row>
    <row r="907" spans="4:7">
      <c r="D907" s="21"/>
      <c r="E907" s="21"/>
      <c r="F907" s="21"/>
      <c r="G907" s="21"/>
    </row>
    <row r="908" spans="4:7">
      <c r="D908" s="21"/>
      <c r="E908" s="21"/>
      <c r="F908" s="21"/>
      <c r="G908" s="21"/>
    </row>
    <row r="909" spans="4:7">
      <c r="D909" s="21"/>
      <c r="E909" s="21"/>
      <c r="F909" s="21"/>
      <c r="G909" s="21"/>
    </row>
    <row r="910" spans="4:7">
      <c r="D910" s="21"/>
      <c r="E910" s="21"/>
      <c r="F910" s="21"/>
      <c r="G910" s="21"/>
    </row>
    <row r="911" spans="4:7">
      <c r="D911" s="21"/>
      <c r="E911" s="21"/>
      <c r="F911" s="21"/>
      <c r="G911" s="21"/>
    </row>
    <row r="912" spans="4:7">
      <c r="D912" s="21"/>
      <c r="E912" s="21"/>
      <c r="F912" s="21"/>
      <c r="G912" s="21"/>
    </row>
    <row r="913" spans="4:7">
      <c r="D913" s="21"/>
      <c r="E913" s="21"/>
      <c r="F913" s="21"/>
      <c r="G913" s="21"/>
    </row>
    <row r="914" spans="4:7">
      <c r="D914" s="21"/>
      <c r="E914" s="21"/>
      <c r="F914" s="21"/>
      <c r="G914" s="21"/>
    </row>
    <row r="915" spans="4:7">
      <c r="D915" s="21"/>
      <c r="E915" s="21"/>
      <c r="F915" s="21"/>
      <c r="G915" s="21"/>
    </row>
    <row r="916" spans="4:7">
      <c r="D916" s="21"/>
      <c r="E916" s="21"/>
      <c r="F916" s="21"/>
      <c r="G916" s="21"/>
    </row>
    <row r="917" spans="4:7">
      <c r="D917" s="21"/>
      <c r="E917" s="21"/>
      <c r="F917" s="21"/>
      <c r="G917" s="21"/>
    </row>
    <row r="918" spans="4:7">
      <c r="D918" s="21"/>
      <c r="E918" s="21"/>
      <c r="F918" s="21"/>
      <c r="G918" s="21"/>
    </row>
    <row r="919" spans="4:7">
      <c r="D919" s="21"/>
      <c r="E919" s="21"/>
      <c r="F919" s="21"/>
      <c r="G919" s="21"/>
    </row>
    <row r="920" spans="4:7">
      <c r="D920" s="21"/>
      <c r="E920" s="21"/>
      <c r="F920" s="21"/>
      <c r="G920" s="21"/>
    </row>
    <row r="921" spans="4:7">
      <c r="D921" s="21"/>
      <c r="E921" s="21"/>
      <c r="F921" s="21"/>
      <c r="G921" s="21"/>
    </row>
    <row r="922" spans="4:7">
      <c r="D922" s="21"/>
      <c r="E922" s="21"/>
      <c r="F922" s="21"/>
      <c r="G922" s="21"/>
    </row>
    <row r="923" spans="4:7">
      <c r="D923" s="21"/>
      <c r="E923" s="21"/>
      <c r="F923" s="21"/>
      <c r="G923" s="21"/>
    </row>
    <row r="924" spans="4:7">
      <c r="D924" s="21"/>
      <c r="E924" s="21"/>
      <c r="F924" s="21"/>
      <c r="G924" s="21"/>
    </row>
    <row r="925" spans="4:7">
      <c r="D925" s="21"/>
      <c r="E925" s="21"/>
      <c r="F925" s="21"/>
      <c r="G925" s="21"/>
    </row>
    <row r="926" spans="4:7">
      <c r="D926" s="21"/>
      <c r="E926" s="21"/>
      <c r="F926" s="21"/>
      <c r="G926" s="21"/>
    </row>
    <row r="927" spans="4:7">
      <c r="D927" s="21"/>
      <c r="E927" s="21"/>
      <c r="F927" s="21"/>
      <c r="G927" s="21"/>
    </row>
    <row r="928" spans="4:7">
      <c r="D928" s="21"/>
      <c r="E928" s="21"/>
      <c r="F928" s="21"/>
      <c r="G928" s="21"/>
    </row>
    <row r="929" spans="4:7">
      <c r="D929" s="21"/>
      <c r="E929" s="21"/>
      <c r="F929" s="21"/>
      <c r="G929" s="21"/>
    </row>
    <row r="930" spans="4:7">
      <c r="D930" s="21"/>
      <c r="E930" s="21"/>
      <c r="F930" s="21"/>
      <c r="G930" s="21"/>
    </row>
    <row r="931" spans="4:7">
      <c r="D931" s="21"/>
      <c r="E931" s="21"/>
      <c r="F931" s="21"/>
      <c r="G931" s="21"/>
    </row>
    <row r="932" spans="4:7">
      <c r="D932" s="21"/>
      <c r="E932" s="21"/>
      <c r="F932" s="21"/>
      <c r="G932" s="21"/>
    </row>
    <row r="933" spans="4:7">
      <c r="D933" s="21"/>
      <c r="E933" s="21"/>
      <c r="F933" s="21"/>
      <c r="G933" s="21"/>
    </row>
    <row r="934" spans="4:7">
      <c r="D934" s="21"/>
      <c r="E934" s="21"/>
      <c r="F934" s="21"/>
      <c r="G934" s="21"/>
    </row>
    <row r="935" spans="4:7">
      <c r="D935" s="21"/>
      <c r="E935" s="21"/>
      <c r="F935" s="21"/>
      <c r="G935" s="21"/>
    </row>
    <row r="936" spans="4:7">
      <c r="D936" s="21"/>
      <c r="E936" s="21"/>
      <c r="F936" s="21"/>
      <c r="G936" s="21"/>
    </row>
    <row r="937" spans="4:7">
      <c r="D937" s="21"/>
      <c r="E937" s="21"/>
      <c r="F937" s="21"/>
      <c r="G937" s="21"/>
    </row>
    <row r="938" spans="4:7">
      <c r="D938" s="21"/>
      <c r="E938" s="21"/>
      <c r="F938" s="21"/>
      <c r="G938" s="21"/>
    </row>
    <row r="939" spans="4:7">
      <c r="D939" s="21"/>
      <c r="E939" s="21"/>
      <c r="F939" s="21"/>
      <c r="G939" s="21"/>
    </row>
    <row r="940" spans="4:7">
      <c r="D940" s="21"/>
      <c r="E940" s="21"/>
      <c r="F940" s="21"/>
      <c r="G940" s="21"/>
    </row>
    <row r="941" spans="4:7">
      <c r="D941" s="21"/>
      <c r="E941" s="21"/>
      <c r="F941" s="21"/>
      <c r="G941" s="21"/>
    </row>
    <row r="942" spans="4:7">
      <c r="D942" s="21"/>
      <c r="E942" s="21"/>
      <c r="F942" s="21"/>
      <c r="G942" s="21"/>
    </row>
    <row r="943" spans="4:7">
      <c r="D943" s="21"/>
      <c r="E943" s="21"/>
      <c r="F943" s="21"/>
      <c r="G943" s="21"/>
    </row>
    <row r="944" spans="4:7">
      <c r="D944" s="21"/>
      <c r="E944" s="21"/>
      <c r="F944" s="21"/>
      <c r="G944" s="21"/>
    </row>
    <row r="945" spans="4:7">
      <c r="D945" s="21"/>
      <c r="E945" s="21"/>
      <c r="F945" s="21"/>
      <c r="G945" s="21"/>
    </row>
    <row r="946" spans="4:7">
      <c r="D946" s="21"/>
      <c r="E946" s="21"/>
      <c r="F946" s="21"/>
      <c r="G946" s="21"/>
    </row>
    <row r="947" spans="4:7">
      <c r="D947" s="21"/>
      <c r="E947" s="21"/>
      <c r="F947" s="21"/>
      <c r="G947" s="21"/>
    </row>
    <row r="948" spans="4:7">
      <c r="D948" s="21"/>
      <c r="E948" s="21"/>
      <c r="F948" s="21"/>
      <c r="G948" s="21"/>
    </row>
    <row r="949" spans="4:7">
      <c r="D949" s="21"/>
      <c r="E949" s="21"/>
      <c r="F949" s="21"/>
      <c r="G949" s="21"/>
    </row>
    <row r="950" spans="4:7">
      <c r="D950" s="21"/>
      <c r="E950" s="21"/>
      <c r="F950" s="21"/>
      <c r="G950" s="21"/>
    </row>
    <row r="951" spans="4:7">
      <c r="D951" s="21"/>
      <c r="E951" s="21"/>
      <c r="F951" s="21"/>
      <c r="G951" s="21"/>
    </row>
    <row r="952" spans="4:7">
      <c r="D952" s="21"/>
      <c r="E952" s="21"/>
      <c r="F952" s="21"/>
      <c r="G952" s="21"/>
    </row>
    <row r="953" spans="4:7">
      <c r="D953" s="21"/>
      <c r="E953" s="21"/>
      <c r="F953" s="21"/>
      <c r="G953" s="21"/>
    </row>
    <row r="954" spans="4:7">
      <c r="D954" s="21"/>
      <c r="E954" s="21"/>
      <c r="F954" s="21"/>
      <c r="G954" s="21"/>
    </row>
    <row r="955" spans="4:7">
      <c r="D955" s="21"/>
      <c r="E955" s="21"/>
      <c r="F955" s="21"/>
      <c r="G955" s="21"/>
    </row>
    <row r="956" spans="4:7">
      <c r="D956" s="21"/>
      <c r="E956" s="21"/>
      <c r="F956" s="21"/>
      <c r="G956" s="21"/>
    </row>
    <row r="957" spans="4:7">
      <c r="D957" s="21"/>
      <c r="E957" s="21"/>
      <c r="F957" s="21"/>
      <c r="G957" s="21"/>
    </row>
    <row r="958" spans="4:7">
      <c r="D958" s="21"/>
      <c r="E958" s="21"/>
      <c r="F958" s="21"/>
      <c r="G958" s="21"/>
    </row>
    <row r="959" spans="4:7">
      <c r="D959" s="21"/>
      <c r="E959" s="21"/>
      <c r="F959" s="21"/>
      <c r="G959" s="21"/>
    </row>
    <row r="960" spans="4:7">
      <c r="D960" s="21"/>
      <c r="E960" s="21"/>
      <c r="F960" s="21"/>
      <c r="G960" s="21"/>
    </row>
    <row r="961" spans="4:7">
      <c r="D961" s="21"/>
      <c r="E961" s="21"/>
      <c r="F961" s="21"/>
      <c r="G961" s="21"/>
    </row>
    <row r="962" spans="4:7">
      <c r="D962" s="21"/>
      <c r="E962" s="21"/>
      <c r="F962" s="21"/>
      <c r="G962" s="21"/>
    </row>
    <row r="963" spans="4:7">
      <c r="D963" s="21"/>
      <c r="E963" s="21"/>
      <c r="F963" s="21"/>
      <c r="G963" s="21"/>
    </row>
    <row r="964" spans="4:7">
      <c r="D964" s="21"/>
      <c r="E964" s="21"/>
      <c r="F964" s="21"/>
      <c r="G964" s="21"/>
    </row>
    <row r="965" spans="4:7">
      <c r="D965" s="21"/>
      <c r="E965" s="21"/>
      <c r="F965" s="21"/>
      <c r="G965" s="21"/>
    </row>
    <row r="966" spans="4:7">
      <c r="D966" s="21"/>
      <c r="E966" s="21"/>
      <c r="F966" s="21"/>
      <c r="G966" s="21"/>
    </row>
    <row r="967" spans="4:7">
      <c r="D967" s="21"/>
      <c r="E967" s="21"/>
      <c r="F967" s="21"/>
      <c r="G967" s="21"/>
    </row>
    <row r="968" spans="4:7">
      <c r="D968" s="21"/>
      <c r="E968" s="21"/>
      <c r="F968" s="21"/>
      <c r="G968" s="21"/>
    </row>
    <row r="969" spans="4:7">
      <c r="D969" s="21"/>
      <c r="E969" s="21"/>
      <c r="F969" s="21"/>
      <c r="G969" s="21"/>
    </row>
    <row r="970" spans="4:7">
      <c r="D970" s="21"/>
      <c r="E970" s="21"/>
      <c r="F970" s="21"/>
      <c r="G970" s="21"/>
    </row>
    <row r="971" spans="4:7">
      <c r="D971" s="21"/>
      <c r="E971" s="21"/>
      <c r="F971" s="21"/>
      <c r="G971" s="21"/>
    </row>
    <row r="972" spans="4:7">
      <c r="D972" s="21"/>
      <c r="E972" s="21"/>
      <c r="F972" s="21"/>
      <c r="G972" s="21"/>
    </row>
    <row r="973" spans="4:7">
      <c r="D973" s="21"/>
      <c r="E973" s="21"/>
      <c r="F973" s="21"/>
      <c r="G973" s="21"/>
    </row>
    <row r="974" spans="4:7">
      <c r="D974" s="21"/>
      <c r="E974" s="21"/>
      <c r="F974" s="21"/>
      <c r="G974" s="21"/>
    </row>
    <row r="975" spans="4:7">
      <c r="D975" s="21"/>
      <c r="E975" s="21"/>
      <c r="F975" s="21"/>
      <c r="G975" s="21"/>
    </row>
    <row r="976" spans="4:7">
      <c r="D976" s="21"/>
      <c r="E976" s="21"/>
      <c r="F976" s="21"/>
      <c r="G976" s="21"/>
    </row>
    <row r="977" spans="4:7">
      <c r="D977" s="21"/>
      <c r="E977" s="21"/>
      <c r="F977" s="21"/>
      <c r="G977" s="21"/>
    </row>
    <row r="978" spans="4:7">
      <c r="D978" s="21"/>
      <c r="E978" s="21"/>
      <c r="F978" s="21"/>
      <c r="G978" s="21"/>
    </row>
    <row r="979" spans="4:7">
      <c r="D979" s="21"/>
      <c r="E979" s="21"/>
      <c r="F979" s="21"/>
      <c r="G979" s="21"/>
    </row>
    <row r="980" spans="4:7">
      <c r="D980" s="21"/>
      <c r="E980" s="21"/>
      <c r="F980" s="21"/>
      <c r="G980" s="21"/>
    </row>
    <row r="981" spans="4:7">
      <c r="D981" s="21"/>
      <c r="E981" s="21"/>
      <c r="F981" s="21"/>
      <c r="G981" s="21"/>
    </row>
    <row r="982" spans="4:7">
      <c r="D982" s="21"/>
      <c r="E982" s="21"/>
      <c r="F982" s="21"/>
      <c r="G982" s="21"/>
    </row>
    <row r="983" spans="4:7">
      <c r="D983" s="21"/>
      <c r="E983" s="21"/>
      <c r="F983" s="21"/>
      <c r="G983" s="21"/>
    </row>
    <row r="984" spans="4:7">
      <c r="D984" s="21"/>
      <c r="E984" s="21"/>
      <c r="F984" s="21"/>
      <c r="G984" s="21"/>
    </row>
    <row r="985" spans="4:7">
      <c r="D985" s="21"/>
      <c r="E985" s="21"/>
      <c r="F985" s="21"/>
      <c r="G985" s="21"/>
    </row>
    <row r="986" spans="4:7">
      <c r="D986" s="21"/>
      <c r="E986" s="21"/>
      <c r="F986" s="21"/>
      <c r="G986" s="21"/>
    </row>
    <row r="987" spans="4:7">
      <c r="D987" s="21"/>
      <c r="E987" s="21"/>
      <c r="F987" s="21"/>
      <c r="G987" s="21"/>
    </row>
    <row r="988" spans="4:7">
      <c r="D988" s="21"/>
      <c r="E988" s="21"/>
      <c r="F988" s="21"/>
      <c r="G988" s="21"/>
    </row>
    <row r="989" spans="4:7">
      <c r="D989" s="21"/>
      <c r="E989" s="21"/>
      <c r="F989" s="21"/>
      <c r="G989" s="21"/>
    </row>
    <row r="990" spans="4:7">
      <c r="D990" s="21"/>
      <c r="E990" s="21"/>
      <c r="F990" s="21"/>
      <c r="G990" s="21"/>
    </row>
    <row r="991" spans="4:7">
      <c r="D991" s="21"/>
      <c r="E991" s="21"/>
      <c r="F991" s="21"/>
      <c r="G991" s="21"/>
    </row>
    <row r="992" spans="4:7">
      <c r="D992" s="21"/>
      <c r="E992" s="21"/>
      <c r="F992" s="21"/>
      <c r="G992" s="21"/>
    </row>
    <row r="993" spans="4:7">
      <c r="D993" s="21"/>
      <c r="E993" s="21"/>
      <c r="F993" s="21"/>
      <c r="G993" s="21"/>
    </row>
    <row r="994" spans="4:7">
      <c r="D994" s="21"/>
      <c r="E994" s="21"/>
      <c r="F994" s="21"/>
      <c r="G994" s="21"/>
    </row>
    <row r="995" spans="4:7">
      <c r="D995" s="21"/>
      <c r="E995" s="21"/>
      <c r="F995" s="21"/>
      <c r="G995" s="21"/>
    </row>
    <row r="996" spans="4:7">
      <c r="D996" s="21"/>
      <c r="E996" s="21"/>
      <c r="F996" s="21"/>
      <c r="G996" s="21"/>
    </row>
    <row r="997" spans="4:7">
      <c r="D997" s="21"/>
      <c r="E997" s="21"/>
      <c r="F997" s="21"/>
      <c r="G997" s="21"/>
    </row>
    <row r="998" spans="4:7">
      <c r="D998" s="21"/>
      <c r="E998" s="21"/>
      <c r="F998" s="21"/>
      <c r="G998" s="21"/>
    </row>
    <row r="999" spans="4:7">
      <c r="D999" s="21"/>
      <c r="E999" s="21"/>
      <c r="F999" s="21"/>
      <c r="G999" s="21"/>
    </row>
    <row r="1000" spans="4:7">
      <c r="D1000" s="21"/>
      <c r="E1000" s="21"/>
      <c r="F1000" s="21"/>
      <c r="G1000" s="21"/>
    </row>
    <row r="1001" spans="4:7">
      <c r="D1001" s="21"/>
      <c r="E1001" s="21"/>
      <c r="F1001" s="21"/>
      <c r="G1001" s="21"/>
    </row>
    <row r="1002" spans="4:7">
      <c r="D1002" s="21"/>
      <c r="E1002" s="21"/>
      <c r="F1002" s="21"/>
      <c r="G1002" s="21"/>
    </row>
    <row r="1003" spans="4:7">
      <c r="D1003" s="21"/>
      <c r="E1003" s="21"/>
      <c r="F1003" s="21"/>
      <c r="G1003" s="21"/>
    </row>
    <row r="1004" spans="4:7">
      <c r="D1004" s="21"/>
      <c r="E1004" s="21"/>
      <c r="F1004" s="21"/>
      <c r="G1004" s="21"/>
    </row>
    <row r="1005" spans="4:7">
      <c r="D1005" s="21"/>
      <c r="E1005" s="21"/>
      <c r="F1005" s="21"/>
      <c r="G1005" s="21"/>
    </row>
    <row r="1006" spans="4:7">
      <c r="D1006" s="21"/>
      <c r="E1006" s="21"/>
      <c r="F1006" s="21"/>
      <c r="G1006" s="21"/>
    </row>
    <row r="1007" spans="4:7">
      <c r="D1007" s="21"/>
      <c r="E1007" s="21"/>
      <c r="F1007" s="21"/>
      <c r="G1007" s="21"/>
    </row>
    <row r="1008" spans="4:7">
      <c r="D1008" s="21"/>
      <c r="E1008" s="21"/>
      <c r="F1008" s="21"/>
      <c r="G1008" s="21"/>
    </row>
    <row r="1009" spans="4:7">
      <c r="D1009" s="21"/>
      <c r="E1009" s="21"/>
      <c r="F1009" s="21"/>
      <c r="G1009" s="21"/>
    </row>
    <row r="1010" spans="4:7">
      <c r="D1010" s="21"/>
      <c r="E1010" s="21"/>
      <c r="F1010" s="21"/>
      <c r="G1010" s="21"/>
    </row>
    <row r="1011" spans="4:7">
      <c r="D1011" s="21"/>
      <c r="E1011" s="21"/>
      <c r="F1011" s="21"/>
      <c r="G1011" s="21"/>
    </row>
    <row r="1012" spans="4:7">
      <c r="D1012" s="21"/>
      <c r="E1012" s="21"/>
      <c r="F1012" s="21"/>
      <c r="G1012" s="21"/>
    </row>
    <row r="1013" spans="4:7">
      <c r="D1013" s="21"/>
      <c r="E1013" s="21"/>
      <c r="F1013" s="21"/>
      <c r="G1013" s="21"/>
    </row>
    <row r="1014" spans="4:7">
      <c r="D1014" s="21"/>
      <c r="E1014" s="21"/>
      <c r="F1014" s="21"/>
      <c r="G1014" s="21"/>
    </row>
    <row r="1015" spans="4:7">
      <c r="D1015" s="21"/>
      <c r="E1015" s="21"/>
      <c r="F1015" s="21"/>
      <c r="G1015" s="21"/>
    </row>
    <row r="1016" spans="4:7">
      <c r="D1016" s="21"/>
      <c r="E1016" s="21"/>
      <c r="F1016" s="21"/>
      <c r="G1016" s="21"/>
    </row>
    <row r="1017" spans="4:7">
      <c r="D1017" s="21"/>
      <c r="E1017" s="21"/>
      <c r="F1017" s="21"/>
      <c r="G1017" s="21"/>
    </row>
    <row r="1018" spans="4:7">
      <c r="D1018" s="21"/>
      <c r="E1018" s="21"/>
      <c r="F1018" s="21"/>
      <c r="G1018" s="21"/>
    </row>
    <row r="1019" spans="4:7">
      <c r="D1019" s="21"/>
      <c r="E1019" s="21"/>
      <c r="F1019" s="21"/>
      <c r="G1019" s="21"/>
    </row>
    <row r="1020" spans="4:7">
      <c r="D1020" s="21"/>
      <c r="E1020" s="21"/>
      <c r="F1020" s="21"/>
      <c r="G1020" s="21"/>
    </row>
    <row r="1021" spans="4:7">
      <c r="D1021" s="21"/>
      <c r="E1021" s="21"/>
      <c r="F1021" s="21"/>
      <c r="G1021" s="21"/>
    </row>
    <row r="1022" spans="4:7">
      <c r="D1022" s="21"/>
      <c r="E1022" s="21"/>
      <c r="F1022" s="21"/>
      <c r="G1022" s="21"/>
    </row>
    <row r="1023" spans="4:7">
      <c r="D1023" s="21"/>
      <c r="E1023" s="21"/>
      <c r="F1023" s="21"/>
      <c r="G1023" s="21"/>
    </row>
    <row r="1024" spans="4:7">
      <c r="D1024" s="21"/>
      <c r="E1024" s="21"/>
      <c r="F1024" s="21"/>
      <c r="G1024" s="21"/>
    </row>
    <row r="1025" spans="4:7">
      <c r="D1025" s="21"/>
      <c r="E1025" s="21"/>
      <c r="F1025" s="21"/>
      <c r="G1025" s="21"/>
    </row>
    <row r="1026" spans="4:7">
      <c r="D1026" s="21"/>
      <c r="E1026" s="21"/>
      <c r="F1026" s="21"/>
      <c r="G1026" s="21"/>
    </row>
    <row r="1027" spans="4:7">
      <c r="D1027" s="21"/>
      <c r="E1027" s="21"/>
      <c r="F1027" s="21"/>
      <c r="G1027" s="21"/>
    </row>
    <row r="1028" spans="4:7">
      <c r="D1028" s="21"/>
      <c r="E1028" s="21"/>
      <c r="F1028" s="21"/>
      <c r="G1028" s="21"/>
    </row>
    <row r="1029" spans="4:7">
      <c r="D1029" s="21"/>
      <c r="E1029" s="21"/>
      <c r="F1029" s="21"/>
      <c r="G1029" s="21"/>
    </row>
    <row r="1030" spans="4:7">
      <c r="D1030" s="21"/>
      <c r="E1030" s="21"/>
      <c r="F1030" s="21"/>
      <c r="G1030" s="21"/>
    </row>
    <row r="1031" spans="4:7">
      <c r="D1031" s="21"/>
      <c r="E1031" s="21"/>
      <c r="F1031" s="21"/>
      <c r="G1031" s="21"/>
    </row>
    <row r="1032" spans="4:7">
      <c r="D1032" s="21"/>
      <c r="E1032" s="21"/>
      <c r="F1032" s="21"/>
      <c r="G1032" s="21"/>
    </row>
    <row r="1033" spans="4:7">
      <c r="D1033" s="21"/>
      <c r="E1033" s="21"/>
      <c r="F1033" s="21"/>
      <c r="G1033" s="21"/>
    </row>
    <row r="1034" spans="4:7">
      <c r="D1034" s="21"/>
      <c r="E1034" s="21"/>
      <c r="F1034" s="21"/>
      <c r="G1034" s="21"/>
    </row>
    <row r="1035" spans="4:7">
      <c r="D1035" s="21"/>
      <c r="E1035" s="21"/>
      <c r="F1035" s="21"/>
      <c r="G1035" s="21"/>
    </row>
    <row r="1036" spans="4:7">
      <c r="D1036" s="21"/>
      <c r="E1036" s="21"/>
      <c r="F1036" s="21"/>
      <c r="G1036" s="21"/>
    </row>
    <row r="1037" spans="4:7">
      <c r="D1037" s="21"/>
      <c r="E1037" s="21"/>
      <c r="F1037" s="21"/>
      <c r="G1037" s="21"/>
    </row>
    <row r="1038" spans="4:7">
      <c r="D1038" s="21"/>
      <c r="E1038" s="21"/>
      <c r="F1038" s="21"/>
      <c r="G1038" s="21"/>
    </row>
    <row r="1039" spans="4:7">
      <c r="D1039" s="21"/>
      <c r="E1039" s="21"/>
      <c r="F1039" s="21"/>
      <c r="G1039" s="21"/>
    </row>
    <row r="1040" spans="4:7">
      <c r="D1040" s="21"/>
      <c r="E1040" s="21"/>
      <c r="F1040" s="21"/>
      <c r="G1040" s="21"/>
    </row>
    <row r="1041" spans="4:7">
      <c r="D1041" s="21"/>
      <c r="E1041" s="21"/>
      <c r="F1041" s="21"/>
      <c r="G1041" s="21"/>
    </row>
    <row r="1042" spans="4:7">
      <c r="D1042" s="21"/>
      <c r="E1042" s="21"/>
      <c r="F1042" s="21"/>
      <c r="G1042" s="21"/>
    </row>
    <row r="1043" spans="4:7">
      <c r="D1043" s="21"/>
      <c r="E1043" s="21"/>
      <c r="F1043" s="21"/>
      <c r="G1043" s="21"/>
    </row>
    <row r="1044" spans="4:7">
      <c r="D1044" s="21"/>
      <c r="E1044" s="21"/>
      <c r="F1044" s="21"/>
      <c r="G1044" s="21"/>
    </row>
    <row r="1045" spans="4:7">
      <c r="D1045" s="21"/>
      <c r="E1045" s="21"/>
      <c r="F1045" s="21"/>
      <c r="G1045" s="21"/>
    </row>
    <row r="1046" spans="4:7">
      <c r="D1046" s="21"/>
      <c r="E1046" s="21"/>
      <c r="F1046" s="21"/>
      <c r="G1046" s="21"/>
    </row>
    <row r="1047" spans="4:7">
      <c r="D1047" s="21"/>
      <c r="E1047" s="21"/>
      <c r="F1047" s="21"/>
      <c r="G1047" s="21"/>
    </row>
    <row r="1048" spans="4:7">
      <c r="D1048" s="21"/>
      <c r="E1048" s="21"/>
      <c r="F1048" s="21"/>
      <c r="G1048" s="21"/>
    </row>
    <row r="1049" spans="4:7">
      <c r="D1049" s="21"/>
      <c r="E1049" s="21"/>
      <c r="F1049" s="21"/>
      <c r="G1049" s="21"/>
    </row>
    <row r="1050" spans="4:7">
      <c r="D1050" s="21"/>
      <c r="E1050" s="21"/>
      <c r="F1050" s="21"/>
      <c r="G1050" s="21"/>
    </row>
    <row r="1051" spans="4:7">
      <c r="D1051" s="21"/>
      <c r="E1051" s="21"/>
      <c r="F1051" s="21"/>
      <c r="G1051" s="21"/>
    </row>
    <row r="1052" spans="4:7">
      <c r="D1052" s="21"/>
      <c r="E1052" s="21"/>
      <c r="F1052" s="21"/>
      <c r="G1052" s="21"/>
    </row>
    <row r="1053" spans="4:7">
      <c r="D1053" s="21"/>
      <c r="E1053" s="21"/>
      <c r="F1053" s="21"/>
      <c r="G1053" s="21"/>
    </row>
    <row r="1054" spans="4:7">
      <c r="D1054" s="21"/>
      <c r="E1054" s="21"/>
      <c r="F1054" s="21"/>
      <c r="G1054" s="21"/>
    </row>
    <row r="1055" spans="4:7">
      <c r="D1055" s="21"/>
      <c r="E1055" s="21"/>
      <c r="F1055" s="21"/>
      <c r="G1055" s="21"/>
    </row>
    <row r="1056" spans="4:7">
      <c r="D1056" s="21"/>
      <c r="E1056" s="21"/>
      <c r="F1056" s="21"/>
      <c r="G1056" s="21"/>
    </row>
    <row r="1057" spans="4:7">
      <c r="D1057" s="21"/>
      <c r="E1057" s="21"/>
      <c r="F1057" s="21"/>
      <c r="G1057" s="21"/>
    </row>
    <row r="1058" spans="4:7">
      <c r="D1058" s="21"/>
      <c r="E1058" s="21"/>
      <c r="F1058" s="21"/>
      <c r="G1058" s="21"/>
    </row>
    <row r="1059" spans="4:7">
      <c r="D1059" s="21"/>
      <c r="E1059" s="21"/>
      <c r="F1059" s="21"/>
      <c r="G1059" s="21"/>
    </row>
    <row r="1060" spans="4:7">
      <c r="D1060" s="21"/>
      <c r="E1060" s="21"/>
      <c r="F1060" s="21"/>
      <c r="G1060" s="21"/>
    </row>
    <row r="1061" spans="4:7">
      <c r="D1061" s="21"/>
      <c r="E1061" s="21"/>
      <c r="F1061" s="21"/>
      <c r="G1061" s="21"/>
    </row>
    <row r="1062" spans="4:7">
      <c r="D1062" s="21"/>
      <c r="E1062" s="21"/>
      <c r="F1062" s="21"/>
      <c r="G1062" s="21"/>
    </row>
    <row r="1063" spans="4:7">
      <c r="D1063" s="21"/>
      <c r="E1063" s="21"/>
      <c r="F1063" s="21"/>
      <c r="G1063" s="21"/>
    </row>
    <row r="1064" spans="4:7">
      <c r="D1064" s="21"/>
      <c r="E1064" s="21"/>
      <c r="F1064" s="21"/>
      <c r="G1064" s="21"/>
    </row>
    <row r="1065" spans="4:7">
      <c r="D1065" s="21"/>
      <c r="E1065" s="21"/>
      <c r="F1065" s="21"/>
      <c r="G1065" s="21"/>
    </row>
    <row r="1066" spans="4:7">
      <c r="D1066" s="21"/>
      <c r="E1066" s="21"/>
      <c r="F1066" s="21"/>
      <c r="G1066" s="21"/>
    </row>
    <row r="1067" spans="4:7">
      <c r="D1067" s="21"/>
      <c r="E1067" s="21"/>
      <c r="F1067" s="21"/>
      <c r="G1067" s="21"/>
    </row>
    <row r="1068" spans="4:7">
      <c r="D1068" s="21"/>
      <c r="E1068" s="21"/>
      <c r="F1068" s="21"/>
      <c r="G1068" s="21"/>
    </row>
    <row r="1069" spans="4:7">
      <c r="D1069" s="21"/>
      <c r="E1069" s="21"/>
      <c r="F1069" s="21"/>
      <c r="G1069" s="21"/>
    </row>
    <row r="1070" spans="4:7">
      <c r="D1070" s="21"/>
      <c r="E1070" s="21"/>
      <c r="F1070" s="21"/>
      <c r="G1070" s="21"/>
    </row>
    <row r="1071" spans="4:7">
      <c r="D1071" s="21"/>
      <c r="E1071" s="21"/>
      <c r="F1071" s="21"/>
      <c r="G1071" s="21"/>
    </row>
    <row r="1072" spans="4:7">
      <c r="D1072" s="21"/>
      <c r="E1072" s="21"/>
      <c r="F1072" s="21"/>
      <c r="G1072" s="21"/>
    </row>
    <row r="1073" spans="4:7">
      <c r="D1073" s="21"/>
      <c r="E1073" s="21"/>
      <c r="F1073" s="21"/>
      <c r="G1073" s="21"/>
    </row>
    <row r="1074" spans="4:7">
      <c r="D1074" s="21"/>
      <c r="E1074" s="21"/>
      <c r="F1074" s="21"/>
      <c r="G1074" s="21"/>
    </row>
    <row r="1075" spans="4:7">
      <c r="D1075" s="21"/>
      <c r="E1075" s="21"/>
      <c r="F1075" s="21"/>
      <c r="G1075" s="21"/>
    </row>
    <row r="1076" spans="4:7">
      <c r="D1076" s="21"/>
      <c r="E1076" s="21"/>
      <c r="F1076" s="21"/>
      <c r="G1076" s="21"/>
    </row>
    <row r="1077" spans="4:7">
      <c r="D1077" s="21"/>
      <c r="E1077" s="21"/>
      <c r="F1077" s="21"/>
      <c r="G1077" s="21"/>
    </row>
    <row r="1078" spans="4:7">
      <c r="D1078" s="21"/>
      <c r="E1078" s="21"/>
      <c r="F1078" s="21"/>
      <c r="G1078" s="21"/>
    </row>
    <row r="1079" spans="4:7">
      <c r="D1079" s="21"/>
      <c r="E1079" s="21"/>
      <c r="F1079" s="21"/>
      <c r="G1079" s="21"/>
    </row>
    <row r="1080" spans="4:7">
      <c r="D1080" s="21"/>
      <c r="E1080" s="21"/>
      <c r="F1080" s="21"/>
      <c r="G1080" s="21"/>
    </row>
    <row r="1081" spans="4:7">
      <c r="D1081" s="21"/>
      <c r="E1081" s="21"/>
      <c r="F1081" s="21"/>
      <c r="G1081" s="21"/>
    </row>
    <row r="1082" spans="4:7">
      <c r="D1082" s="21"/>
      <c r="E1082" s="21"/>
      <c r="F1082" s="21"/>
      <c r="G1082" s="21"/>
    </row>
    <row r="1083" spans="4:7">
      <c r="D1083" s="21"/>
      <c r="E1083" s="21"/>
      <c r="F1083" s="21"/>
      <c r="G1083" s="21"/>
    </row>
    <row r="1084" spans="4:7">
      <c r="D1084" s="21"/>
      <c r="E1084" s="21"/>
      <c r="F1084" s="21"/>
      <c r="G1084" s="21"/>
    </row>
    <row r="1085" spans="4:7">
      <c r="D1085" s="21"/>
      <c r="E1085" s="21"/>
      <c r="F1085" s="21"/>
      <c r="G1085" s="21"/>
    </row>
    <row r="1086" spans="4:7">
      <c r="D1086" s="21"/>
      <c r="E1086" s="21"/>
      <c r="F1086" s="21"/>
      <c r="G1086" s="21"/>
    </row>
    <row r="1087" spans="4:7">
      <c r="D1087" s="21"/>
      <c r="E1087" s="21"/>
      <c r="F1087" s="21"/>
      <c r="G1087" s="21"/>
    </row>
    <row r="1088" spans="4:7">
      <c r="D1088" s="21"/>
      <c r="E1088" s="21"/>
      <c r="F1088" s="21"/>
      <c r="G1088" s="21"/>
    </row>
    <row r="1089" spans="4:7">
      <c r="D1089" s="21"/>
      <c r="E1089" s="21"/>
      <c r="F1089" s="21"/>
      <c r="G1089" s="21"/>
    </row>
    <row r="1090" spans="4:7">
      <c r="D1090" s="21"/>
      <c r="E1090" s="21"/>
      <c r="F1090" s="21"/>
      <c r="G1090" s="21"/>
    </row>
    <row r="1091" spans="4:7">
      <c r="D1091" s="21"/>
      <c r="E1091" s="21"/>
      <c r="F1091" s="21"/>
      <c r="G1091" s="21"/>
    </row>
    <row r="1092" spans="4:7">
      <c r="D1092" s="21"/>
      <c r="E1092" s="21"/>
      <c r="F1092" s="21"/>
      <c r="G1092" s="21"/>
    </row>
    <row r="1093" spans="4:7">
      <c r="D1093" s="21"/>
      <c r="E1093" s="21"/>
      <c r="F1093" s="21"/>
      <c r="G1093" s="21"/>
    </row>
    <row r="1094" spans="4:7">
      <c r="D1094" s="21"/>
      <c r="E1094" s="21"/>
      <c r="F1094" s="21"/>
      <c r="G1094" s="21"/>
    </row>
    <row r="1095" spans="4:7">
      <c r="D1095" s="21"/>
      <c r="E1095" s="21"/>
      <c r="F1095" s="21"/>
      <c r="G1095" s="21"/>
    </row>
    <row r="1096" spans="4:7">
      <c r="D1096" s="21"/>
      <c r="E1096" s="21"/>
      <c r="F1096" s="21"/>
      <c r="G1096" s="21"/>
    </row>
    <row r="1097" spans="4:7">
      <c r="D1097" s="21"/>
      <c r="E1097" s="21"/>
      <c r="F1097" s="21"/>
      <c r="G1097" s="21"/>
    </row>
    <row r="1098" spans="4:7">
      <c r="D1098" s="21"/>
      <c r="E1098" s="21"/>
      <c r="F1098" s="21"/>
      <c r="G1098" s="21"/>
    </row>
    <row r="1099" spans="4:7">
      <c r="D1099" s="21"/>
      <c r="E1099" s="21"/>
      <c r="F1099" s="21"/>
      <c r="G1099" s="21"/>
    </row>
    <row r="1100" spans="4:7">
      <c r="D1100" s="21"/>
      <c r="E1100" s="21"/>
      <c r="F1100" s="21"/>
      <c r="G1100" s="21"/>
    </row>
    <row r="1101" spans="4:7">
      <c r="D1101" s="21"/>
      <c r="E1101" s="21"/>
      <c r="F1101" s="21"/>
      <c r="G1101" s="21"/>
    </row>
    <row r="1102" spans="4:7">
      <c r="D1102" s="21"/>
      <c r="E1102" s="21"/>
      <c r="F1102" s="21"/>
      <c r="G1102" s="21"/>
    </row>
    <row r="1103" spans="4:7">
      <c r="D1103" s="21"/>
      <c r="E1103" s="21"/>
      <c r="F1103" s="21"/>
      <c r="G1103" s="21"/>
    </row>
    <row r="1104" spans="4:7">
      <c r="D1104" s="21"/>
      <c r="E1104" s="21"/>
      <c r="F1104" s="21"/>
      <c r="G1104" s="21"/>
    </row>
    <row r="1105" spans="4:7">
      <c r="D1105" s="21"/>
      <c r="E1105" s="21"/>
      <c r="F1105" s="21"/>
      <c r="G1105" s="21"/>
    </row>
    <row r="1106" spans="4:7">
      <c r="D1106" s="21"/>
      <c r="E1106" s="21"/>
      <c r="F1106" s="21"/>
      <c r="G1106" s="21"/>
    </row>
    <row r="1107" spans="4:7">
      <c r="D1107" s="21"/>
      <c r="E1107" s="21"/>
      <c r="F1107" s="21"/>
      <c r="G1107" s="21"/>
    </row>
    <row r="1108" spans="4:7">
      <c r="D1108" s="21"/>
      <c r="E1108" s="21"/>
      <c r="F1108" s="21"/>
      <c r="G1108" s="21"/>
    </row>
    <row r="1109" spans="4:7">
      <c r="D1109" s="21"/>
      <c r="E1109" s="21"/>
      <c r="F1109" s="21"/>
      <c r="G1109" s="21"/>
    </row>
    <row r="1110" spans="4:7">
      <c r="D1110" s="21"/>
      <c r="E1110" s="21"/>
      <c r="F1110" s="21"/>
      <c r="G1110" s="21"/>
    </row>
    <row r="1111" spans="4:7">
      <c r="D1111" s="21"/>
      <c r="E1111" s="21"/>
      <c r="F1111" s="21"/>
      <c r="G1111" s="21"/>
    </row>
    <row r="1112" spans="4:7">
      <c r="D1112" s="21"/>
      <c r="E1112" s="21"/>
      <c r="F1112" s="21"/>
      <c r="G1112" s="21"/>
    </row>
    <row r="1113" spans="4:7">
      <c r="D1113" s="21"/>
      <c r="E1113" s="21"/>
      <c r="F1113" s="21"/>
      <c r="G1113" s="21"/>
    </row>
    <row r="1114" spans="4:7">
      <c r="D1114" s="21"/>
      <c r="E1114" s="21"/>
      <c r="F1114" s="21"/>
      <c r="G1114" s="21"/>
    </row>
    <row r="1115" spans="4:7">
      <c r="D1115" s="21"/>
      <c r="E1115" s="21"/>
      <c r="F1115" s="21"/>
      <c r="G1115" s="21"/>
    </row>
    <row r="1116" spans="4:7">
      <c r="D1116" s="21"/>
      <c r="E1116" s="21"/>
      <c r="F1116" s="21"/>
      <c r="G1116" s="21"/>
    </row>
    <row r="1117" spans="4:7">
      <c r="D1117" s="21"/>
      <c r="E1117" s="21"/>
      <c r="F1117" s="21"/>
      <c r="G1117" s="21"/>
    </row>
    <row r="1118" spans="4:7">
      <c r="D1118" s="21"/>
      <c r="E1118" s="21"/>
      <c r="F1118" s="21"/>
      <c r="G1118" s="21"/>
    </row>
    <row r="1119" spans="4:7">
      <c r="D1119" s="21"/>
      <c r="E1119" s="21"/>
      <c r="F1119" s="21"/>
      <c r="G1119" s="21"/>
    </row>
    <row r="1120" spans="4:7">
      <c r="D1120" s="21"/>
      <c r="E1120" s="21"/>
      <c r="F1120" s="21"/>
      <c r="G1120" s="21"/>
    </row>
    <row r="1121" spans="4:7">
      <c r="D1121" s="21"/>
      <c r="E1121" s="21"/>
      <c r="F1121" s="21"/>
      <c r="G1121" s="21"/>
    </row>
    <row r="1122" spans="4:7">
      <c r="D1122" s="21"/>
      <c r="E1122" s="21"/>
      <c r="F1122" s="21"/>
      <c r="G1122" s="21"/>
    </row>
    <row r="1123" spans="4:7">
      <c r="D1123" s="21"/>
      <c r="E1123" s="21"/>
      <c r="F1123" s="21"/>
      <c r="G1123" s="21"/>
    </row>
    <row r="1124" spans="4:7">
      <c r="D1124" s="21"/>
      <c r="E1124" s="21"/>
      <c r="F1124" s="21"/>
      <c r="G1124" s="21"/>
    </row>
    <row r="1125" spans="4:7">
      <c r="D1125" s="21"/>
      <c r="E1125" s="21"/>
      <c r="F1125" s="21"/>
      <c r="G1125" s="21"/>
    </row>
    <row r="1126" spans="4:7">
      <c r="D1126" s="21"/>
      <c r="E1126" s="21"/>
      <c r="F1126" s="21"/>
      <c r="G1126" s="21"/>
    </row>
    <row r="1127" spans="4:7">
      <c r="D1127" s="21"/>
      <c r="E1127" s="21"/>
      <c r="F1127" s="21"/>
      <c r="G1127" s="21"/>
    </row>
    <row r="1128" spans="4:7">
      <c r="D1128" s="21"/>
      <c r="E1128" s="21"/>
      <c r="F1128" s="21"/>
      <c r="G1128" s="21"/>
    </row>
    <row r="1129" spans="4:7">
      <c r="D1129" s="21"/>
      <c r="E1129" s="21"/>
      <c r="F1129" s="21"/>
      <c r="G1129" s="21"/>
    </row>
    <row r="1130" spans="4:7">
      <c r="D1130" s="21"/>
      <c r="E1130" s="21"/>
      <c r="F1130" s="21"/>
      <c r="G1130" s="21"/>
    </row>
    <row r="1131" spans="4:7">
      <c r="D1131" s="21"/>
      <c r="E1131" s="21"/>
      <c r="F1131" s="21"/>
      <c r="G1131" s="21"/>
    </row>
    <row r="1132" spans="4:7">
      <c r="D1132" s="21"/>
      <c r="E1132" s="21"/>
      <c r="F1132" s="21"/>
      <c r="G1132" s="21"/>
    </row>
    <row r="1133" spans="4:7">
      <c r="D1133" s="21"/>
      <c r="E1133" s="21"/>
      <c r="F1133" s="21"/>
      <c r="G1133" s="21"/>
    </row>
    <row r="1134" spans="4:7">
      <c r="D1134" s="21"/>
      <c r="E1134" s="21"/>
      <c r="F1134" s="21"/>
      <c r="G1134" s="21"/>
    </row>
    <row r="1135" spans="4:7">
      <c r="D1135" s="21"/>
      <c r="E1135" s="21"/>
      <c r="F1135" s="21"/>
      <c r="G1135" s="21"/>
    </row>
    <row r="1136" spans="4:7">
      <c r="D1136" s="21"/>
      <c r="E1136" s="21"/>
      <c r="F1136" s="21"/>
      <c r="G1136" s="21"/>
    </row>
    <row r="1137" spans="4:7">
      <c r="D1137" s="21"/>
      <c r="E1137" s="21"/>
      <c r="F1137" s="21"/>
      <c r="G1137" s="21"/>
    </row>
    <row r="1138" spans="4:7">
      <c r="D1138" s="21"/>
      <c r="E1138" s="21"/>
      <c r="F1138" s="21"/>
      <c r="G1138" s="21"/>
    </row>
    <row r="1139" spans="4:7">
      <c r="D1139" s="21"/>
      <c r="E1139" s="21"/>
      <c r="F1139" s="21"/>
      <c r="G1139" s="21"/>
    </row>
    <row r="1140" spans="4:7">
      <c r="D1140" s="21"/>
      <c r="E1140" s="21"/>
      <c r="F1140" s="21"/>
      <c r="G1140" s="21"/>
    </row>
    <row r="1141" spans="4:7">
      <c r="D1141" s="21"/>
      <c r="E1141" s="21"/>
      <c r="F1141" s="21"/>
      <c r="G1141" s="21"/>
    </row>
    <row r="1142" spans="4:7">
      <c r="D1142" s="21"/>
      <c r="E1142" s="21"/>
      <c r="F1142" s="21"/>
      <c r="G1142" s="21"/>
    </row>
    <row r="1143" spans="4:7">
      <c r="D1143" s="21"/>
      <c r="E1143" s="21"/>
      <c r="F1143" s="21"/>
      <c r="G1143" s="21"/>
    </row>
    <row r="1144" spans="4:7">
      <c r="D1144" s="21"/>
      <c r="E1144" s="21"/>
      <c r="F1144" s="21"/>
      <c r="G1144" s="21"/>
    </row>
    <row r="1145" spans="4:7">
      <c r="D1145" s="21"/>
      <c r="E1145" s="21"/>
      <c r="F1145" s="21"/>
      <c r="G1145" s="21"/>
    </row>
    <row r="1146" spans="4:7">
      <c r="D1146" s="21"/>
      <c r="E1146" s="21"/>
      <c r="F1146" s="21"/>
      <c r="G1146" s="21"/>
    </row>
    <row r="1147" spans="4:7">
      <c r="D1147" s="21"/>
      <c r="E1147" s="21"/>
      <c r="F1147" s="21"/>
      <c r="G1147" s="21"/>
    </row>
    <row r="1148" spans="4:7">
      <c r="D1148" s="21"/>
      <c r="E1148" s="21"/>
      <c r="F1148" s="21"/>
      <c r="G1148" s="21"/>
    </row>
    <row r="1149" spans="4:7">
      <c r="D1149" s="21"/>
      <c r="E1149" s="21"/>
      <c r="F1149" s="21"/>
      <c r="G1149" s="21"/>
    </row>
    <row r="1150" spans="4:7">
      <c r="D1150" s="21"/>
      <c r="E1150" s="21"/>
      <c r="F1150" s="21"/>
      <c r="G1150" s="21"/>
    </row>
    <row r="1151" spans="4:7">
      <c r="D1151" s="21"/>
      <c r="E1151" s="21"/>
      <c r="F1151" s="21"/>
      <c r="G1151" s="21"/>
    </row>
    <row r="1152" spans="4:7">
      <c r="D1152" s="21"/>
      <c r="E1152" s="21"/>
      <c r="F1152" s="21"/>
      <c r="G1152" s="21"/>
    </row>
    <row r="1153" spans="4:7">
      <c r="D1153" s="21"/>
      <c r="E1153" s="21"/>
      <c r="F1153" s="21"/>
      <c r="G1153" s="21"/>
    </row>
    <row r="1154" spans="4:7">
      <c r="D1154" s="21"/>
      <c r="E1154" s="21"/>
      <c r="F1154" s="21"/>
      <c r="G1154" s="21"/>
    </row>
    <row r="1155" spans="4:7">
      <c r="D1155" s="21"/>
      <c r="E1155" s="21"/>
      <c r="F1155" s="21"/>
      <c r="G1155" s="21"/>
    </row>
    <row r="1156" spans="4:7">
      <c r="D1156" s="21"/>
      <c r="E1156" s="21"/>
      <c r="F1156" s="21"/>
      <c r="G1156" s="21"/>
    </row>
    <row r="1157" spans="4:7">
      <c r="D1157" s="21"/>
      <c r="E1157" s="21"/>
      <c r="F1157" s="21"/>
      <c r="G1157" s="21"/>
    </row>
    <row r="1158" spans="4:7">
      <c r="D1158" s="21"/>
      <c r="E1158" s="21"/>
      <c r="F1158" s="21"/>
      <c r="G1158" s="21"/>
    </row>
    <row r="1159" spans="4:7">
      <c r="D1159" s="21"/>
      <c r="E1159" s="21"/>
      <c r="F1159" s="21"/>
      <c r="G1159" s="21"/>
    </row>
    <row r="1160" spans="4:7">
      <c r="D1160" s="21"/>
      <c r="E1160" s="21"/>
      <c r="F1160" s="21"/>
      <c r="G1160" s="21"/>
    </row>
    <row r="1161" spans="4:7">
      <c r="D1161" s="21"/>
      <c r="E1161" s="21"/>
      <c r="F1161" s="21"/>
      <c r="G1161" s="21"/>
    </row>
    <row r="1162" spans="4:7">
      <c r="D1162" s="21"/>
      <c r="E1162" s="21"/>
      <c r="F1162" s="21"/>
      <c r="G1162" s="21"/>
    </row>
    <row r="1163" spans="4:7">
      <c r="D1163" s="21"/>
      <c r="E1163" s="21"/>
      <c r="F1163" s="21"/>
      <c r="G1163" s="21"/>
    </row>
    <row r="1164" spans="4:7">
      <c r="D1164" s="21"/>
      <c r="E1164" s="21"/>
      <c r="F1164" s="21"/>
      <c r="G1164" s="21"/>
    </row>
    <row r="1165" spans="4:7">
      <c r="D1165" s="21"/>
      <c r="E1165" s="21"/>
      <c r="F1165" s="21"/>
      <c r="G1165" s="21"/>
    </row>
    <row r="1166" spans="4:7">
      <c r="D1166" s="21"/>
      <c r="E1166" s="21"/>
      <c r="F1166" s="21"/>
      <c r="G1166" s="21"/>
    </row>
    <row r="1167" spans="4:7">
      <c r="D1167" s="21"/>
      <c r="E1167" s="21"/>
      <c r="F1167" s="21"/>
      <c r="G1167" s="21"/>
    </row>
    <row r="1168" spans="4:7">
      <c r="D1168" s="21"/>
      <c r="E1168" s="21"/>
      <c r="F1168" s="21"/>
      <c r="G1168" s="21"/>
    </row>
    <row r="1169" spans="4:7">
      <c r="D1169" s="21"/>
      <c r="E1169" s="21"/>
      <c r="F1169" s="21"/>
      <c r="G1169" s="21"/>
    </row>
    <row r="1170" spans="4:7">
      <c r="D1170" s="21"/>
      <c r="E1170" s="21"/>
      <c r="F1170" s="21"/>
      <c r="G1170" s="21"/>
    </row>
    <row r="1171" spans="4:7">
      <c r="D1171" s="21"/>
      <c r="E1171" s="21"/>
      <c r="F1171" s="21"/>
      <c r="G1171" s="21"/>
    </row>
    <row r="1172" spans="4:7">
      <c r="D1172" s="21"/>
      <c r="E1172" s="21"/>
      <c r="F1172" s="21"/>
      <c r="G1172" s="21"/>
    </row>
    <row r="1173" spans="4:7">
      <c r="D1173" s="21"/>
      <c r="E1173" s="21"/>
      <c r="F1173" s="21"/>
      <c r="G1173" s="21"/>
    </row>
    <row r="1174" spans="4:7">
      <c r="D1174" s="21"/>
      <c r="E1174" s="21"/>
      <c r="F1174" s="21"/>
      <c r="G1174" s="21"/>
    </row>
    <row r="1175" spans="4:7">
      <c r="D1175" s="21"/>
      <c r="E1175" s="21"/>
      <c r="F1175" s="21"/>
      <c r="G1175" s="21"/>
    </row>
    <row r="1176" spans="4:7">
      <c r="D1176" s="21"/>
      <c r="E1176" s="21"/>
      <c r="F1176" s="21"/>
      <c r="G1176" s="21"/>
    </row>
    <row r="1177" spans="4:7">
      <c r="D1177" s="21"/>
      <c r="E1177" s="21"/>
      <c r="F1177" s="21"/>
      <c r="G1177" s="21"/>
    </row>
    <row r="1178" spans="4:7">
      <c r="D1178" s="21"/>
      <c r="E1178" s="21"/>
      <c r="F1178" s="21"/>
      <c r="G1178" s="21"/>
    </row>
    <row r="1179" spans="4:7">
      <c r="D1179" s="21"/>
      <c r="E1179" s="21"/>
      <c r="F1179" s="21"/>
      <c r="G1179" s="21"/>
    </row>
    <row r="1180" spans="4:7">
      <c r="D1180" s="21"/>
      <c r="E1180" s="21"/>
      <c r="F1180" s="21"/>
      <c r="G1180" s="21"/>
    </row>
    <row r="1181" spans="4:7">
      <c r="D1181" s="21"/>
      <c r="E1181" s="21"/>
      <c r="F1181" s="21"/>
      <c r="G1181" s="21"/>
    </row>
    <row r="1182" spans="4:7">
      <c r="D1182" s="21"/>
      <c r="E1182" s="21"/>
      <c r="F1182" s="21"/>
      <c r="G1182" s="21"/>
    </row>
    <row r="1183" spans="4:7">
      <c r="D1183" s="21"/>
      <c r="E1183" s="21"/>
      <c r="F1183" s="21"/>
      <c r="G1183" s="21"/>
    </row>
    <row r="1184" spans="4:7">
      <c r="D1184" s="21"/>
      <c r="E1184" s="21"/>
      <c r="F1184" s="21"/>
      <c r="G1184" s="21"/>
    </row>
    <row r="1185" spans="4:7">
      <c r="D1185" s="21"/>
      <c r="E1185" s="21"/>
      <c r="F1185" s="21"/>
      <c r="G1185" s="21"/>
    </row>
    <row r="1186" spans="4:7">
      <c r="D1186" s="21"/>
      <c r="E1186" s="21"/>
      <c r="F1186" s="21"/>
      <c r="G1186" s="21"/>
    </row>
    <row r="1187" spans="4:7">
      <c r="D1187" s="21"/>
      <c r="E1187" s="21"/>
      <c r="F1187" s="21"/>
      <c r="G1187" s="21"/>
    </row>
    <row r="1188" spans="4:7">
      <c r="D1188" s="21"/>
      <c r="E1188" s="21"/>
      <c r="F1188" s="21"/>
      <c r="G1188" s="21"/>
    </row>
    <row r="1189" spans="4:7">
      <c r="D1189" s="21"/>
      <c r="E1189" s="21"/>
      <c r="F1189" s="21"/>
      <c r="G1189" s="21"/>
    </row>
    <row r="1190" spans="4:7">
      <c r="D1190" s="21"/>
      <c r="E1190" s="21"/>
      <c r="F1190" s="21"/>
      <c r="G1190" s="21"/>
    </row>
    <row r="1191" spans="4:7">
      <c r="D1191" s="21"/>
      <c r="E1191" s="21"/>
      <c r="F1191" s="21"/>
      <c r="G1191" s="21"/>
    </row>
    <row r="1192" spans="4:7">
      <c r="D1192" s="21"/>
      <c r="E1192" s="21"/>
      <c r="F1192" s="21"/>
      <c r="G1192" s="21"/>
    </row>
    <row r="1193" spans="4:7">
      <c r="D1193" s="21"/>
      <c r="E1193" s="21"/>
      <c r="F1193" s="21"/>
      <c r="G1193" s="21"/>
    </row>
    <row r="1194" spans="4:7">
      <c r="D1194" s="21"/>
      <c r="E1194" s="21"/>
      <c r="F1194" s="21"/>
      <c r="G1194" s="21"/>
    </row>
    <row r="1195" spans="4:7">
      <c r="D1195" s="21"/>
      <c r="E1195" s="21"/>
      <c r="F1195" s="21"/>
      <c r="G1195" s="21"/>
    </row>
    <row r="1196" spans="4:7">
      <c r="D1196" s="21"/>
      <c r="E1196" s="21"/>
      <c r="F1196" s="21"/>
      <c r="G1196" s="21"/>
    </row>
    <row r="1197" spans="4:7">
      <c r="D1197" s="21"/>
      <c r="E1197" s="21"/>
      <c r="F1197" s="21"/>
      <c r="G1197" s="21"/>
    </row>
    <row r="1198" spans="4:7">
      <c r="D1198" s="21"/>
      <c r="E1198" s="21"/>
      <c r="F1198" s="21"/>
      <c r="G1198" s="21"/>
    </row>
    <row r="1199" spans="4:7">
      <c r="D1199" s="21"/>
      <c r="E1199" s="21"/>
      <c r="F1199" s="21"/>
      <c r="G1199" s="21"/>
    </row>
    <row r="1200" spans="4:7">
      <c r="D1200" s="21"/>
      <c r="E1200" s="21"/>
      <c r="F1200" s="21"/>
      <c r="G1200" s="21"/>
    </row>
    <row r="1201" spans="4:7">
      <c r="D1201" s="21"/>
      <c r="E1201" s="21"/>
      <c r="F1201" s="21"/>
      <c r="G1201" s="21"/>
    </row>
    <row r="1202" spans="4:7">
      <c r="D1202" s="21"/>
      <c r="E1202" s="21"/>
      <c r="F1202" s="21"/>
      <c r="G1202" s="21"/>
    </row>
    <row r="1203" spans="4:7">
      <c r="D1203" s="21"/>
      <c r="E1203" s="21"/>
      <c r="F1203" s="21"/>
      <c r="G1203" s="21"/>
    </row>
    <row r="1204" spans="4:7">
      <c r="D1204" s="21"/>
      <c r="E1204" s="21"/>
      <c r="F1204" s="21"/>
      <c r="G1204" s="21"/>
    </row>
    <row r="1205" spans="4:7">
      <c r="D1205" s="21"/>
      <c r="E1205" s="21"/>
      <c r="F1205" s="21"/>
      <c r="G1205" s="21"/>
    </row>
    <row r="1206" spans="4:7">
      <c r="D1206" s="21"/>
      <c r="E1206" s="21"/>
      <c r="F1206" s="21"/>
      <c r="G1206" s="21"/>
    </row>
    <row r="1207" spans="4:7">
      <c r="D1207" s="21"/>
      <c r="E1207" s="21"/>
      <c r="F1207" s="21"/>
      <c r="G1207" s="21"/>
    </row>
    <row r="1208" spans="4:7">
      <c r="D1208" s="21"/>
      <c r="E1208" s="21"/>
      <c r="F1208" s="21"/>
      <c r="G1208" s="21"/>
    </row>
    <row r="1209" spans="4:7">
      <c r="D1209" s="21"/>
      <c r="E1209" s="21"/>
      <c r="F1209" s="21"/>
      <c r="G1209" s="21"/>
    </row>
    <row r="1210" spans="4:7">
      <c r="D1210" s="21"/>
      <c r="E1210" s="21"/>
      <c r="F1210" s="21"/>
      <c r="G1210" s="21"/>
    </row>
    <row r="1211" spans="4:7">
      <c r="D1211" s="21"/>
      <c r="E1211" s="21"/>
      <c r="F1211" s="21"/>
      <c r="G1211" s="21"/>
    </row>
    <row r="1212" spans="4:7">
      <c r="D1212" s="21"/>
      <c r="E1212" s="21"/>
      <c r="F1212" s="21"/>
      <c r="G1212" s="21"/>
    </row>
    <row r="1213" spans="4:7">
      <c r="D1213" s="21"/>
      <c r="E1213" s="21"/>
      <c r="F1213" s="21"/>
      <c r="G1213" s="21"/>
    </row>
    <row r="1214" spans="4:7">
      <c r="D1214" s="21"/>
      <c r="E1214" s="21"/>
      <c r="F1214" s="21"/>
      <c r="G1214" s="21"/>
    </row>
    <row r="1215" spans="4:7">
      <c r="D1215" s="21"/>
      <c r="E1215" s="21"/>
      <c r="F1215" s="21"/>
      <c r="G1215" s="21"/>
    </row>
    <row r="1216" spans="4:7">
      <c r="D1216" s="21"/>
      <c r="E1216" s="21"/>
      <c r="F1216" s="21"/>
      <c r="G1216" s="21"/>
    </row>
    <row r="1217" spans="4:7">
      <c r="D1217" s="21"/>
      <c r="E1217" s="21"/>
      <c r="F1217" s="21"/>
      <c r="G1217" s="21"/>
    </row>
    <row r="1218" spans="4:7">
      <c r="D1218" s="21"/>
      <c r="E1218" s="21"/>
      <c r="F1218" s="21"/>
      <c r="G1218" s="21"/>
    </row>
    <row r="1219" spans="4:7">
      <c r="D1219" s="21"/>
      <c r="E1219" s="21"/>
      <c r="F1219" s="21"/>
      <c r="G1219" s="21"/>
    </row>
    <row r="1220" spans="4:7">
      <c r="D1220" s="21"/>
      <c r="E1220" s="21"/>
      <c r="F1220" s="21"/>
      <c r="G1220" s="21"/>
    </row>
    <row r="1221" spans="4:7">
      <c r="D1221" s="21"/>
      <c r="E1221" s="21"/>
      <c r="F1221" s="21"/>
      <c r="G1221" s="21"/>
    </row>
    <row r="1222" spans="4:7">
      <c r="D1222" s="21"/>
      <c r="E1222" s="21"/>
      <c r="F1222" s="21"/>
      <c r="G1222" s="21"/>
    </row>
    <row r="1223" spans="4:7">
      <c r="D1223" s="21"/>
      <c r="E1223" s="21"/>
      <c r="F1223" s="21"/>
      <c r="G1223" s="21"/>
    </row>
    <row r="1224" spans="4:7">
      <c r="D1224" s="21"/>
      <c r="E1224" s="21"/>
      <c r="F1224" s="21"/>
      <c r="G1224" s="21"/>
    </row>
    <row r="1225" spans="4:7">
      <c r="D1225" s="21"/>
      <c r="E1225" s="21"/>
      <c r="F1225" s="21"/>
      <c r="G1225" s="21"/>
    </row>
    <row r="1226" spans="4:7">
      <c r="D1226" s="21"/>
      <c r="E1226" s="21"/>
      <c r="F1226" s="21"/>
      <c r="G1226" s="21"/>
    </row>
    <row r="1227" spans="4:7">
      <c r="D1227" s="21"/>
      <c r="E1227" s="21"/>
      <c r="F1227" s="21"/>
      <c r="G1227" s="21"/>
    </row>
    <row r="1228" spans="4:7">
      <c r="D1228" s="21"/>
      <c r="E1228" s="21"/>
      <c r="F1228" s="21"/>
      <c r="G1228" s="21"/>
    </row>
    <row r="1229" spans="4:7">
      <c r="D1229" s="21"/>
      <c r="E1229" s="21"/>
      <c r="F1229" s="21"/>
      <c r="G1229" s="21"/>
    </row>
    <row r="1230" spans="4:7">
      <c r="D1230" s="21"/>
      <c r="E1230" s="21"/>
      <c r="F1230" s="21"/>
      <c r="G1230" s="21"/>
    </row>
    <row r="1231" spans="4:7">
      <c r="D1231" s="21"/>
      <c r="E1231" s="21"/>
      <c r="F1231" s="21"/>
      <c r="G1231" s="21"/>
    </row>
    <row r="1232" spans="4:7">
      <c r="D1232" s="21"/>
      <c r="E1232" s="21"/>
      <c r="F1232" s="21"/>
      <c r="G1232" s="21"/>
    </row>
    <row r="1233" spans="4:7">
      <c r="D1233" s="21"/>
      <c r="E1233" s="21"/>
      <c r="F1233" s="21"/>
      <c r="G1233" s="21"/>
    </row>
    <row r="1234" spans="4:7">
      <c r="D1234" s="21"/>
      <c r="E1234" s="21"/>
      <c r="F1234" s="21"/>
      <c r="G1234" s="21"/>
    </row>
    <row r="1235" spans="4:7">
      <c r="D1235" s="21"/>
      <c r="E1235" s="21"/>
      <c r="F1235" s="21"/>
      <c r="G1235" s="21"/>
    </row>
    <row r="1236" spans="4:7">
      <c r="D1236" s="21"/>
      <c r="E1236" s="21"/>
      <c r="F1236" s="21"/>
      <c r="G1236" s="21"/>
    </row>
    <row r="1237" spans="4:7">
      <c r="D1237" s="21"/>
      <c r="E1237" s="21"/>
      <c r="F1237" s="21"/>
      <c r="G1237" s="21"/>
    </row>
    <row r="1238" spans="4:7">
      <c r="D1238" s="21"/>
      <c r="E1238" s="21"/>
      <c r="F1238" s="21"/>
      <c r="G1238" s="21"/>
    </row>
    <row r="1239" spans="4:7">
      <c r="D1239" s="21"/>
      <c r="E1239" s="21"/>
      <c r="F1239" s="21"/>
      <c r="G1239" s="21"/>
    </row>
    <row r="1240" spans="4:7">
      <c r="D1240" s="21"/>
      <c r="E1240" s="21"/>
      <c r="F1240" s="21"/>
      <c r="G1240" s="21"/>
    </row>
    <row r="1241" spans="4:7">
      <c r="D1241" s="21"/>
      <c r="E1241" s="21"/>
      <c r="F1241" s="21"/>
      <c r="G1241" s="21"/>
    </row>
    <row r="1242" spans="4:7">
      <c r="D1242" s="21"/>
      <c r="E1242" s="21"/>
      <c r="F1242" s="21"/>
      <c r="G1242" s="21"/>
    </row>
    <row r="1243" spans="4:7">
      <c r="D1243" s="21"/>
      <c r="E1243" s="21"/>
      <c r="F1243" s="21"/>
      <c r="G1243" s="21"/>
    </row>
    <row r="1244" spans="4:7">
      <c r="D1244" s="21"/>
      <c r="E1244" s="21"/>
      <c r="F1244" s="21"/>
      <c r="G1244" s="21"/>
    </row>
    <row r="1245" spans="4:7">
      <c r="D1245" s="21"/>
      <c r="E1245" s="21"/>
      <c r="F1245" s="21"/>
      <c r="G1245" s="21"/>
    </row>
    <row r="1246" spans="4:7">
      <c r="D1246" s="21"/>
      <c r="E1246" s="21"/>
      <c r="F1246" s="21"/>
      <c r="G1246" s="21"/>
    </row>
    <row r="1247" spans="4:7">
      <c r="D1247" s="21"/>
      <c r="E1247" s="21"/>
      <c r="F1247" s="21"/>
      <c r="G1247" s="21"/>
    </row>
    <row r="1248" spans="4:7">
      <c r="D1248" s="21"/>
      <c r="E1248" s="21"/>
      <c r="F1248" s="21"/>
      <c r="G1248" s="21"/>
    </row>
    <row r="1249" spans="4:7">
      <c r="D1249" s="21"/>
      <c r="E1249" s="21"/>
      <c r="F1249" s="21"/>
      <c r="G1249" s="21"/>
    </row>
    <row r="1250" spans="4:7">
      <c r="D1250" s="21"/>
      <c r="E1250" s="21"/>
      <c r="F1250" s="21"/>
      <c r="G1250" s="21"/>
    </row>
    <row r="1251" spans="4:7">
      <c r="D1251" s="21"/>
      <c r="E1251" s="21"/>
      <c r="F1251" s="21"/>
      <c r="G1251" s="21"/>
    </row>
    <row r="1252" spans="4:7">
      <c r="D1252" s="21"/>
      <c r="E1252" s="21"/>
      <c r="F1252" s="21"/>
      <c r="G1252" s="21"/>
    </row>
    <row r="1253" spans="4:7">
      <c r="D1253" s="21"/>
      <c r="E1253" s="21"/>
      <c r="F1253" s="21"/>
      <c r="G1253" s="21"/>
    </row>
    <row r="1254" spans="4:7">
      <c r="D1254" s="21"/>
      <c r="E1254" s="21"/>
      <c r="F1254" s="21"/>
      <c r="G1254" s="21"/>
    </row>
    <row r="1255" spans="4:7">
      <c r="D1255" s="21"/>
      <c r="E1255" s="21"/>
      <c r="F1255" s="21"/>
      <c r="G1255" s="21"/>
    </row>
    <row r="1256" spans="4:7">
      <c r="D1256" s="21"/>
      <c r="E1256" s="21"/>
      <c r="F1256" s="21"/>
      <c r="G1256" s="21"/>
    </row>
    <row r="1257" spans="4:7">
      <c r="D1257" s="21"/>
      <c r="E1257" s="21"/>
      <c r="F1257" s="21"/>
      <c r="G1257" s="21"/>
    </row>
    <row r="1258" spans="4:7">
      <c r="D1258" s="21"/>
      <c r="E1258" s="21"/>
      <c r="F1258" s="21"/>
      <c r="G1258" s="21"/>
    </row>
    <row r="1259" spans="4:7">
      <c r="D1259" s="21"/>
      <c r="E1259" s="21"/>
      <c r="F1259" s="21"/>
      <c r="G1259" s="21"/>
    </row>
    <row r="1260" spans="4:7">
      <c r="D1260" s="21"/>
      <c r="E1260" s="21"/>
      <c r="F1260" s="21"/>
      <c r="G1260" s="21"/>
    </row>
    <row r="1261" spans="4:7">
      <c r="D1261" s="21"/>
      <c r="E1261" s="21"/>
      <c r="F1261" s="21"/>
      <c r="G1261" s="21"/>
    </row>
    <row r="1262" spans="4:7">
      <c r="D1262" s="21"/>
      <c r="E1262" s="21"/>
      <c r="F1262" s="21"/>
      <c r="G1262" s="21"/>
    </row>
    <row r="1263" spans="4:7">
      <c r="D1263" s="21"/>
      <c r="E1263" s="21"/>
      <c r="F1263" s="21"/>
      <c r="G1263" s="21"/>
    </row>
    <row r="1264" spans="4:7">
      <c r="D1264" s="21"/>
      <c r="E1264" s="21"/>
      <c r="F1264" s="21"/>
      <c r="G1264" s="21"/>
    </row>
    <row r="1265" spans="4:7">
      <c r="D1265" s="21"/>
      <c r="E1265" s="21"/>
      <c r="F1265" s="21"/>
      <c r="G1265" s="21"/>
    </row>
    <row r="1266" spans="4:7">
      <c r="D1266" s="21"/>
      <c r="E1266" s="21"/>
      <c r="F1266" s="21"/>
      <c r="G1266" s="21"/>
    </row>
    <row r="1267" spans="4:7">
      <c r="D1267" s="21"/>
      <c r="E1267" s="21"/>
      <c r="F1267" s="21"/>
      <c r="G1267" s="21"/>
    </row>
    <row r="1268" spans="4:7">
      <c r="D1268" s="21"/>
      <c r="E1268" s="21"/>
      <c r="F1268" s="21"/>
      <c r="G1268" s="21"/>
    </row>
    <row r="1269" spans="4:7">
      <c r="D1269" s="21"/>
      <c r="E1269" s="21"/>
      <c r="F1269" s="21"/>
      <c r="G1269" s="21"/>
    </row>
    <row r="1270" spans="4:7">
      <c r="D1270" s="21"/>
      <c r="E1270" s="21"/>
      <c r="F1270" s="21"/>
      <c r="G1270" s="21"/>
    </row>
    <row r="1271" spans="4:7">
      <c r="D1271" s="21"/>
      <c r="E1271" s="21"/>
      <c r="F1271" s="21"/>
      <c r="G1271" s="21"/>
    </row>
    <row r="1272" spans="4:7">
      <c r="D1272" s="21"/>
      <c r="E1272" s="21"/>
      <c r="F1272" s="21"/>
      <c r="G1272" s="21"/>
    </row>
    <row r="1273" spans="4:7">
      <c r="D1273" s="21"/>
      <c r="E1273" s="21"/>
      <c r="F1273" s="21"/>
      <c r="G1273" s="21"/>
    </row>
    <row r="1274" spans="4:7">
      <c r="D1274" s="21"/>
      <c r="E1274" s="21"/>
      <c r="F1274" s="21"/>
      <c r="G1274" s="21"/>
    </row>
    <row r="1275" spans="4:7">
      <c r="D1275" s="21"/>
      <c r="E1275" s="21"/>
      <c r="F1275" s="21"/>
      <c r="G1275" s="21"/>
    </row>
    <row r="1276" spans="4:7">
      <c r="D1276" s="21"/>
      <c r="E1276" s="21"/>
      <c r="F1276" s="21"/>
      <c r="G1276" s="21"/>
    </row>
    <row r="1277" spans="4:7">
      <c r="D1277" s="21"/>
      <c r="E1277" s="21"/>
      <c r="F1277" s="21"/>
      <c r="G1277" s="21"/>
    </row>
    <row r="1278" spans="4:7">
      <c r="D1278" s="21"/>
      <c r="E1278" s="21"/>
      <c r="F1278" s="21"/>
      <c r="G1278" s="21"/>
    </row>
    <row r="1279" spans="4:7">
      <c r="D1279" s="21"/>
      <c r="E1279" s="21"/>
      <c r="F1279" s="21"/>
      <c r="G1279" s="21"/>
    </row>
    <row r="1280" spans="4:7">
      <c r="D1280" s="21"/>
      <c r="E1280" s="21"/>
      <c r="F1280" s="21"/>
      <c r="G1280" s="21"/>
    </row>
    <row r="1281" spans="4:7">
      <c r="D1281" s="21"/>
      <c r="E1281" s="21"/>
      <c r="F1281" s="21"/>
      <c r="G1281" s="21"/>
    </row>
    <row r="1282" spans="4:7">
      <c r="D1282" s="21"/>
      <c r="E1282" s="21"/>
      <c r="F1282" s="21"/>
      <c r="G1282" s="21"/>
    </row>
    <row r="1283" spans="4:7">
      <c r="D1283" s="21"/>
      <c r="E1283" s="21"/>
      <c r="F1283" s="21"/>
      <c r="G1283" s="21"/>
    </row>
    <row r="1284" spans="4:7">
      <c r="D1284" s="21"/>
      <c r="E1284" s="21"/>
      <c r="F1284" s="21"/>
      <c r="G1284" s="21"/>
    </row>
    <row r="1285" spans="4:7">
      <c r="D1285" s="21"/>
      <c r="E1285" s="21"/>
      <c r="F1285" s="21"/>
      <c r="G1285" s="21"/>
    </row>
    <row r="1286" spans="4:7">
      <c r="D1286" s="21"/>
      <c r="E1286" s="21"/>
      <c r="F1286" s="21"/>
      <c r="G1286" s="21"/>
    </row>
    <row r="1287" spans="4:7">
      <c r="D1287" s="21"/>
      <c r="E1287" s="21"/>
      <c r="F1287" s="21"/>
      <c r="G1287" s="21"/>
    </row>
    <row r="1288" spans="4:7">
      <c r="D1288" s="21"/>
      <c r="E1288" s="21"/>
      <c r="F1288" s="21"/>
      <c r="G1288" s="21"/>
    </row>
    <row r="1289" spans="4:7">
      <c r="D1289" s="21"/>
      <c r="E1289" s="21"/>
      <c r="F1289" s="21"/>
      <c r="G1289" s="21"/>
    </row>
    <row r="1290" spans="4:7">
      <c r="D1290" s="21"/>
      <c r="E1290" s="21"/>
      <c r="F1290" s="21"/>
      <c r="G1290" s="21"/>
    </row>
    <row r="1291" spans="4:7">
      <c r="D1291" s="21"/>
      <c r="E1291" s="21"/>
      <c r="F1291" s="21"/>
      <c r="G1291" s="21"/>
    </row>
    <row r="1292" spans="4:7">
      <c r="D1292" s="21"/>
      <c r="E1292" s="21"/>
      <c r="F1292" s="21"/>
      <c r="G1292" s="21"/>
    </row>
    <row r="1293" spans="4:7">
      <c r="D1293" s="21"/>
      <c r="E1293" s="21"/>
      <c r="F1293" s="21"/>
      <c r="G1293" s="21"/>
    </row>
    <row r="1294" spans="4:7">
      <c r="D1294" s="21"/>
      <c r="E1294" s="21"/>
      <c r="F1294" s="21"/>
      <c r="G1294" s="21"/>
    </row>
    <row r="1295" spans="4:7">
      <c r="D1295" s="21"/>
      <c r="E1295" s="21"/>
      <c r="F1295" s="21"/>
      <c r="G1295" s="21"/>
    </row>
    <row r="1296" spans="4:7">
      <c r="D1296" s="21"/>
      <c r="E1296" s="21"/>
      <c r="F1296" s="21"/>
      <c r="G1296" s="21"/>
    </row>
    <row r="1297" spans="4:7">
      <c r="D1297" s="21"/>
      <c r="E1297" s="21"/>
      <c r="F1297" s="21"/>
      <c r="G1297" s="21"/>
    </row>
    <row r="1298" spans="4:7">
      <c r="D1298" s="21"/>
      <c r="E1298" s="21"/>
      <c r="F1298" s="21"/>
      <c r="G1298" s="21"/>
    </row>
    <row r="1299" spans="4:7">
      <c r="D1299" s="21"/>
      <c r="E1299" s="21"/>
      <c r="F1299" s="21"/>
      <c r="G1299" s="21"/>
    </row>
    <row r="1300" spans="4:7">
      <c r="D1300" s="21"/>
      <c r="E1300" s="21"/>
      <c r="F1300" s="21"/>
      <c r="G1300" s="21"/>
    </row>
    <row r="1301" spans="4:7">
      <c r="D1301" s="21"/>
      <c r="E1301" s="21"/>
      <c r="F1301" s="21"/>
      <c r="G1301" s="21"/>
    </row>
    <row r="1302" spans="4:7">
      <c r="D1302" s="21"/>
      <c r="E1302" s="21"/>
      <c r="F1302" s="21"/>
      <c r="G1302" s="21"/>
    </row>
    <row r="1303" spans="4:7">
      <c r="D1303" s="21"/>
      <c r="E1303" s="21"/>
      <c r="F1303" s="21"/>
      <c r="G1303" s="21"/>
    </row>
    <row r="1304" spans="4:7">
      <c r="D1304" s="21"/>
      <c r="E1304" s="21"/>
      <c r="F1304" s="21"/>
      <c r="G1304" s="21"/>
    </row>
    <row r="1305" spans="4:7">
      <c r="D1305" s="21"/>
      <c r="E1305" s="21"/>
      <c r="F1305" s="21"/>
      <c r="G1305" s="21"/>
    </row>
    <row r="1306" spans="4:7">
      <c r="D1306" s="21"/>
      <c r="E1306" s="21"/>
      <c r="F1306" s="21"/>
      <c r="G1306" s="21"/>
    </row>
    <row r="1307" spans="4:7">
      <c r="D1307" s="21"/>
      <c r="E1307" s="21"/>
      <c r="F1307" s="21"/>
      <c r="G1307" s="21"/>
    </row>
    <row r="1308" spans="4:7">
      <c r="D1308" s="21"/>
      <c r="E1308" s="21"/>
      <c r="F1308" s="21"/>
      <c r="G1308" s="21"/>
    </row>
    <row r="1309" spans="4:7">
      <c r="D1309" s="21"/>
      <c r="E1309" s="21"/>
      <c r="F1309" s="21"/>
      <c r="G1309" s="21"/>
    </row>
    <row r="1310" spans="4:7">
      <c r="D1310" s="21"/>
      <c r="E1310" s="21"/>
      <c r="F1310" s="21"/>
      <c r="G1310" s="21"/>
    </row>
    <row r="1311" spans="4:7">
      <c r="D1311" s="21"/>
      <c r="E1311" s="21"/>
      <c r="F1311" s="21"/>
      <c r="G1311" s="21"/>
    </row>
    <row r="1312" spans="4:7">
      <c r="D1312" s="21"/>
      <c r="E1312" s="21"/>
      <c r="F1312" s="21"/>
      <c r="G1312" s="21"/>
    </row>
    <row r="1313" spans="4:7">
      <c r="D1313" s="21"/>
      <c r="E1313" s="21"/>
      <c r="F1313" s="21"/>
      <c r="G1313" s="21"/>
    </row>
    <row r="1314" spans="4:7">
      <c r="D1314" s="21"/>
      <c r="E1314" s="21"/>
      <c r="F1314" s="21"/>
      <c r="G1314" s="21"/>
    </row>
    <row r="1315" spans="4:7">
      <c r="D1315" s="21"/>
      <c r="E1315" s="21"/>
      <c r="F1315" s="21"/>
      <c r="G1315" s="21"/>
    </row>
    <row r="1316" spans="4:7">
      <c r="D1316" s="21"/>
      <c r="E1316" s="21"/>
      <c r="F1316" s="21"/>
      <c r="G1316" s="21"/>
    </row>
    <row r="1317" spans="4:7">
      <c r="D1317" s="21"/>
      <c r="E1317" s="21"/>
      <c r="F1317" s="21"/>
      <c r="G1317" s="21"/>
    </row>
    <row r="1318" spans="4:7">
      <c r="D1318" s="21"/>
      <c r="E1318" s="21"/>
      <c r="F1318" s="21"/>
      <c r="G1318" s="21"/>
    </row>
    <row r="1319" spans="4:7">
      <c r="D1319" s="21"/>
      <c r="E1319" s="21"/>
      <c r="F1319" s="21"/>
      <c r="G1319" s="21"/>
    </row>
    <row r="1320" spans="4:7">
      <c r="D1320" s="21"/>
      <c r="E1320" s="21"/>
      <c r="F1320" s="21"/>
      <c r="G1320" s="21"/>
    </row>
    <row r="1321" spans="4:7">
      <c r="D1321" s="21"/>
      <c r="E1321" s="21"/>
      <c r="F1321" s="21"/>
      <c r="G1321" s="21"/>
    </row>
    <row r="1322" spans="4:7">
      <c r="D1322" s="21"/>
      <c r="E1322" s="21"/>
      <c r="F1322" s="21"/>
      <c r="G1322" s="21"/>
    </row>
    <row r="1323" spans="4:7">
      <c r="D1323" s="21"/>
      <c r="E1323" s="21"/>
      <c r="F1323" s="21"/>
      <c r="G1323" s="21"/>
    </row>
    <row r="1324" spans="4:7">
      <c r="D1324" s="21"/>
      <c r="E1324" s="21"/>
      <c r="F1324" s="21"/>
      <c r="G1324" s="21"/>
    </row>
    <row r="1325" spans="4:7">
      <c r="D1325" s="21"/>
      <c r="E1325" s="21"/>
      <c r="F1325" s="21"/>
      <c r="G1325" s="21"/>
    </row>
    <row r="1326" spans="4:7">
      <c r="D1326" s="21"/>
      <c r="E1326" s="21"/>
      <c r="F1326" s="21"/>
      <c r="G1326" s="21"/>
    </row>
    <row r="1327" spans="4:7">
      <c r="D1327" s="21"/>
      <c r="E1327" s="21"/>
      <c r="F1327" s="21"/>
      <c r="G1327" s="21"/>
    </row>
    <row r="1328" spans="4:7">
      <c r="D1328" s="21"/>
      <c r="E1328" s="21"/>
      <c r="F1328" s="21"/>
      <c r="G1328" s="21"/>
    </row>
    <row r="1329" spans="4:7">
      <c r="D1329" s="21"/>
      <c r="E1329" s="21"/>
      <c r="F1329" s="21"/>
      <c r="G1329" s="21"/>
    </row>
    <row r="1330" spans="4:7">
      <c r="D1330" s="21"/>
      <c r="E1330" s="21"/>
      <c r="F1330" s="21"/>
      <c r="G1330" s="21"/>
    </row>
    <row r="1331" spans="4:7">
      <c r="D1331" s="21"/>
      <c r="E1331" s="21"/>
      <c r="F1331" s="21"/>
      <c r="G1331" s="21"/>
    </row>
    <row r="1332" spans="4:7">
      <c r="D1332" s="21"/>
      <c r="E1332" s="21"/>
      <c r="F1332" s="21"/>
      <c r="G1332" s="21"/>
    </row>
    <row r="1333" spans="4:7">
      <c r="D1333" s="21"/>
      <c r="E1333" s="21"/>
      <c r="F1333" s="21"/>
      <c r="G1333" s="21"/>
    </row>
    <row r="1334" spans="4:7">
      <c r="D1334" s="21"/>
      <c r="E1334" s="21"/>
      <c r="F1334" s="21"/>
      <c r="G1334" s="21"/>
    </row>
    <row r="1335" spans="4:7">
      <c r="D1335" s="21"/>
      <c r="E1335" s="21"/>
      <c r="F1335" s="21"/>
      <c r="G1335" s="21"/>
    </row>
    <row r="1336" spans="4:7">
      <c r="D1336" s="21"/>
      <c r="E1336" s="21"/>
      <c r="F1336" s="21"/>
      <c r="G1336" s="21"/>
    </row>
    <row r="1337" spans="4:7">
      <c r="D1337" s="21"/>
      <c r="E1337" s="21"/>
      <c r="F1337" s="21"/>
      <c r="G1337" s="21"/>
    </row>
    <row r="1338" spans="4:7">
      <c r="D1338" s="21"/>
      <c r="E1338" s="21"/>
      <c r="F1338" s="21"/>
      <c r="G1338" s="21"/>
    </row>
    <row r="1339" spans="4:7">
      <c r="D1339" s="21"/>
      <c r="E1339" s="21"/>
      <c r="F1339" s="21"/>
      <c r="G1339" s="21"/>
    </row>
    <row r="1340" spans="4:7">
      <c r="D1340" s="21"/>
      <c r="E1340" s="21"/>
      <c r="F1340" s="21"/>
      <c r="G1340" s="21"/>
    </row>
    <row r="1341" spans="4:7">
      <c r="D1341" s="21"/>
      <c r="E1341" s="21"/>
      <c r="F1341" s="21"/>
      <c r="G1341" s="21"/>
    </row>
    <row r="1342" spans="4:7">
      <c r="D1342" s="21"/>
      <c r="E1342" s="21"/>
      <c r="F1342" s="21"/>
      <c r="G1342" s="21"/>
    </row>
    <row r="1343" spans="4:7">
      <c r="D1343" s="21"/>
      <c r="E1343" s="21"/>
      <c r="F1343" s="21"/>
      <c r="G1343" s="21"/>
    </row>
    <row r="1344" spans="4:7">
      <c r="D1344" s="21"/>
      <c r="E1344" s="21"/>
      <c r="F1344" s="21"/>
      <c r="G1344" s="21"/>
    </row>
    <row r="1345" spans="4:7">
      <c r="D1345" s="21"/>
      <c r="E1345" s="21"/>
      <c r="F1345" s="21"/>
      <c r="G1345" s="21"/>
    </row>
    <row r="1346" spans="4:7">
      <c r="D1346" s="21"/>
      <c r="E1346" s="21"/>
      <c r="F1346" s="21"/>
      <c r="G1346" s="21"/>
    </row>
    <row r="1347" spans="4:7">
      <c r="D1347" s="21"/>
      <c r="E1347" s="21"/>
      <c r="F1347" s="21"/>
      <c r="G1347" s="21"/>
    </row>
    <row r="1348" spans="4:7">
      <c r="D1348" s="21"/>
      <c r="E1348" s="21"/>
      <c r="F1348" s="21"/>
      <c r="G1348" s="21"/>
    </row>
    <row r="1349" spans="4:7">
      <c r="D1349" s="21"/>
      <c r="E1349" s="21"/>
      <c r="F1349" s="21"/>
      <c r="G1349" s="21"/>
    </row>
    <row r="1350" spans="4:7">
      <c r="D1350" s="21"/>
      <c r="E1350" s="21"/>
      <c r="F1350" s="21"/>
      <c r="G1350" s="21"/>
    </row>
    <row r="1351" spans="4:7">
      <c r="D1351" s="21"/>
      <c r="E1351" s="21"/>
      <c r="F1351" s="21"/>
      <c r="G1351" s="21"/>
    </row>
    <row r="1352" spans="4:7">
      <c r="D1352" s="21"/>
      <c r="E1352" s="21"/>
      <c r="F1352" s="21"/>
      <c r="G1352" s="21"/>
    </row>
    <row r="1353" spans="4:7">
      <c r="D1353" s="21"/>
      <c r="E1353" s="21"/>
      <c r="F1353" s="21"/>
      <c r="G1353" s="21"/>
    </row>
    <row r="1354" spans="4:7">
      <c r="D1354" s="21"/>
      <c r="E1354" s="21"/>
      <c r="F1354" s="21"/>
      <c r="G1354" s="21"/>
    </row>
    <row r="1355" spans="4:7">
      <c r="D1355" s="21"/>
      <c r="E1355" s="21"/>
      <c r="F1355" s="21"/>
      <c r="G1355" s="21"/>
    </row>
    <row r="1356" spans="4:7">
      <c r="D1356" s="21"/>
      <c r="E1356" s="21"/>
      <c r="F1356" s="21"/>
      <c r="G1356" s="21"/>
    </row>
    <row r="1357" spans="4:7">
      <c r="D1357" s="21"/>
      <c r="E1357" s="21"/>
      <c r="F1357" s="21"/>
      <c r="G1357" s="21"/>
    </row>
    <row r="1358" spans="4:7">
      <c r="D1358" s="21"/>
      <c r="E1358" s="21"/>
      <c r="F1358" s="21"/>
      <c r="G1358" s="21"/>
    </row>
    <row r="1359" spans="4:7">
      <c r="D1359" s="21"/>
      <c r="E1359" s="21"/>
      <c r="F1359" s="21"/>
      <c r="G1359" s="21"/>
    </row>
    <row r="1360" spans="4:7">
      <c r="D1360" s="21"/>
      <c r="E1360" s="21"/>
      <c r="F1360" s="21"/>
      <c r="G1360" s="21"/>
    </row>
    <row r="1361" spans="4:7">
      <c r="D1361" s="21"/>
      <c r="E1361" s="21"/>
      <c r="F1361" s="21"/>
      <c r="G1361" s="21"/>
    </row>
    <row r="1362" spans="4:7">
      <c r="D1362" s="21"/>
      <c r="E1362" s="21"/>
      <c r="F1362" s="21"/>
      <c r="G1362" s="21"/>
    </row>
    <row r="1363" spans="4:7">
      <c r="D1363" s="21"/>
      <c r="E1363" s="21"/>
      <c r="F1363" s="21"/>
      <c r="G1363" s="21"/>
    </row>
    <row r="1364" spans="4:7">
      <c r="D1364" s="21"/>
      <c r="E1364" s="21"/>
      <c r="F1364" s="21"/>
      <c r="G1364" s="21"/>
    </row>
    <row r="1365" spans="4:7">
      <c r="D1365" s="21"/>
      <c r="E1365" s="21"/>
      <c r="F1365" s="21"/>
      <c r="G1365" s="21"/>
    </row>
    <row r="1366" spans="4:7">
      <c r="D1366" s="21"/>
      <c r="E1366" s="21"/>
      <c r="F1366" s="21"/>
      <c r="G1366" s="21"/>
    </row>
    <row r="1367" spans="4:7">
      <c r="D1367" s="21"/>
      <c r="E1367" s="21"/>
      <c r="F1367" s="21"/>
      <c r="G1367" s="21"/>
    </row>
    <row r="1368" spans="4:7">
      <c r="D1368" s="21"/>
      <c r="E1368" s="21"/>
      <c r="F1368" s="21"/>
      <c r="G1368" s="21"/>
    </row>
    <row r="1369" spans="4:7">
      <c r="D1369" s="21"/>
      <c r="E1369" s="21"/>
      <c r="F1369" s="21"/>
      <c r="G1369" s="21"/>
    </row>
    <row r="1370" spans="4:7">
      <c r="D1370" s="21"/>
      <c r="E1370" s="21"/>
      <c r="F1370" s="21"/>
      <c r="G1370" s="21"/>
    </row>
    <row r="1371" spans="4:7">
      <c r="D1371" s="21"/>
      <c r="E1371" s="21"/>
      <c r="F1371" s="21"/>
      <c r="G1371" s="21"/>
    </row>
    <row r="1372" spans="4:7">
      <c r="D1372" s="21"/>
      <c r="E1372" s="21"/>
      <c r="F1372" s="21"/>
      <c r="G1372" s="21"/>
    </row>
    <row r="1373" spans="4:7">
      <c r="D1373" s="21"/>
      <c r="E1373" s="21"/>
      <c r="F1373" s="21"/>
      <c r="G1373" s="21"/>
    </row>
    <row r="1374" spans="4:7">
      <c r="D1374" s="21"/>
      <c r="E1374" s="21"/>
      <c r="F1374" s="21"/>
      <c r="G1374" s="21"/>
    </row>
    <row r="1375" spans="4:7">
      <c r="D1375" s="21"/>
      <c r="E1375" s="21"/>
      <c r="F1375" s="21"/>
      <c r="G1375" s="21"/>
    </row>
    <row r="1376" spans="4:7">
      <c r="D1376" s="21"/>
      <c r="E1376" s="21"/>
      <c r="F1376" s="21"/>
      <c r="G1376" s="21"/>
    </row>
    <row r="1377" spans="4:7">
      <c r="D1377" s="21"/>
      <c r="E1377" s="21"/>
      <c r="F1377" s="21"/>
      <c r="G1377" s="21"/>
    </row>
    <row r="1378" spans="4:7">
      <c r="D1378" s="21"/>
      <c r="E1378" s="21"/>
      <c r="F1378" s="21"/>
      <c r="G1378" s="21"/>
    </row>
    <row r="1379" spans="4:7">
      <c r="D1379" s="21"/>
      <c r="E1379" s="21"/>
      <c r="F1379" s="21"/>
      <c r="G1379" s="21"/>
    </row>
    <row r="1380" spans="4:7">
      <c r="D1380" s="21"/>
      <c r="E1380" s="21"/>
      <c r="F1380" s="21"/>
      <c r="G1380" s="21"/>
    </row>
    <row r="1381" spans="4:7">
      <c r="D1381" s="21"/>
      <c r="E1381" s="21"/>
      <c r="F1381" s="21"/>
      <c r="G1381" s="21"/>
    </row>
    <row r="1382" spans="4:7">
      <c r="D1382" s="21"/>
      <c r="E1382" s="21"/>
      <c r="F1382" s="21"/>
      <c r="G1382" s="21"/>
    </row>
    <row r="1383" spans="4:7">
      <c r="D1383" s="21"/>
      <c r="E1383" s="21"/>
      <c r="F1383" s="21"/>
      <c r="G1383" s="21"/>
    </row>
    <row r="1384" spans="4:7">
      <c r="D1384" s="21"/>
      <c r="E1384" s="21"/>
      <c r="F1384" s="21"/>
      <c r="G1384" s="21"/>
    </row>
    <row r="1385" spans="4:7">
      <c r="D1385" s="21"/>
      <c r="E1385" s="21"/>
      <c r="F1385" s="21"/>
      <c r="G1385" s="21"/>
    </row>
    <row r="1386" spans="4:7">
      <c r="D1386" s="21"/>
      <c r="E1386" s="21"/>
      <c r="F1386" s="21"/>
      <c r="G1386" s="21"/>
    </row>
    <row r="1387" spans="4:7">
      <c r="D1387" s="21"/>
      <c r="E1387" s="21"/>
      <c r="F1387" s="21"/>
      <c r="G1387" s="21"/>
    </row>
    <row r="1388" spans="4:7">
      <c r="D1388" s="21"/>
      <c r="E1388" s="21"/>
      <c r="F1388" s="21"/>
      <c r="G1388" s="21"/>
    </row>
    <row r="1389" spans="4:7">
      <c r="D1389" s="21"/>
      <c r="E1389" s="21"/>
      <c r="F1389" s="21"/>
      <c r="G1389" s="21"/>
    </row>
    <row r="1390" spans="4:7">
      <c r="D1390" s="21"/>
      <c r="E1390" s="21"/>
      <c r="F1390" s="21"/>
      <c r="G1390" s="21"/>
    </row>
    <row r="1391" spans="4:7">
      <c r="D1391" s="21"/>
      <c r="E1391" s="21"/>
      <c r="F1391" s="21"/>
      <c r="G1391" s="21"/>
    </row>
    <row r="1392" spans="4:7">
      <c r="D1392" s="21"/>
      <c r="E1392" s="21"/>
      <c r="F1392" s="21"/>
      <c r="G1392" s="21"/>
    </row>
    <row r="1393" spans="4:7">
      <c r="D1393" s="21"/>
      <c r="E1393" s="21"/>
      <c r="F1393" s="21"/>
      <c r="G1393" s="21"/>
    </row>
    <row r="1394" spans="4:7">
      <c r="D1394" s="21"/>
      <c r="E1394" s="21"/>
      <c r="F1394" s="21"/>
      <c r="G1394" s="21"/>
    </row>
    <row r="1395" spans="4:7">
      <c r="D1395" s="21"/>
      <c r="E1395" s="21"/>
      <c r="F1395" s="21"/>
      <c r="G1395" s="21"/>
    </row>
    <row r="1396" spans="4:7">
      <c r="D1396" s="21"/>
      <c r="E1396" s="21"/>
      <c r="F1396" s="21"/>
      <c r="G1396" s="21"/>
    </row>
    <row r="1397" spans="4:7">
      <c r="D1397" s="21"/>
      <c r="E1397" s="21"/>
      <c r="F1397" s="21"/>
      <c r="G1397" s="21"/>
    </row>
    <row r="1398" spans="4:7">
      <c r="D1398" s="21"/>
      <c r="E1398" s="21"/>
      <c r="F1398" s="21"/>
      <c r="G1398" s="21"/>
    </row>
    <row r="1399" spans="4:7">
      <c r="D1399" s="21"/>
      <c r="E1399" s="21"/>
      <c r="F1399" s="21"/>
      <c r="G1399" s="21"/>
    </row>
    <row r="1400" spans="4:7">
      <c r="D1400" s="21"/>
      <c r="E1400" s="21"/>
      <c r="F1400" s="21"/>
      <c r="G1400" s="21"/>
    </row>
    <row r="1401" spans="4:7">
      <c r="D1401" s="21"/>
      <c r="E1401" s="21"/>
      <c r="F1401" s="21"/>
      <c r="G1401" s="21"/>
    </row>
    <row r="1402" spans="4:7">
      <c r="D1402" s="21"/>
      <c r="E1402" s="21"/>
      <c r="F1402" s="21"/>
      <c r="G1402" s="21"/>
    </row>
    <row r="1403" spans="4:7">
      <c r="D1403" s="21"/>
      <c r="E1403" s="21"/>
      <c r="F1403" s="21"/>
      <c r="G1403" s="21"/>
    </row>
    <row r="1404" spans="4:7">
      <c r="D1404" s="21"/>
      <c r="E1404" s="21"/>
      <c r="F1404" s="21"/>
      <c r="G1404" s="21"/>
    </row>
    <row r="1405" spans="4:7">
      <c r="D1405" s="21"/>
      <c r="E1405" s="21"/>
      <c r="F1405" s="21"/>
      <c r="G1405" s="21"/>
    </row>
    <row r="1406" spans="4:7">
      <c r="D1406" s="21"/>
      <c r="E1406" s="21"/>
      <c r="F1406" s="21"/>
      <c r="G1406" s="21"/>
    </row>
    <row r="1407" spans="4:7">
      <c r="D1407" s="21"/>
      <c r="E1407" s="21"/>
      <c r="F1407" s="21"/>
      <c r="G1407" s="21"/>
    </row>
    <row r="1408" spans="4:7">
      <c r="D1408" s="21"/>
      <c r="E1408" s="21"/>
      <c r="F1408" s="21"/>
      <c r="G1408" s="21"/>
    </row>
    <row r="1409" spans="4:7">
      <c r="D1409" s="21"/>
      <c r="E1409" s="21"/>
      <c r="F1409" s="21"/>
      <c r="G1409" s="21"/>
    </row>
    <row r="1410" spans="4:7">
      <c r="D1410" s="21"/>
      <c r="E1410" s="21"/>
      <c r="F1410" s="21"/>
      <c r="G1410" s="21"/>
    </row>
    <row r="1411" spans="4:7">
      <c r="D1411" s="21"/>
      <c r="E1411" s="21"/>
      <c r="F1411" s="21"/>
      <c r="G1411" s="21"/>
    </row>
    <row r="1412" spans="4:7">
      <c r="D1412" s="21"/>
      <c r="E1412" s="21"/>
      <c r="F1412" s="21"/>
      <c r="G1412" s="21"/>
    </row>
    <row r="1413" spans="4:7">
      <c r="D1413" s="21"/>
      <c r="E1413" s="21"/>
      <c r="F1413" s="21"/>
      <c r="G1413" s="21"/>
    </row>
    <row r="1414" spans="4:7">
      <c r="D1414" s="21"/>
      <c r="E1414" s="21"/>
      <c r="F1414" s="21"/>
      <c r="G1414" s="21"/>
    </row>
    <row r="1415" spans="4:7">
      <c r="D1415" s="21"/>
      <c r="E1415" s="21"/>
      <c r="F1415" s="21"/>
      <c r="G1415" s="21"/>
    </row>
    <row r="1416" spans="4:7">
      <c r="D1416" s="21"/>
      <c r="E1416" s="21"/>
      <c r="F1416" s="21"/>
      <c r="G1416" s="21"/>
    </row>
    <row r="1417" spans="4:7">
      <c r="D1417" s="21"/>
      <c r="E1417" s="21"/>
      <c r="F1417" s="21"/>
      <c r="G1417" s="21"/>
    </row>
    <row r="1418" spans="4:7">
      <c r="D1418" s="21"/>
      <c r="E1418" s="21"/>
      <c r="F1418" s="21"/>
      <c r="G1418" s="21"/>
    </row>
    <row r="1419" spans="4:7">
      <c r="D1419" s="21"/>
      <c r="E1419" s="21"/>
      <c r="F1419" s="21"/>
      <c r="G1419" s="21"/>
    </row>
    <row r="1420" spans="4:7">
      <c r="D1420" s="21"/>
      <c r="E1420" s="21"/>
      <c r="F1420" s="21"/>
      <c r="G1420" s="21"/>
    </row>
    <row r="1421" spans="4:7">
      <c r="D1421" s="21"/>
      <c r="E1421" s="21"/>
      <c r="F1421" s="21"/>
      <c r="G1421" s="21"/>
    </row>
    <row r="1422" spans="4:7">
      <c r="D1422" s="21"/>
      <c r="E1422" s="21"/>
      <c r="F1422" s="21"/>
      <c r="G1422" s="21"/>
    </row>
    <row r="1423" spans="4:7">
      <c r="D1423" s="21"/>
      <c r="E1423" s="21"/>
      <c r="F1423" s="21"/>
      <c r="G1423" s="21"/>
    </row>
    <row r="1424" spans="4:7">
      <c r="D1424" s="21"/>
      <c r="E1424" s="21"/>
      <c r="F1424" s="21"/>
      <c r="G1424" s="21"/>
    </row>
    <row r="1425" spans="4:7">
      <c r="D1425" s="21"/>
      <c r="E1425" s="21"/>
      <c r="F1425" s="21"/>
      <c r="G1425" s="21"/>
    </row>
    <row r="1426" spans="4:7">
      <c r="D1426" s="21"/>
      <c r="E1426" s="21"/>
      <c r="F1426" s="21"/>
      <c r="G1426" s="21"/>
    </row>
    <row r="1427" spans="4:7">
      <c r="D1427" s="21"/>
      <c r="E1427" s="21"/>
      <c r="F1427" s="21"/>
      <c r="G1427" s="21"/>
    </row>
    <row r="1428" spans="4:7">
      <c r="D1428" s="21"/>
      <c r="E1428" s="21"/>
      <c r="F1428" s="21"/>
      <c r="G1428" s="21"/>
    </row>
    <row r="1429" spans="4:7">
      <c r="D1429" s="21"/>
      <c r="E1429" s="21"/>
      <c r="F1429" s="21"/>
      <c r="G1429" s="21"/>
    </row>
    <row r="1430" spans="4:7">
      <c r="D1430" s="21"/>
      <c r="E1430" s="21"/>
      <c r="F1430" s="21"/>
      <c r="G1430" s="21"/>
    </row>
    <row r="1431" spans="4:7">
      <c r="D1431" s="21"/>
      <c r="E1431" s="21"/>
      <c r="F1431" s="21"/>
      <c r="G1431" s="21"/>
    </row>
    <row r="1432" spans="4:7">
      <c r="D1432" s="21"/>
      <c r="E1432" s="21"/>
      <c r="F1432" s="21"/>
      <c r="G1432" s="21"/>
    </row>
    <row r="1433" spans="4:7">
      <c r="D1433" s="21"/>
      <c r="E1433" s="21"/>
      <c r="F1433" s="21"/>
      <c r="G1433" s="21"/>
    </row>
    <row r="1434" spans="4:7">
      <c r="D1434" s="21"/>
      <c r="E1434" s="21"/>
      <c r="F1434" s="21"/>
      <c r="G1434" s="21"/>
    </row>
    <row r="1435" spans="4:7">
      <c r="D1435" s="21"/>
      <c r="E1435" s="21"/>
      <c r="F1435" s="21"/>
      <c r="G1435" s="21"/>
    </row>
    <row r="1436" spans="4:7">
      <c r="D1436" s="21"/>
      <c r="E1436" s="21"/>
      <c r="F1436" s="21"/>
      <c r="G1436" s="21"/>
    </row>
    <row r="1437" spans="4:7">
      <c r="D1437" s="21"/>
      <c r="E1437" s="21"/>
      <c r="F1437" s="21"/>
      <c r="G1437" s="21"/>
    </row>
    <row r="1438" spans="4:7">
      <c r="D1438" s="21"/>
      <c r="E1438" s="21"/>
      <c r="F1438" s="21"/>
      <c r="G1438" s="21"/>
    </row>
    <row r="1439" spans="4:7">
      <c r="D1439" s="21"/>
      <c r="E1439" s="21"/>
      <c r="F1439" s="21"/>
      <c r="G1439" s="21"/>
    </row>
    <row r="1440" spans="4:7">
      <c r="D1440" s="21"/>
      <c r="E1440" s="21"/>
      <c r="F1440" s="21"/>
      <c r="G1440" s="21"/>
    </row>
    <row r="1441" spans="4:7">
      <c r="D1441" s="21"/>
      <c r="E1441" s="21"/>
      <c r="F1441" s="21"/>
      <c r="G1441" s="21"/>
    </row>
    <row r="1442" spans="4:7">
      <c r="D1442" s="21"/>
      <c r="E1442" s="21"/>
      <c r="F1442" s="21"/>
      <c r="G1442" s="21"/>
    </row>
    <row r="1443" spans="4:7">
      <c r="D1443" s="21"/>
      <c r="E1443" s="21"/>
      <c r="F1443" s="21"/>
      <c r="G1443" s="21"/>
    </row>
    <row r="1444" spans="4:7">
      <c r="D1444" s="21"/>
      <c r="E1444" s="21"/>
      <c r="F1444" s="21"/>
      <c r="G1444" s="21"/>
    </row>
    <row r="1445" spans="4:7">
      <c r="D1445" s="21"/>
      <c r="E1445" s="21"/>
      <c r="F1445" s="21"/>
      <c r="G1445" s="21"/>
    </row>
    <row r="1446" spans="4:7">
      <c r="D1446" s="21"/>
      <c r="E1446" s="21"/>
      <c r="F1446" s="21"/>
      <c r="G1446" s="21"/>
    </row>
    <row r="1447" spans="4:7">
      <c r="D1447" s="21"/>
      <c r="E1447" s="21"/>
      <c r="F1447" s="21"/>
      <c r="G1447" s="21"/>
    </row>
    <row r="1448" spans="4:7">
      <c r="D1448" s="21"/>
      <c r="E1448" s="21"/>
      <c r="F1448" s="21"/>
      <c r="G1448" s="21"/>
    </row>
    <row r="1449" spans="4:7">
      <c r="D1449" s="21"/>
      <c r="E1449" s="21"/>
      <c r="F1449" s="21"/>
      <c r="G1449" s="21"/>
    </row>
    <row r="1450" spans="4:7">
      <c r="D1450" s="21"/>
      <c r="E1450" s="21"/>
      <c r="F1450" s="21"/>
      <c r="G1450" s="21"/>
    </row>
    <row r="1451" spans="4:7">
      <c r="D1451" s="21"/>
      <c r="E1451" s="21"/>
      <c r="F1451" s="21"/>
      <c r="G1451" s="21"/>
    </row>
    <row r="1452" spans="4:7">
      <c r="D1452" s="21"/>
      <c r="E1452" s="21"/>
      <c r="F1452" s="21"/>
      <c r="G1452" s="21"/>
    </row>
    <row r="1453" spans="4:7">
      <c r="D1453" s="21"/>
      <c r="E1453" s="21"/>
      <c r="F1453" s="21"/>
      <c r="G1453" s="21"/>
    </row>
    <row r="1454" spans="4:7">
      <c r="D1454" s="21"/>
      <c r="E1454" s="21"/>
      <c r="F1454" s="21"/>
      <c r="G1454" s="21"/>
    </row>
    <row r="1455" spans="4:7">
      <c r="D1455" s="21"/>
      <c r="E1455" s="21"/>
      <c r="F1455" s="21"/>
      <c r="G1455" s="21"/>
    </row>
    <row r="1456" spans="4:7">
      <c r="D1456" s="21"/>
      <c r="E1456" s="21"/>
      <c r="F1456" s="21"/>
      <c r="G1456" s="21"/>
    </row>
    <row r="1457" spans="4:7">
      <c r="D1457" s="21"/>
      <c r="E1457" s="21"/>
      <c r="F1457" s="21"/>
      <c r="G1457" s="21"/>
    </row>
    <row r="1458" spans="4:7">
      <c r="D1458" s="21"/>
      <c r="E1458" s="21"/>
      <c r="F1458" s="21"/>
      <c r="G1458" s="21"/>
    </row>
    <row r="1459" spans="4:7">
      <c r="D1459" s="21"/>
      <c r="E1459" s="21"/>
      <c r="F1459" s="21"/>
      <c r="G1459" s="21"/>
    </row>
    <row r="1460" spans="4:7">
      <c r="D1460" s="21"/>
      <c r="E1460" s="21"/>
      <c r="F1460" s="21"/>
      <c r="G1460" s="21"/>
    </row>
    <row r="1461" spans="4:7">
      <c r="D1461" s="21"/>
      <c r="E1461" s="21"/>
      <c r="F1461" s="21"/>
      <c r="G1461" s="21"/>
    </row>
    <row r="1462" spans="4:7">
      <c r="D1462" s="21"/>
      <c r="E1462" s="21"/>
      <c r="F1462" s="21"/>
      <c r="G1462" s="21"/>
    </row>
    <row r="1463" spans="4:7">
      <c r="D1463" s="21"/>
      <c r="E1463" s="21"/>
      <c r="F1463" s="21"/>
      <c r="G1463" s="21"/>
    </row>
    <row r="1464" spans="4:7">
      <c r="D1464" s="21"/>
      <c r="E1464" s="21"/>
      <c r="F1464" s="21"/>
      <c r="G1464" s="21"/>
    </row>
    <row r="1465" spans="4:7">
      <c r="D1465" s="21"/>
      <c r="E1465" s="21"/>
      <c r="F1465" s="21"/>
      <c r="G1465" s="21"/>
    </row>
    <row r="1466" spans="4:7">
      <c r="D1466" s="21"/>
      <c r="E1466" s="21"/>
      <c r="F1466" s="21"/>
      <c r="G1466" s="21"/>
    </row>
    <row r="1467" spans="4:7">
      <c r="D1467" s="21"/>
      <c r="E1467" s="21"/>
      <c r="F1467" s="21"/>
      <c r="G1467" s="21"/>
    </row>
    <row r="1468" spans="4:7">
      <c r="D1468" s="21"/>
      <c r="E1468" s="21"/>
      <c r="F1468" s="21"/>
      <c r="G1468" s="21"/>
    </row>
    <row r="1469" spans="4:7">
      <c r="D1469" s="21"/>
      <c r="E1469" s="21"/>
      <c r="F1469" s="21"/>
      <c r="G1469" s="21"/>
    </row>
    <row r="1470" spans="4:7">
      <c r="D1470" s="21"/>
      <c r="E1470" s="21"/>
      <c r="F1470" s="21"/>
      <c r="G1470" s="21"/>
    </row>
    <row r="1471" spans="4:7">
      <c r="D1471" s="21"/>
      <c r="E1471" s="21"/>
      <c r="F1471" s="21"/>
      <c r="G1471" s="21"/>
    </row>
    <row r="1472" spans="4:7">
      <c r="D1472" s="21"/>
      <c r="E1472" s="21"/>
      <c r="F1472" s="21"/>
      <c r="G1472" s="21"/>
    </row>
    <row r="1473" spans="4:7">
      <c r="D1473" s="21"/>
      <c r="E1473" s="21"/>
      <c r="F1473" s="21"/>
      <c r="G1473" s="21"/>
    </row>
    <row r="1474" spans="4:7">
      <c r="D1474" s="21"/>
      <c r="E1474" s="21"/>
      <c r="F1474" s="21"/>
      <c r="G1474" s="21"/>
    </row>
    <row r="1475" spans="4:7">
      <c r="D1475" s="21"/>
      <c r="E1475" s="21"/>
      <c r="F1475" s="21"/>
      <c r="G1475" s="21"/>
    </row>
    <row r="1476" spans="4:7">
      <c r="D1476" s="21"/>
      <c r="E1476" s="21"/>
      <c r="F1476" s="21"/>
      <c r="G1476" s="21"/>
    </row>
    <row r="1477" spans="4:7">
      <c r="D1477" s="21"/>
      <c r="E1477" s="21"/>
      <c r="F1477" s="21"/>
      <c r="G1477" s="21"/>
    </row>
    <row r="1478" spans="4:7">
      <c r="D1478" s="21"/>
      <c r="E1478" s="21"/>
      <c r="F1478" s="21"/>
      <c r="G1478" s="21"/>
    </row>
    <row r="1479" spans="4:7">
      <c r="D1479" s="21"/>
      <c r="E1479" s="21"/>
      <c r="F1479" s="21"/>
      <c r="G1479" s="21"/>
    </row>
    <row r="1480" spans="4:7">
      <c r="D1480" s="21"/>
      <c r="E1480" s="21"/>
      <c r="F1480" s="21"/>
      <c r="G1480" s="21"/>
    </row>
    <row r="1481" spans="4:7">
      <c r="D1481" s="21"/>
      <c r="E1481" s="21"/>
      <c r="F1481" s="21"/>
      <c r="G1481" s="21"/>
    </row>
    <row r="1482" spans="4:7">
      <c r="D1482" s="21"/>
      <c r="E1482" s="21"/>
      <c r="F1482" s="21"/>
      <c r="G1482" s="21"/>
    </row>
    <row r="1483" spans="4:7">
      <c r="D1483" s="21"/>
      <c r="E1483" s="21"/>
      <c r="F1483" s="21"/>
      <c r="G1483" s="21"/>
    </row>
    <row r="1484" spans="4:7">
      <c r="D1484" s="21"/>
      <c r="E1484" s="21"/>
      <c r="F1484" s="21"/>
      <c r="G1484" s="21"/>
    </row>
    <row r="1485" spans="4:7">
      <c r="D1485" s="21"/>
      <c r="E1485" s="21"/>
      <c r="F1485" s="21"/>
      <c r="G1485" s="21"/>
    </row>
    <row r="1486" spans="4:7">
      <c r="D1486" s="21"/>
      <c r="E1486" s="21"/>
      <c r="F1486" s="21"/>
      <c r="G1486" s="21"/>
    </row>
    <row r="1487" spans="4:7">
      <c r="D1487" s="21"/>
      <c r="E1487" s="21"/>
      <c r="F1487" s="21"/>
      <c r="G1487" s="21"/>
    </row>
    <row r="1488" spans="4:7">
      <c r="D1488" s="21"/>
      <c r="E1488" s="21"/>
      <c r="F1488" s="21"/>
      <c r="G1488" s="21"/>
    </row>
    <row r="1489" spans="4:7">
      <c r="D1489" s="21"/>
      <c r="E1489" s="21"/>
      <c r="F1489" s="21"/>
      <c r="G1489" s="21"/>
    </row>
    <row r="1490" spans="4:7">
      <c r="D1490" s="21"/>
      <c r="E1490" s="21"/>
      <c r="F1490" s="21"/>
      <c r="G1490" s="21"/>
    </row>
    <row r="1491" spans="4:7">
      <c r="D1491" s="21"/>
      <c r="E1491" s="21"/>
      <c r="F1491" s="21"/>
      <c r="G1491" s="21"/>
    </row>
    <row r="1492" spans="4:7">
      <c r="D1492" s="21"/>
      <c r="E1492" s="21"/>
      <c r="F1492" s="21"/>
      <c r="G1492" s="21"/>
    </row>
    <row r="1493" spans="4:7">
      <c r="D1493" s="21"/>
      <c r="E1493" s="21"/>
      <c r="F1493" s="21"/>
      <c r="G1493" s="21"/>
    </row>
    <row r="1494" spans="4:7">
      <c r="D1494" s="21"/>
      <c r="E1494" s="21"/>
      <c r="F1494" s="21"/>
      <c r="G1494" s="21"/>
    </row>
    <row r="1495" spans="4:7">
      <c r="D1495" s="21"/>
      <c r="E1495" s="21"/>
      <c r="F1495" s="21"/>
      <c r="G1495" s="21"/>
    </row>
    <row r="1496" spans="4:7">
      <c r="D1496" s="21"/>
      <c r="E1496" s="21"/>
      <c r="F1496" s="21"/>
      <c r="G1496" s="21"/>
    </row>
    <row r="1497" spans="4:7">
      <c r="D1497" s="21"/>
      <c r="E1497" s="21"/>
      <c r="F1497" s="21"/>
      <c r="G1497" s="21"/>
    </row>
    <row r="1498" spans="4:7">
      <c r="D1498" s="21"/>
      <c r="E1498" s="21"/>
      <c r="F1498" s="21"/>
      <c r="G1498" s="21"/>
    </row>
    <row r="1499" spans="4:7">
      <c r="D1499" s="21"/>
      <c r="E1499" s="21"/>
      <c r="F1499" s="21"/>
      <c r="G1499" s="21"/>
    </row>
    <row r="1500" spans="4:7">
      <c r="D1500" s="21"/>
      <c r="E1500" s="21"/>
      <c r="F1500" s="21"/>
      <c r="G1500" s="21"/>
    </row>
    <row r="1501" spans="4:7">
      <c r="D1501" s="21"/>
      <c r="E1501" s="21"/>
      <c r="F1501" s="21"/>
      <c r="G1501" s="21"/>
    </row>
    <row r="1502" spans="4:7">
      <c r="D1502" s="21"/>
      <c r="E1502" s="21"/>
      <c r="F1502" s="21"/>
      <c r="G1502" s="21"/>
    </row>
    <row r="1503" spans="4:7">
      <c r="D1503" s="21"/>
      <c r="E1503" s="21"/>
      <c r="F1503" s="21"/>
      <c r="G1503" s="21"/>
    </row>
    <row r="1504" spans="4:7">
      <c r="D1504" s="21"/>
      <c r="E1504" s="21"/>
      <c r="F1504" s="21"/>
      <c r="G1504" s="21"/>
    </row>
    <row r="1505" spans="4:7">
      <c r="D1505" s="21"/>
      <c r="E1505" s="21"/>
      <c r="F1505" s="21"/>
      <c r="G1505" s="21"/>
    </row>
    <row r="1506" spans="4:7">
      <c r="D1506" s="21"/>
      <c r="E1506" s="21"/>
      <c r="F1506" s="21"/>
      <c r="G1506" s="21"/>
    </row>
    <row r="1507" spans="4:7">
      <c r="D1507" s="21"/>
      <c r="E1507" s="21"/>
      <c r="F1507" s="21"/>
      <c r="G1507" s="21"/>
    </row>
    <row r="1508" spans="4:7">
      <c r="D1508" s="21"/>
      <c r="E1508" s="21"/>
      <c r="F1508" s="21"/>
      <c r="G1508" s="21"/>
    </row>
    <row r="1509" spans="4:7">
      <c r="D1509" s="21"/>
      <c r="E1509" s="21"/>
      <c r="F1509" s="21"/>
      <c r="G1509" s="21"/>
    </row>
    <row r="1510" spans="4:7">
      <c r="D1510" s="21"/>
      <c r="E1510" s="21"/>
      <c r="F1510" s="21"/>
      <c r="G1510" s="21"/>
    </row>
    <row r="1511" spans="4:7">
      <c r="D1511" s="21"/>
      <c r="E1511" s="21"/>
      <c r="F1511" s="21"/>
      <c r="G1511" s="21"/>
    </row>
    <row r="1512" spans="4:7">
      <c r="D1512" s="21"/>
      <c r="E1512" s="21"/>
      <c r="F1512" s="21"/>
      <c r="G1512" s="21"/>
    </row>
    <row r="1513" spans="4:7">
      <c r="D1513" s="21"/>
      <c r="E1513" s="21"/>
      <c r="F1513" s="21"/>
      <c r="G1513" s="21"/>
    </row>
    <row r="1514" spans="4:7">
      <c r="D1514" s="21"/>
      <c r="E1514" s="21"/>
      <c r="F1514" s="21"/>
      <c r="G1514" s="21"/>
    </row>
    <row r="1515" spans="4:7">
      <c r="D1515" s="21"/>
      <c r="E1515" s="21"/>
      <c r="F1515" s="21"/>
      <c r="G1515" s="21"/>
    </row>
    <row r="1516" spans="4:7">
      <c r="D1516" s="21"/>
      <c r="E1516" s="21"/>
      <c r="F1516" s="21"/>
      <c r="G1516" s="21"/>
    </row>
    <row r="1517" spans="4:7">
      <c r="D1517" s="21"/>
      <c r="E1517" s="21"/>
      <c r="F1517" s="21"/>
      <c r="G1517" s="21"/>
    </row>
    <row r="1518" spans="4:7">
      <c r="D1518" s="21"/>
      <c r="E1518" s="21"/>
      <c r="F1518" s="21"/>
      <c r="G1518" s="21"/>
    </row>
    <row r="1519" spans="4:7">
      <c r="D1519" s="21"/>
      <c r="E1519" s="21"/>
      <c r="F1519" s="21"/>
      <c r="G1519" s="21"/>
    </row>
    <row r="1520" spans="4:7">
      <c r="D1520" s="21"/>
      <c r="E1520" s="21"/>
      <c r="F1520" s="21"/>
      <c r="G1520" s="21"/>
    </row>
    <row r="1521" spans="4:7">
      <c r="D1521" s="21"/>
      <c r="E1521" s="21"/>
      <c r="F1521" s="21"/>
      <c r="G1521" s="21"/>
    </row>
    <row r="1522" spans="4:7">
      <c r="D1522" s="21"/>
      <c r="E1522" s="21"/>
      <c r="F1522" s="21"/>
      <c r="G1522" s="21"/>
    </row>
    <row r="1523" spans="4:7">
      <c r="D1523" s="21"/>
      <c r="E1523" s="21"/>
      <c r="F1523" s="21"/>
      <c r="G1523" s="21"/>
    </row>
    <row r="1524" spans="4:7">
      <c r="D1524" s="21"/>
      <c r="E1524" s="21"/>
      <c r="F1524" s="21"/>
      <c r="G1524" s="21"/>
    </row>
    <row r="1525" spans="4:7">
      <c r="D1525" s="21"/>
      <c r="E1525" s="21"/>
      <c r="F1525" s="21"/>
      <c r="G1525" s="21"/>
    </row>
    <row r="1526" spans="4:7">
      <c r="D1526" s="21"/>
      <c r="E1526" s="21"/>
      <c r="F1526" s="21"/>
      <c r="G1526" s="21"/>
    </row>
    <row r="1527" spans="4:7">
      <c r="D1527" s="21"/>
      <c r="E1527" s="21"/>
      <c r="F1527" s="21"/>
      <c r="G1527" s="21"/>
    </row>
    <row r="1528" spans="4:7">
      <c r="D1528" s="21"/>
      <c r="E1528" s="21"/>
      <c r="F1528" s="21"/>
      <c r="G1528" s="21"/>
    </row>
    <row r="1529" spans="4:7">
      <c r="D1529" s="21"/>
      <c r="E1529" s="21"/>
      <c r="F1529" s="21"/>
      <c r="G1529" s="21"/>
    </row>
    <row r="1530" spans="4:7">
      <c r="D1530" s="21"/>
      <c r="E1530" s="21"/>
      <c r="F1530" s="21"/>
      <c r="G1530" s="21"/>
    </row>
    <row r="1531" spans="4:7">
      <c r="D1531" s="21"/>
      <c r="E1531" s="21"/>
      <c r="F1531" s="21"/>
      <c r="G1531" s="21"/>
    </row>
    <row r="1532" spans="4:7">
      <c r="D1532" s="21"/>
      <c r="E1532" s="21"/>
      <c r="F1532" s="21"/>
      <c r="G1532" s="21"/>
    </row>
    <row r="1533" spans="4:7">
      <c r="D1533" s="21"/>
      <c r="E1533" s="21"/>
      <c r="F1533" s="21"/>
      <c r="G1533" s="21"/>
    </row>
    <row r="1534" spans="4:7">
      <c r="D1534" s="21"/>
      <c r="E1534" s="21"/>
      <c r="F1534" s="21"/>
      <c r="G1534" s="21"/>
    </row>
    <row r="1535" spans="4:7">
      <c r="D1535" s="21"/>
      <c r="E1535" s="21"/>
      <c r="F1535" s="21"/>
      <c r="G1535" s="21"/>
    </row>
    <row r="1536" spans="4:7">
      <c r="D1536" s="21"/>
      <c r="E1536" s="21"/>
      <c r="F1536" s="21"/>
      <c r="G1536" s="21"/>
    </row>
    <row r="1537" spans="4:7">
      <c r="D1537" s="21"/>
      <c r="E1537" s="21"/>
      <c r="F1537" s="21"/>
      <c r="G1537" s="21"/>
    </row>
    <row r="1538" spans="4:7">
      <c r="D1538" s="21"/>
      <c r="E1538" s="21"/>
      <c r="F1538" s="21"/>
      <c r="G1538" s="21"/>
    </row>
    <row r="1539" spans="4:7">
      <c r="D1539" s="21"/>
      <c r="E1539" s="21"/>
      <c r="F1539" s="21"/>
      <c r="G1539" s="21"/>
    </row>
    <row r="1540" spans="4:7">
      <c r="D1540" s="21"/>
      <c r="E1540" s="21"/>
      <c r="F1540" s="21"/>
      <c r="G1540" s="21"/>
    </row>
    <row r="1541" spans="4:7">
      <c r="D1541" s="21"/>
      <c r="E1541" s="21"/>
      <c r="F1541" s="21"/>
      <c r="G1541" s="21"/>
    </row>
    <row r="1542" spans="4:7">
      <c r="D1542" s="21"/>
      <c r="E1542" s="21"/>
      <c r="F1542" s="21"/>
      <c r="G1542" s="21"/>
    </row>
    <row r="1543" spans="4:7">
      <c r="D1543" s="21"/>
      <c r="E1543" s="21"/>
      <c r="F1543" s="21"/>
      <c r="G1543" s="21"/>
    </row>
    <row r="1544" spans="4:7">
      <c r="D1544" s="21"/>
      <c r="E1544" s="21"/>
      <c r="F1544" s="21"/>
      <c r="G1544" s="21"/>
    </row>
    <row r="1545" spans="4:7">
      <c r="D1545" s="21"/>
      <c r="E1545" s="21"/>
      <c r="F1545" s="21"/>
      <c r="G1545" s="21"/>
    </row>
    <row r="1546" spans="4:7">
      <c r="D1546" s="21"/>
      <c r="E1546" s="21"/>
      <c r="F1546" s="21"/>
      <c r="G1546" s="21"/>
    </row>
    <row r="1547" spans="4:7">
      <c r="D1547" s="21"/>
      <c r="E1547" s="21"/>
      <c r="F1547" s="21"/>
      <c r="G1547" s="21"/>
    </row>
    <row r="1548" spans="4:7">
      <c r="D1548" s="21"/>
      <c r="E1548" s="21"/>
      <c r="F1548" s="21"/>
      <c r="G1548" s="21"/>
    </row>
    <row r="1549" spans="4:7">
      <c r="D1549" s="21"/>
      <c r="E1549" s="21"/>
      <c r="F1549" s="21"/>
      <c r="G1549" s="21"/>
    </row>
    <row r="1550" spans="4:7">
      <c r="D1550" s="21"/>
      <c r="E1550" s="21"/>
      <c r="F1550" s="21"/>
      <c r="G1550" s="21"/>
    </row>
    <row r="1551" spans="4:7">
      <c r="D1551" s="21"/>
      <c r="E1551" s="21"/>
      <c r="F1551" s="21"/>
      <c r="G1551" s="21"/>
    </row>
    <row r="1552" spans="4:7">
      <c r="D1552" s="21"/>
      <c r="E1552" s="21"/>
      <c r="F1552" s="21"/>
      <c r="G1552" s="21"/>
    </row>
    <row r="1553" spans="4:7">
      <c r="D1553" s="21"/>
      <c r="E1553" s="21"/>
      <c r="F1553" s="21"/>
      <c r="G1553" s="21"/>
    </row>
    <row r="1554" spans="4:7">
      <c r="D1554" s="21"/>
      <c r="E1554" s="21"/>
      <c r="F1554" s="21"/>
      <c r="G1554" s="21"/>
    </row>
    <row r="1555" spans="4:7">
      <c r="D1555" s="21"/>
      <c r="E1555" s="21"/>
      <c r="F1555" s="21"/>
      <c r="G1555" s="21"/>
    </row>
    <row r="1556" spans="4:7">
      <c r="D1556" s="21"/>
      <c r="E1556" s="21"/>
      <c r="F1556" s="21"/>
      <c r="G1556" s="21"/>
    </row>
    <row r="1557" spans="4:7">
      <c r="D1557" s="21"/>
      <c r="E1557" s="21"/>
      <c r="F1557" s="21"/>
      <c r="G1557" s="21"/>
    </row>
    <row r="1558" spans="4:7">
      <c r="D1558" s="21"/>
      <c r="E1558" s="21"/>
      <c r="F1558" s="21"/>
      <c r="G1558" s="21"/>
    </row>
    <row r="1559" spans="4:7">
      <c r="D1559" s="21"/>
      <c r="E1559" s="21"/>
      <c r="F1559" s="21"/>
      <c r="G1559" s="21"/>
    </row>
    <row r="1560" spans="4:7">
      <c r="D1560" s="21"/>
      <c r="E1560" s="21"/>
      <c r="F1560" s="21"/>
      <c r="G1560" s="21"/>
    </row>
    <row r="1561" spans="4:7">
      <c r="D1561" s="21"/>
      <c r="E1561" s="21"/>
      <c r="F1561" s="21"/>
      <c r="G1561" s="21"/>
    </row>
    <row r="1562" spans="4:7">
      <c r="D1562" s="21"/>
      <c r="E1562" s="21"/>
      <c r="F1562" s="21"/>
      <c r="G1562" s="21"/>
    </row>
    <row r="1563" spans="4:7">
      <c r="D1563" s="21"/>
      <c r="E1563" s="21"/>
      <c r="F1563" s="21"/>
      <c r="G1563" s="21"/>
    </row>
    <row r="1564" spans="4:7">
      <c r="D1564" s="21"/>
      <c r="E1564" s="21"/>
      <c r="F1564" s="21"/>
      <c r="G1564" s="21"/>
    </row>
    <row r="1565" spans="4:7">
      <c r="D1565" s="21"/>
      <c r="E1565" s="21"/>
      <c r="F1565" s="21"/>
      <c r="G1565" s="21"/>
    </row>
    <row r="1566" spans="4:7">
      <c r="D1566" s="21"/>
      <c r="E1566" s="21"/>
      <c r="F1566" s="21"/>
      <c r="G1566" s="21"/>
    </row>
    <row r="1567" spans="4:7">
      <c r="D1567" s="21"/>
      <c r="E1567" s="21"/>
      <c r="F1567" s="21"/>
      <c r="G1567" s="21"/>
    </row>
    <row r="1568" spans="4:7">
      <c r="D1568" s="21"/>
      <c r="E1568" s="21"/>
      <c r="F1568" s="21"/>
      <c r="G1568" s="21"/>
    </row>
    <row r="1569" spans="4:7">
      <c r="D1569" s="21"/>
      <c r="E1569" s="21"/>
      <c r="F1569" s="21"/>
      <c r="G1569" s="21"/>
    </row>
    <row r="1570" spans="4:7">
      <c r="D1570" s="21"/>
      <c r="E1570" s="21"/>
      <c r="F1570" s="21"/>
      <c r="G1570" s="21"/>
    </row>
    <row r="1571" spans="4:7">
      <c r="D1571" s="21"/>
      <c r="E1571" s="21"/>
      <c r="F1571" s="21"/>
      <c r="G1571" s="21"/>
    </row>
    <row r="1572" spans="4:7">
      <c r="D1572" s="21"/>
      <c r="E1572" s="21"/>
      <c r="F1572" s="21"/>
      <c r="G1572" s="21"/>
    </row>
    <row r="1573" spans="4:7">
      <c r="D1573" s="21"/>
      <c r="E1573" s="21"/>
      <c r="F1573" s="21"/>
      <c r="G1573" s="21"/>
    </row>
    <row r="1574" spans="4:7">
      <c r="D1574" s="21"/>
      <c r="E1574" s="21"/>
      <c r="F1574" s="21"/>
      <c r="G1574" s="21"/>
    </row>
    <row r="1575" spans="4:7">
      <c r="D1575" s="21"/>
      <c r="E1575" s="21"/>
      <c r="F1575" s="21"/>
      <c r="G1575" s="21"/>
    </row>
    <row r="1576" spans="4:7">
      <c r="D1576" s="21"/>
      <c r="E1576" s="21"/>
      <c r="F1576" s="21"/>
      <c r="G1576" s="21"/>
    </row>
    <row r="1577" spans="4:7">
      <c r="D1577" s="21"/>
      <c r="E1577" s="21"/>
      <c r="F1577" s="21"/>
      <c r="G1577" s="21"/>
    </row>
    <row r="1578" spans="4:7">
      <c r="D1578" s="21"/>
      <c r="E1578" s="21"/>
      <c r="F1578" s="21"/>
      <c r="G1578" s="21"/>
    </row>
    <row r="1579" spans="4:7">
      <c r="D1579" s="21"/>
      <c r="E1579" s="21"/>
      <c r="F1579" s="21"/>
      <c r="G1579" s="21"/>
    </row>
    <row r="1580" spans="4:7">
      <c r="D1580" s="21"/>
      <c r="E1580" s="21"/>
      <c r="F1580" s="21"/>
      <c r="G1580" s="21"/>
    </row>
    <row r="1581" spans="4:7">
      <c r="D1581" s="21"/>
      <c r="E1581" s="21"/>
      <c r="F1581" s="21"/>
      <c r="G1581" s="21"/>
    </row>
    <row r="1582" spans="4:7">
      <c r="D1582" s="21"/>
      <c r="E1582" s="21"/>
      <c r="F1582" s="21"/>
      <c r="G1582" s="21"/>
    </row>
    <row r="1583" spans="4:7">
      <c r="D1583" s="21"/>
      <c r="E1583" s="21"/>
      <c r="F1583" s="21"/>
      <c r="G1583" s="21"/>
    </row>
    <row r="1584" spans="4:7">
      <c r="D1584" s="21"/>
      <c r="E1584" s="21"/>
      <c r="F1584" s="21"/>
      <c r="G1584" s="21"/>
    </row>
    <row r="1585" spans="4:7">
      <c r="D1585" s="21"/>
      <c r="E1585" s="21"/>
      <c r="F1585" s="21"/>
      <c r="G1585" s="21"/>
    </row>
    <row r="1586" spans="4:7">
      <c r="D1586" s="21"/>
      <c r="E1586" s="21"/>
      <c r="F1586" s="21"/>
      <c r="G1586" s="21"/>
    </row>
    <row r="1587" spans="4:7">
      <c r="D1587" s="21"/>
      <c r="E1587" s="21"/>
      <c r="F1587" s="21"/>
      <c r="G1587" s="21"/>
    </row>
    <row r="1588" spans="4:7">
      <c r="D1588" s="21"/>
      <c r="E1588" s="21"/>
      <c r="F1588" s="21"/>
      <c r="G1588" s="21"/>
    </row>
    <row r="1589" spans="4:7">
      <c r="D1589" s="21"/>
      <c r="E1589" s="21"/>
      <c r="F1589" s="21"/>
      <c r="G1589" s="21"/>
    </row>
    <row r="1590" spans="4:7">
      <c r="D1590" s="21"/>
      <c r="E1590" s="21"/>
      <c r="F1590" s="21"/>
      <c r="G1590" s="21"/>
    </row>
    <row r="1591" spans="4:7">
      <c r="D1591" s="21"/>
      <c r="E1591" s="21"/>
      <c r="F1591" s="21"/>
      <c r="G1591" s="21"/>
    </row>
    <row r="1592" spans="4:7">
      <c r="D1592" s="21"/>
      <c r="E1592" s="21"/>
      <c r="F1592" s="21"/>
      <c r="G1592" s="21"/>
    </row>
    <row r="1593" spans="4:7">
      <c r="D1593" s="21"/>
      <c r="E1593" s="21"/>
      <c r="F1593" s="21"/>
      <c r="G1593" s="21"/>
    </row>
    <row r="1594" spans="4:7">
      <c r="D1594" s="21"/>
      <c r="E1594" s="21"/>
      <c r="F1594" s="21"/>
      <c r="G1594" s="21"/>
    </row>
    <row r="1595" spans="4:7">
      <c r="D1595" s="21"/>
      <c r="E1595" s="21"/>
      <c r="F1595" s="21"/>
      <c r="G1595" s="21"/>
    </row>
    <row r="1596" spans="4:7">
      <c r="D1596" s="21"/>
      <c r="E1596" s="21"/>
      <c r="F1596" s="21"/>
      <c r="G1596" s="21"/>
    </row>
    <row r="1597" spans="4:7">
      <c r="D1597" s="21"/>
      <c r="E1597" s="21"/>
      <c r="F1597" s="21"/>
      <c r="G1597" s="21"/>
    </row>
    <row r="1598" spans="4:7">
      <c r="D1598" s="21"/>
      <c r="E1598" s="21"/>
      <c r="F1598" s="21"/>
      <c r="G1598" s="21"/>
    </row>
    <row r="1599" spans="4:7">
      <c r="D1599" s="21"/>
      <c r="E1599" s="21"/>
      <c r="F1599" s="21"/>
      <c r="G1599" s="21"/>
    </row>
    <row r="1600" spans="4:7">
      <c r="D1600" s="21"/>
      <c r="E1600" s="21"/>
      <c r="F1600" s="21"/>
      <c r="G1600" s="21"/>
    </row>
    <row r="1601" spans="4:7">
      <c r="D1601" s="21"/>
      <c r="E1601" s="21"/>
      <c r="F1601" s="21"/>
      <c r="G1601" s="21"/>
    </row>
    <row r="1602" spans="4:7">
      <c r="D1602" s="21"/>
      <c r="E1602" s="21"/>
      <c r="F1602" s="21"/>
      <c r="G1602" s="21"/>
    </row>
    <row r="1603" spans="4:7">
      <c r="D1603" s="21"/>
      <c r="E1603" s="21"/>
      <c r="F1603" s="21"/>
      <c r="G1603" s="21"/>
    </row>
    <row r="1604" spans="4:7">
      <c r="D1604" s="21"/>
      <c r="E1604" s="21"/>
      <c r="F1604" s="21"/>
      <c r="G1604" s="21"/>
    </row>
    <row r="1605" spans="4:7">
      <c r="D1605" s="21"/>
      <c r="E1605" s="21"/>
      <c r="F1605" s="21"/>
      <c r="G1605" s="21"/>
    </row>
    <row r="1606" spans="4:7">
      <c r="D1606" s="21"/>
      <c r="E1606" s="21"/>
      <c r="F1606" s="21"/>
      <c r="G1606" s="21"/>
    </row>
    <row r="1607" spans="4:7">
      <c r="D1607" s="21"/>
      <c r="E1607" s="21"/>
      <c r="F1607" s="21"/>
      <c r="G1607" s="21"/>
    </row>
    <row r="1608" spans="4:7">
      <c r="D1608" s="21"/>
      <c r="E1608" s="21"/>
      <c r="F1608" s="21"/>
      <c r="G1608" s="21"/>
    </row>
    <row r="1609" spans="4:7">
      <c r="D1609" s="21"/>
      <c r="E1609" s="21"/>
      <c r="F1609" s="21"/>
      <c r="G1609" s="21"/>
    </row>
    <row r="1610" spans="4:7">
      <c r="D1610" s="21"/>
      <c r="E1610" s="21"/>
      <c r="F1610" s="21"/>
      <c r="G1610" s="21"/>
    </row>
    <row r="1611" spans="4:7">
      <c r="D1611" s="21"/>
      <c r="E1611" s="21"/>
      <c r="F1611" s="21"/>
      <c r="G1611" s="21"/>
    </row>
    <row r="1612" spans="4:7">
      <c r="D1612" s="21"/>
      <c r="E1612" s="21"/>
      <c r="F1612" s="21"/>
      <c r="G1612" s="21"/>
    </row>
    <row r="1613" spans="4:7">
      <c r="D1613" s="21"/>
      <c r="E1613" s="21"/>
      <c r="F1613" s="21"/>
      <c r="G1613" s="21"/>
    </row>
    <row r="1614" spans="4:7">
      <c r="D1614" s="21"/>
      <c r="E1614" s="21"/>
      <c r="F1614" s="21"/>
      <c r="G1614" s="21"/>
    </row>
    <row r="1615" spans="4:7">
      <c r="D1615" s="21"/>
      <c r="E1615" s="21"/>
      <c r="F1615" s="21"/>
      <c r="G1615" s="21"/>
    </row>
    <row r="1616" spans="4:7">
      <c r="D1616" s="21"/>
      <c r="E1616" s="21"/>
      <c r="F1616" s="21"/>
      <c r="G1616" s="21"/>
    </row>
    <row r="1617" spans="4:7">
      <c r="D1617" s="21"/>
      <c r="E1617" s="21"/>
      <c r="F1617" s="21"/>
      <c r="G1617" s="21"/>
    </row>
    <row r="1618" spans="4:7">
      <c r="D1618" s="21"/>
      <c r="E1618" s="21"/>
      <c r="F1618" s="21"/>
      <c r="G1618" s="21"/>
    </row>
    <row r="1619" spans="4:7">
      <c r="D1619" s="21"/>
      <c r="E1619" s="21"/>
      <c r="F1619" s="21"/>
      <c r="G1619" s="21"/>
    </row>
    <row r="1620" spans="4:7">
      <c r="D1620" s="21"/>
      <c r="E1620" s="21"/>
      <c r="F1620" s="21"/>
      <c r="G1620" s="21"/>
    </row>
    <row r="1621" spans="4:7">
      <c r="D1621" s="21"/>
      <c r="E1621" s="21"/>
      <c r="F1621" s="21"/>
      <c r="G1621" s="21"/>
    </row>
    <row r="1622" spans="4:7">
      <c r="D1622" s="21"/>
      <c r="E1622" s="21"/>
      <c r="F1622" s="21"/>
      <c r="G1622" s="21"/>
    </row>
    <row r="1623" spans="4:7">
      <c r="D1623" s="21"/>
      <c r="E1623" s="21"/>
      <c r="F1623" s="21"/>
      <c r="G1623" s="21"/>
    </row>
    <row r="1624" spans="4:7">
      <c r="D1624" s="21"/>
      <c r="E1624" s="21"/>
      <c r="F1624" s="21"/>
      <c r="G1624" s="21"/>
    </row>
    <row r="1625" spans="4:7">
      <c r="D1625" s="21"/>
      <c r="E1625" s="21"/>
      <c r="F1625" s="21"/>
      <c r="G1625" s="21"/>
    </row>
    <row r="1626" spans="4:7">
      <c r="D1626" s="21"/>
      <c r="E1626" s="21"/>
      <c r="F1626" s="21"/>
      <c r="G1626" s="21"/>
    </row>
    <row r="1627" spans="4:7">
      <c r="D1627" s="21"/>
      <c r="E1627" s="21"/>
      <c r="F1627" s="21"/>
      <c r="G1627" s="21"/>
    </row>
    <row r="1628" spans="4:7">
      <c r="D1628" s="21"/>
      <c r="E1628" s="21"/>
      <c r="F1628" s="21"/>
      <c r="G1628" s="21"/>
    </row>
    <row r="1629" spans="4:7">
      <c r="D1629" s="21"/>
      <c r="E1629" s="21"/>
      <c r="F1629" s="21"/>
      <c r="G1629" s="21"/>
    </row>
    <row r="1630" spans="4:7">
      <c r="D1630" s="21"/>
      <c r="E1630" s="21"/>
      <c r="F1630" s="21"/>
      <c r="G1630" s="21"/>
    </row>
    <row r="1631" spans="4:7">
      <c r="D1631" s="21"/>
      <c r="E1631" s="21"/>
      <c r="F1631" s="21"/>
      <c r="G1631" s="21"/>
    </row>
    <row r="1632" spans="4:7">
      <c r="D1632" s="21"/>
      <c r="E1632" s="21"/>
      <c r="F1632" s="21"/>
      <c r="G1632" s="21"/>
    </row>
    <row r="1633" spans="4:7">
      <c r="D1633" s="21"/>
      <c r="E1633" s="21"/>
      <c r="F1633" s="21"/>
      <c r="G1633" s="21"/>
    </row>
    <row r="1634" spans="4:7">
      <c r="D1634" s="21"/>
      <c r="E1634" s="21"/>
      <c r="F1634" s="21"/>
      <c r="G1634" s="21"/>
    </row>
    <row r="1635" spans="4:7">
      <c r="D1635" s="21"/>
      <c r="E1635" s="21"/>
      <c r="F1635" s="21"/>
      <c r="G1635" s="21"/>
    </row>
    <row r="1636" spans="4:7">
      <c r="D1636" s="21"/>
      <c r="E1636" s="21"/>
      <c r="F1636" s="21"/>
      <c r="G1636" s="21"/>
    </row>
    <row r="1637" spans="4:7">
      <c r="D1637" s="21"/>
      <c r="E1637" s="21"/>
      <c r="F1637" s="21"/>
      <c r="G1637" s="21"/>
    </row>
    <row r="1638" spans="4:7">
      <c r="D1638" s="21"/>
      <c r="E1638" s="21"/>
      <c r="F1638" s="21"/>
      <c r="G1638" s="21"/>
    </row>
    <row r="1639" spans="4:7">
      <c r="D1639" s="21"/>
      <c r="E1639" s="21"/>
      <c r="F1639" s="21"/>
      <c r="G1639" s="21"/>
    </row>
    <row r="1640" spans="4:7">
      <c r="D1640" s="21"/>
      <c r="E1640" s="21"/>
      <c r="F1640" s="21"/>
      <c r="G1640" s="21"/>
    </row>
    <row r="1641" spans="4:7">
      <c r="D1641" s="21"/>
      <c r="E1641" s="21"/>
      <c r="F1641" s="21"/>
      <c r="G1641" s="21"/>
    </row>
    <row r="1642" spans="4:7">
      <c r="D1642" s="21"/>
      <c r="E1642" s="21"/>
      <c r="F1642" s="21"/>
      <c r="G1642" s="21"/>
    </row>
    <row r="1643" spans="4:7">
      <c r="D1643" s="21"/>
      <c r="E1643" s="21"/>
      <c r="F1643" s="21"/>
      <c r="G1643" s="21"/>
    </row>
    <row r="1644" spans="4:7">
      <c r="D1644" s="21"/>
      <c r="E1644" s="21"/>
      <c r="F1644" s="21"/>
      <c r="G1644" s="21"/>
    </row>
    <row r="1645" spans="4:7">
      <c r="D1645" s="21"/>
      <c r="E1645" s="21"/>
      <c r="F1645" s="21"/>
      <c r="G1645" s="21"/>
    </row>
    <row r="1646" spans="4:7">
      <c r="D1646" s="21"/>
      <c r="E1646" s="21"/>
      <c r="F1646" s="21"/>
      <c r="G1646" s="21"/>
    </row>
    <row r="1647" spans="4:7">
      <c r="D1647" s="21"/>
      <c r="E1647" s="21"/>
      <c r="F1647" s="21"/>
      <c r="G1647" s="21"/>
    </row>
    <row r="1648" spans="4:7">
      <c r="D1648" s="21"/>
      <c r="E1648" s="21"/>
      <c r="F1648" s="21"/>
      <c r="G1648" s="21"/>
    </row>
    <row r="1649" spans="4:7">
      <c r="D1649" s="21"/>
      <c r="E1649" s="21"/>
      <c r="F1649" s="21"/>
      <c r="G1649" s="21"/>
    </row>
    <row r="1650" spans="4:7">
      <c r="D1650" s="21"/>
      <c r="E1650" s="21"/>
      <c r="F1650" s="21"/>
      <c r="G1650" s="21"/>
    </row>
    <row r="1651" spans="4:7">
      <c r="D1651" s="21"/>
      <c r="E1651" s="21"/>
      <c r="F1651" s="21"/>
      <c r="G1651" s="21"/>
    </row>
    <row r="1652" spans="4:7">
      <c r="D1652" s="21"/>
      <c r="E1652" s="21"/>
      <c r="F1652" s="21"/>
      <c r="G1652" s="21"/>
    </row>
    <row r="1653" spans="4:7">
      <c r="D1653" s="21"/>
      <c r="E1653" s="21"/>
      <c r="F1653" s="21"/>
      <c r="G1653" s="21"/>
    </row>
    <row r="1654" spans="4:7">
      <c r="D1654" s="21"/>
      <c r="E1654" s="21"/>
      <c r="F1654" s="21"/>
      <c r="G1654" s="21"/>
    </row>
    <row r="1655" spans="4:7">
      <c r="D1655" s="21"/>
      <c r="E1655" s="21"/>
      <c r="F1655" s="21"/>
      <c r="G1655" s="21"/>
    </row>
    <row r="1656" spans="4:7">
      <c r="D1656" s="21"/>
      <c r="E1656" s="21"/>
      <c r="F1656" s="21"/>
      <c r="G1656" s="21"/>
    </row>
    <row r="1657" spans="4:7">
      <c r="D1657" s="21"/>
      <c r="E1657" s="21"/>
      <c r="F1657" s="21"/>
      <c r="G1657" s="21"/>
    </row>
    <row r="1658" spans="4:7">
      <c r="D1658" s="21"/>
      <c r="E1658" s="21"/>
      <c r="F1658" s="21"/>
      <c r="G1658" s="21"/>
    </row>
    <row r="1659" spans="4:7">
      <c r="D1659" s="21"/>
      <c r="E1659" s="21"/>
      <c r="F1659" s="21"/>
      <c r="G1659" s="21"/>
    </row>
    <row r="1660" spans="4:7">
      <c r="D1660" s="21"/>
      <c r="E1660" s="21"/>
      <c r="F1660" s="21"/>
      <c r="G1660" s="21"/>
    </row>
    <row r="1661" spans="4:7">
      <c r="D1661" s="21"/>
      <c r="E1661" s="21"/>
      <c r="F1661" s="21"/>
      <c r="G1661" s="21"/>
    </row>
    <row r="1662" spans="4:7">
      <c r="D1662" s="21"/>
      <c r="E1662" s="21"/>
      <c r="F1662" s="21"/>
      <c r="G1662" s="21"/>
    </row>
    <row r="1663" spans="4:7">
      <c r="D1663" s="21"/>
      <c r="E1663" s="21"/>
      <c r="F1663" s="21"/>
      <c r="G1663" s="21"/>
    </row>
    <row r="1664" spans="4:7">
      <c r="D1664" s="21"/>
      <c r="E1664" s="21"/>
      <c r="F1664" s="21"/>
      <c r="G1664" s="21"/>
    </row>
    <row r="1665" spans="4:7">
      <c r="D1665" s="21"/>
      <c r="E1665" s="21"/>
      <c r="F1665" s="21"/>
      <c r="G1665" s="21"/>
    </row>
    <row r="1666" spans="4:7">
      <c r="D1666" s="21"/>
      <c r="E1666" s="21"/>
      <c r="F1666" s="21"/>
      <c r="G1666" s="21"/>
    </row>
    <row r="1667" spans="4:7">
      <c r="D1667" s="21"/>
      <c r="E1667" s="21"/>
      <c r="F1667" s="21"/>
      <c r="G1667" s="21"/>
    </row>
    <row r="1668" spans="4:7">
      <c r="D1668" s="21"/>
      <c r="E1668" s="21"/>
      <c r="F1668" s="21"/>
      <c r="G1668" s="21"/>
    </row>
    <row r="1669" spans="4:7">
      <c r="D1669" s="21"/>
      <c r="E1669" s="21"/>
      <c r="F1669" s="21"/>
      <c r="G1669" s="21"/>
    </row>
    <row r="1670" spans="4:7">
      <c r="D1670" s="21"/>
      <c r="E1670" s="21"/>
      <c r="F1670" s="21"/>
      <c r="G1670" s="21"/>
    </row>
    <row r="1671" spans="4:7">
      <c r="D1671" s="21"/>
      <c r="E1671" s="21"/>
      <c r="F1671" s="21"/>
      <c r="G1671" s="21"/>
    </row>
    <row r="1672" spans="4:7">
      <c r="D1672" s="21"/>
      <c r="E1672" s="21"/>
      <c r="F1672" s="21"/>
      <c r="G1672" s="21"/>
    </row>
    <row r="1673" spans="4:7">
      <c r="D1673" s="21"/>
      <c r="E1673" s="21"/>
      <c r="F1673" s="21"/>
      <c r="G1673" s="21"/>
    </row>
    <row r="1674" spans="4:7">
      <c r="D1674" s="21"/>
      <c r="E1674" s="21"/>
      <c r="F1674" s="21"/>
      <c r="G1674" s="21"/>
    </row>
    <row r="1675" spans="4:7">
      <c r="D1675" s="21"/>
      <c r="E1675" s="21"/>
      <c r="F1675" s="21"/>
      <c r="G1675" s="21"/>
    </row>
    <row r="1676" spans="4:7">
      <c r="D1676" s="21"/>
      <c r="E1676" s="21"/>
      <c r="F1676" s="21"/>
      <c r="G1676" s="21"/>
    </row>
    <row r="1677" spans="4:7">
      <c r="D1677" s="21"/>
      <c r="E1677" s="21"/>
      <c r="F1677" s="21"/>
      <c r="G1677" s="21"/>
    </row>
    <row r="1678" spans="4:7">
      <c r="D1678" s="21"/>
      <c r="E1678" s="21"/>
      <c r="F1678" s="21"/>
      <c r="G1678" s="21"/>
    </row>
    <row r="1679" spans="4:7">
      <c r="D1679" s="21"/>
      <c r="E1679" s="21"/>
      <c r="F1679" s="21"/>
      <c r="G1679" s="21"/>
    </row>
    <row r="1680" spans="4:7">
      <c r="D1680" s="21"/>
      <c r="E1680" s="21"/>
      <c r="F1680" s="21"/>
      <c r="G1680" s="21"/>
    </row>
    <row r="1681" spans="4:7">
      <c r="D1681" s="21"/>
      <c r="E1681" s="21"/>
      <c r="F1681" s="21"/>
      <c r="G1681" s="21"/>
    </row>
    <row r="1682" spans="4:7">
      <c r="D1682" s="21"/>
      <c r="E1682" s="21"/>
      <c r="F1682" s="21"/>
      <c r="G1682" s="21"/>
    </row>
    <row r="1683" spans="4:7">
      <c r="D1683" s="21"/>
      <c r="E1683" s="21"/>
      <c r="F1683" s="21"/>
      <c r="G1683" s="21"/>
    </row>
    <row r="1684" spans="4:7">
      <c r="D1684" s="21"/>
      <c r="E1684" s="21"/>
      <c r="F1684" s="21"/>
      <c r="G1684" s="21"/>
    </row>
    <row r="1685" spans="4:7">
      <c r="D1685" s="21"/>
      <c r="E1685" s="21"/>
      <c r="F1685" s="21"/>
      <c r="G1685" s="21"/>
    </row>
    <row r="1686" spans="4:7">
      <c r="D1686" s="21"/>
      <c r="E1686" s="21"/>
      <c r="F1686" s="21"/>
      <c r="G1686" s="21"/>
    </row>
    <row r="1687" spans="4:7">
      <c r="D1687" s="21"/>
      <c r="E1687" s="21"/>
      <c r="F1687" s="21"/>
      <c r="G1687" s="21"/>
    </row>
    <row r="1688" spans="4:7">
      <c r="D1688" s="21"/>
      <c r="E1688" s="21"/>
      <c r="F1688" s="21"/>
      <c r="G1688" s="21"/>
    </row>
    <row r="1689" spans="4:7">
      <c r="D1689" s="21"/>
      <c r="E1689" s="21"/>
      <c r="F1689" s="21"/>
      <c r="G1689" s="21"/>
    </row>
    <row r="1690" spans="4:7">
      <c r="D1690" s="21"/>
      <c r="E1690" s="21"/>
      <c r="F1690" s="21"/>
      <c r="G1690" s="21"/>
    </row>
    <row r="1691" spans="4:7">
      <c r="D1691" s="21"/>
      <c r="E1691" s="21"/>
      <c r="F1691" s="21"/>
      <c r="G1691" s="21"/>
    </row>
    <row r="1692" spans="4:7">
      <c r="D1692" s="21"/>
      <c r="E1692" s="21"/>
      <c r="F1692" s="21"/>
      <c r="G1692" s="21"/>
    </row>
    <row r="1693" spans="4:7">
      <c r="D1693" s="21"/>
      <c r="E1693" s="21"/>
      <c r="F1693" s="21"/>
      <c r="G1693" s="21"/>
    </row>
    <row r="1694" spans="4:7">
      <c r="D1694" s="21"/>
      <c r="E1694" s="21"/>
      <c r="F1694" s="21"/>
      <c r="G1694" s="21"/>
    </row>
    <row r="1695" spans="4:7">
      <c r="D1695" s="21"/>
      <c r="E1695" s="21"/>
      <c r="F1695" s="21"/>
      <c r="G1695" s="21"/>
    </row>
    <row r="1696" spans="4:7">
      <c r="D1696" s="21"/>
      <c r="E1696" s="21"/>
      <c r="F1696" s="21"/>
      <c r="G1696" s="21"/>
    </row>
    <row r="1697" spans="4:7">
      <c r="D1697" s="21"/>
      <c r="E1697" s="21"/>
      <c r="F1697" s="21"/>
      <c r="G1697" s="21"/>
    </row>
    <row r="1698" spans="4:7">
      <c r="D1698" s="21"/>
      <c r="E1698" s="21"/>
      <c r="F1698" s="21"/>
      <c r="G1698" s="21"/>
    </row>
    <row r="1699" spans="4:7">
      <c r="D1699" s="21"/>
      <c r="E1699" s="21"/>
      <c r="F1699" s="21"/>
      <c r="G1699" s="21"/>
    </row>
    <row r="1700" spans="4:7">
      <c r="D1700" s="21"/>
      <c r="E1700" s="21"/>
      <c r="F1700" s="21"/>
      <c r="G1700" s="21"/>
    </row>
    <row r="1701" spans="4:7">
      <c r="D1701" s="21"/>
      <c r="E1701" s="21"/>
      <c r="F1701" s="21"/>
      <c r="G1701" s="21"/>
    </row>
    <row r="1702" spans="4:7">
      <c r="D1702" s="21"/>
      <c r="E1702" s="21"/>
      <c r="F1702" s="21"/>
      <c r="G1702" s="21"/>
    </row>
    <row r="1703" spans="4:7">
      <c r="D1703" s="21"/>
      <c r="E1703" s="21"/>
      <c r="F1703" s="21"/>
      <c r="G1703" s="21"/>
    </row>
    <row r="1704" spans="4:7">
      <c r="D1704" s="21"/>
      <c r="E1704" s="21"/>
      <c r="F1704" s="21"/>
      <c r="G1704" s="21"/>
    </row>
    <row r="1705" spans="4:7">
      <c r="D1705" s="21"/>
      <c r="E1705" s="21"/>
      <c r="F1705" s="21"/>
      <c r="G1705" s="21"/>
    </row>
    <row r="1706" spans="4:7">
      <c r="D1706" s="21"/>
      <c r="E1706" s="21"/>
      <c r="F1706" s="21"/>
      <c r="G1706" s="21"/>
    </row>
    <row r="1707" spans="4:7">
      <c r="D1707" s="21"/>
      <c r="E1707" s="21"/>
      <c r="F1707" s="21"/>
      <c r="G1707" s="21"/>
    </row>
    <row r="1708" spans="4:7">
      <c r="D1708" s="21"/>
      <c r="E1708" s="21"/>
      <c r="F1708" s="21"/>
      <c r="G1708" s="21"/>
    </row>
    <row r="1709" spans="4:7">
      <c r="D1709" s="21"/>
      <c r="E1709" s="21"/>
      <c r="F1709" s="21"/>
      <c r="G1709" s="21"/>
    </row>
    <row r="1710" spans="4:7">
      <c r="D1710" s="21"/>
      <c r="E1710" s="21"/>
      <c r="F1710" s="21"/>
      <c r="G1710" s="21"/>
    </row>
    <row r="1711" spans="4:7">
      <c r="D1711" s="21"/>
      <c r="E1711" s="21"/>
      <c r="F1711" s="21"/>
      <c r="G1711" s="21"/>
    </row>
    <row r="1712" spans="4:7">
      <c r="D1712" s="21"/>
      <c r="E1712" s="21"/>
      <c r="F1712" s="21"/>
      <c r="G1712" s="21"/>
    </row>
    <row r="1713" spans="4:7">
      <c r="D1713" s="21"/>
      <c r="E1713" s="21"/>
      <c r="F1713" s="21"/>
      <c r="G1713" s="21"/>
    </row>
    <row r="1714" spans="4:7">
      <c r="D1714" s="21"/>
      <c r="E1714" s="21"/>
      <c r="F1714" s="21"/>
      <c r="G1714" s="21"/>
    </row>
    <row r="1715" spans="4:7">
      <c r="D1715" s="21"/>
      <c r="E1715" s="21"/>
      <c r="F1715" s="21"/>
      <c r="G1715" s="21"/>
    </row>
    <row r="1716" spans="4:7">
      <c r="D1716" s="21"/>
      <c r="E1716" s="21"/>
      <c r="F1716" s="21"/>
      <c r="G1716" s="21"/>
    </row>
    <row r="1717" spans="4:7">
      <c r="D1717" s="21"/>
      <c r="E1717" s="21"/>
      <c r="F1717" s="21"/>
      <c r="G1717" s="21"/>
    </row>
    <row r="1718" spans="4:7">
      <c r="D1718" s="21"/>
      <c r="E1718" s="21"/>
      <c r="F1718" s="21"/>
      <c r="G1718" s="21"/>
    </row>
    <row r="1719" spans="4:7">
      <c r="D1719" s="21"/>
      <c r="E1719" s="21"/>
      <c r="F1719" s="21"/>
      <c r="G1719" s="21"/>
    </row>
    <row r="1720" spans="4:7">
      <c r="D1720" s="21"/>
      <c r="E1720" s="21"/>
      <c r="F1720" s="21"/>
      <c r="G1720" s="21"/>
    </row>
    <row r="1721" spans="4:7">
      <c r="D1721" s="21"/>
      <c r="E1721" s="21"/>
      <c r="F1721" s="21"/>
      <c r="G1721" s="21"/>
    </row>
    <row r="1722" spans="4:7">
      <c r="D1722" s="21"/>
      <c r="E1722" s="21"/>
      <c r="F1722" s="21"/>
      <c r="G1722" s="21"/>
    </row>
    <row r="1723" spans="4:7">
      <c r="D1723" s="21"/>
      <c r="E1723" s="21"/>
      <c r="F1723" s="21"/>
      <c r="G1723" s="21"/>
    </row>
    <row r="1724" spans="4:7">
      <c r="D1724" s="21"/>
      <c r="E1724" s="21"/>
      <c r="F1724" s="21"/>
      <c r="G1724" s="21"/>
    </row>
    <row r="1725" spans="4:7">
      <c r="D1725" s="21"/>
      <c r="E1725" s="21"/>
      <c r="F1725" s="21"/>
      <c r="G1725" s="21"/>
    </row>
    <row r="1726" spans="4:7">
      <c r="D1726" s="21"/>
      <c r="E1726" s="21"/>
      <c r="F1726" s="21"/>
      <c r="G1726" s="21"/>
    </row>
    <row r="1727" spans="4:7">
      <c r="D1727" s="21"/>
      <c r="E1727" s="21"/>
      <c r="F1727" s="21"/>
      <c r="G1727" s="21"/>
    </row>
    <row r="1728" spans="4:7">
      <c r="D1728" s="21"/>
      <c r="E1728" s="21"/>
      <c r="F1728" s="21"/>
      <c r="G1728" s="21"/>
    </row>
    <row r="1729" spans="4:7">
      <c r="D1729" s="21"/>
      <c r="E1729" s="21"/>
      <c r="F1729" s="21"/>
      <c r="G1729" s="21"/>
    </row>
    <row r="1730" spans="4:7">
      <c r="D1730" s="21"/>
      <c r="E1730" s="21"/>
      <c r="F1730" s="21"/>
      <c r="G1730" s="21"/>
    </row>
    <row r="1731" spans="4:7">
      <c r="D1731" s="21"/>
      <c r="E1731" s="21"/>
      <c r="F1731" s="21"/>
      <c r="G1731" s="21"/>
    </row>
    <row r="1732" spans="4:7">
      <c r="D1732" s="21"/>
      <c r="E1732" s="21"/>
      <c r="F1732" s="21"/>
      <c r="G1732" s="21"/>
    </row>
    <row r="1733" spans="4:7">
      <c r="D1733" s="21"/>
      <c r="E1733" s="21"/>
      <c r="F1733" s="21"/>
      <c r="G1733" s="21"/>
    </row>
    <row r="1734" spans="4:7">
      <c r="D1734" s="21"/>
      <c r="E1734" s="21"/>
      <c r="F1734" s="21"/>
      <c r="G1734" s="21"/>
    </row>
    <row r="1735" spans="4:7">
      <c r="D1735" s="21"/>
      <c r="E1735" s="21"/>
      <c r="F1735" s="21"/>
      <c r="G1735" s="21"/>
    </row>
    <row r="1736" spans="4:7">
      <c r="D1736" s="21"/>
      <c r="E1736" s="21"/>
      <c r="F1736" s="21"/>
      <c r="G1736" s="21"/>
    </row>
    <row r="1737" spans="4:7">
      <c r="D1737" s="21"/>
      <c r="E1737" s="21"/>
      <c r="F1737" s="21"/>
      <c r="G1737" s="21"/>
    </row>
    <row r="1738" spans="4:7">
      <c r="D1738" s="21"/>
      <c r="E1738" s="21"/>
      <c r="F1738" s="21"/>
      <c r="G1738" s="21"/>
    </row>
    <row r="1739" spans="4:7">
      <c r="D1739" s="21"/>
      <c r="E1739" s="21"/>
      <c r="F1739" s="21"/>
      <c r="G1739" s="21"/>
    </row>
    <row r="1740" spans="4:7">
      <c r="D1740" s="21"/>
      <c r="E1740" s="21"/>
      <c r="F1740" s="21"/>
      <c r="G1740" s="21"/>
    </row>
    <row r="1741" spans="4:7">
      <c r="D1741" s="21"/>
      <c r="E1741" s="21"/>
      <c r="F1741" s="21"/>
      <c r="G1741" s="21"/>
    </row>
    <row r="1742" spans="4:7">
      <c r="D1742" s="21"/>
      <c r="E1742" s="21"/>
      <c r="F1742" s="21"/>
      <c r="G1742" s="21"/>
    </row>
    <row r="1743" spans="4:7">
      <c r="D1743" s="21"/>
      <c r="E1743" s="21"/>
      <c r="F1743" s="21"/>
      <c r="G1743" s="21"/>
    </row>
    <row r="1744" spans="4:7">
      <c r="D1744" s="21"/>
      <c r="E1744" s="21"/>
      <c r="F1744" s="21"/>
      <c r="G1744" s="21"/>
    </row>
    <row r="1745" spans="4:7">
      <c r="D1745" s="21"/>
      <c r="E1745" s="21"/>
      <c r="F1745" s="21"/>
      <c r="G1745" s="21"/>
    </row>
    <row r="1746" spans="4:7">
      <c r="D1746" s="21"/>
      <c r="E1746" s="21"/>
      <c r="F1746" s="21"/>
      <c r="G1746" s="21"/>
    </row>
    <row r="1747" spans="4:7">
      <c r="D1747" s="21"/>
      <c r="E1747" s="21"/>
      <c r="F1747" s="21"/>
      <c r="G1747" s="21"/>
    </row>
    <row r="1748" spans="4:7">
      <c r="D1748" s="21"/>
      <c r="E1748" s="21"/>
      <c r="F1748" s="21"/>
      <c r="G1748" s="21"/>
    </row>
    <row r="1749" spans="4:7">
      <c r="D1749" s="21"/>
      <c r="E1749" s="21"/>
      <c r="F1749" s="21"/>
      <c r="G1749" s="21"/>
    </row>
    <row r="1750" spans="4:7">
      <c r="D1750" s="21"/>
      <c r="E1750" s="21"/>
      <c r="F1750" s="21"/>
      <c r="G1750" s="21"/>
    </row>
    <row r="1751" spans="4:7">
      <c r="D1751" s="21"/>
      <c r="E1751" s="21"/>
      <c r="F1751" s="21"/>
      <c r="G1751" s="21"/>
    </row>
    <row r="1752" spans="4:7">
      <c r="D1752" s="21"/>
      <c r="E1752" s="21"/>
      <c r="F1752" s="21"/>
      <c r="G1752" s="21"/>
    </row>
    <row r="1753" spans="4:7">
      <c r="D1753" s="21"/>
      <c r="E1753" s="21"/>
      <c r="F1753" s="21"/>
      <c r="G1753" s="21"/>
    </row>
    <row r="1754" spans="4:7">
      <c r="D1754" s="21"/>
      <c r="E1754" s="21"/>
      <c r="F1754" s="21"/>
      <c r="G1754" s="21"/>
    </row>
    <row r="1755" spans="4:7">
      <c r="D1755" s="21"/>
      <c r="E1755" s="21"/>
      <c r="F1755" s="21"/>
      <c r="G1755" s="21"/>
    </row>
    <row r="1756" spans="4:7">
      <c r="D1756" s="21"/>
      <c r="E1756" s="21"/>
      <c r="F1756" s="21"/>
      <c r="G1756" s="21"/>
    </row>
    <row r="1757" spans="4:7">
      <c r="D1757" s="21"/>
      <c r="E1757" s="21"/>
      <c r="F1757" s="21"/>
      <c r="G1757" s="21"/>
    </row>
    <row r="1758" spans="4:7">
      <c r="D1758" s="21"/>
      <c r="E1758" s="21"/>
      <c r="F1758" s="21"/>
      <c r="G1758" s="21"/>
    </row>
    <row r="1759" spans="4:7">
      <c r="D1759" s="21"/>
      <c r="E1759" s="21"/>
      <c r="F1759" s="21"/>
      <c r="G1759" s="21"/>
    </row>
    <row r="1760" spans="4:7">
      <c r="D1760" s="21"/>
      <c r="E1760" s="21"/>
      <c r="F1760" s="21"/>
      <c r="G1760" s="21"/>
    </row>
    <row r="1761" spans="4:7">
      <c r="D1761" s="21"/>
      <c r="E1761" s="21"/>
      <c r="F1761" s="21"/>
      <c r="G1761" s="21"/>
    </row>
    <row r="1762" spans="4:7">
      <c r="D1762" s="21"/>
      <c r="E1762" s="21"/>
      <c r="F1762" s="21"/>
      <c r="G1762" s="21"/>
    </row>
    <row r="1763" spans="4:7">
      <c r="D1763" s="21"/>
      <c r="E1763" s="21"/>
      <c r="F1763" s="21"/>
      <c r="G1763" s="21"/>
    </row>
    <row r="1764" spans="4:7">
      <c r="D1764" s="21"/>
      <c r="E1764" s="21"/>
      <c r="F1764" s="21"/>
      <c r="G1764" s="21"/>
    </row>
    <row r="1765" spans="4:7">
      <c r="D1765" s="21"/>
      <c r="E1765" s="21"/>
      <c r="F1765" s="21"/>
      <c r="G1765" s="21"/>
    </row>
    <row r="1766" spans="4:7">
      <c r="D1766" s="21"/>
      <c r="E1766" s="21"/>
      <c r="F1766" s="21"/>
      <c r="G1766" s="21"/>
    </row>
    <row r="1767" spans="4:7">
      <c r="D1767" s="21"/>
      <c r="E1767" s="21"/>
      <c r="F1767" s="21"/>
      <c r="G1767" s="21"/>
    </row>
    <row r="1768" spans="4:7">
      <c r="D1768" s="21"/>
      <c r="E1768" s="21"/>
      <c r="F1768" s="21"/>
      <c r="G1768" s="21"/>
    </row>
    <row r="1769" spans="4:7">
      <c r="D1769" s="21"/>
      <c r="E1769" s="21"/>
      <c r="F1769" s="21"/>
      <c r="G1769" s="21"/>
    </row>
    <row r="1770" spans="4:7">
      <c r="D1770" s="21"/>
      <c r="E1770" s="21"/>
      <c r="F1770" s="21"/>
      <c r="G1770" s="21"/>
    </row>
    <row r="1771" spans="4:7">
      <c r="D1771" s="21"/>
      <c r="E1771" s="21"/>
      <c r="F1771" s="21"/>
      <c r="G1771" s="21"/>
    </row>
    <row r="1772" spans="4:7">
      <c r="D1772" s="21"/>
      <c r="E1772" s="21"/>
      <c r="F1772" s="21"/>
      <c r="G1772" s="21"/>
    </row>
    <row r="1773" spans="4:7">
      <c r="D1773" s="21"/>
      <c r="E1773" s="21"/>
      <c r="F1773" s="21"/>
      <c r="G1773" s="21"/>
    </row>
    <row r="1774" spans="4:7">
      <c r="D1774" s="21"/>
      <c r="E1774" s="21"/>
      <c r="F1774" s="21"/>
      <c r="G1774" s="21"/>
    </row>
    <row r="1775" spans="4:7">
      <c r="D1775" s="21"/>
      <c r="E1775" s="21"/>
      <c r="F1775" s="21"/>
      <c r="G1775" s="21"/>
    </row>
    <row r="1776" spans="4:7">
      <c r="D1776" s="21"/>
      <c r="E1776" s="21"/>
      <c r="F1776" s="21"/>
      <c r="G1776" s="21"/>
    </row>
    <row r="1777" spans="4:7">
      <c r="D1777" s="21"/>
      <c r="E1777" s="21"/>
      <c r="F1777" s="21"/>
      <c r="G1777" s="21"/>
    </row>
    <row r="1778" spans="4:7">
      <c r="D1778" s="21"/>
      <c r="E1778" s="21"/>
      <c r="F1778" s="21"/>
      <c r="G1778" s="21"/>
    </row>
    <row r="1779" spans="4:7">
      <c r="D1779" s="21"/>
      <c r="E1779" s="21"/>
      <c r="F1779" s="21"/>
      <c r="G1779" s="21"/>
    </row>
    <row r="1780" spans="4:7">
      <c r="D1780" s="21"/>
      <c r="E1780" s="21"/>
      <c r="F1780" s="21"/>
      <c r="G1780" s="21"/>
    </row>
    <row r="1781" spans="4:7">
      <c r="D1781" s="21"/>
      <c r="E1781" s="21"/>
      <c r="F1781" s="21"/>
      <c r="G1781" s="21"/>
    </row>
    <row r="1782" spans="4:7">
      <c r="D1782" s="21"/>
      <c r="E1782" s="21"/>
      <c r="F1782" s="21"/>
      <c r="G1782" s="21"/>
    </row>
    <row r="1783" spans="4:7">
      <c r="D1783" s="21"/>
      <c r="E1783" s="21"/>
      <c r="F1783" s="21"/>
      <c r="G1783" s="21"/>
    </row>
    <row r="1784" spans="4:7">
      <c r="D1784" s="21"/>
      <c r="E1784" s="21"/>
      <c r="F1784" s="21"/>
      <c r="G1784" s="21"/>
    </row>
    <row r="1785" spans="4:7">
      <c r="D1785" s="21"/>
      <c r="E1785" s="21"/>
      <c r="F1785" s="21"/>
      <c r="G1785" s="21"/>
    </row>
    <row r="1786" spans="4:7">
      <c r="D1786" s="21"/>
      <c r="E1786" s="21"/>
      <c r="F1786" s="21"/>
      <c r="G1786" s="21"/>
    </row>
    <row r="1787" spans="4:7">
      <c r="D1787" s="21"/>
      <c r="E1787" s="21"/>
      <c r="F1787" s="21"/>
      <c r="G1787" s="21"/>
    </row>
    <row r="1788" spans="4:7">
      <c r="D1788" s="21"/>
      <c r="E1788" s="21"/>
      <c r="F1788" s="21"/>
      <c r="G1788" s="21"/>
    </row>
    <row r="1789" spans="4:7">
      <c r="D1789" s="21"/>
      <c r="E1789" s="21"/>
      <c r="F1789" s="21"/>
      <c r="G1789" s="21"/>
    </row>
    <row r="1790" spans="4:7">
      <c r="D1790" s="21"/>
      <c r="E1790" s="21"/>
      <c r="F1790" s="21"/>
      <c r="G1790" s="21"/>
    </row>
    <row r="1791" spans="4:7">
      <c r="D1791" s="21"/>
      <c r="E1791" s="21"/>
      <c r="F1791" s="21"/>
      <c r="G1791" s="21"/>
    </row>
    <row r="1792" spans="4:7">
      <c r="D1792" s="21"/>
      <c r="E1792" s="21"/>
      <c r="F1792" s="21"/>
      <c r="G1792" s="21"/>
    </row>
    <row r="1793" spans="4:7">
      <c r="D1793" s="21"/>
      <c r="E1793" s="21"/>
      <c r="F1793" s="21"/>
      <c r="G1793" s="21"/>
    </row>
    <row r="1794" spans="4:7">
      <c r="D1794" s="21"/>
      <c r="E1794" s="21"/>
      <c r="F1794" s="21"/>
      <c r="G1794" s="21"/>
    </row>
    <row r="1795" spans="4:7">
      <c r="D1795" s="21"/>
      <c r="E1795" s="21"/>
      <c r="F1795" s="21"/>
      <c r="G1795" s="21"/>
    </row>
    <row r="1796" spans="4:7">
      <c r="D1796" s="21"/>
      <c r="E1796" s="21"/>
      <c r="F1796" s="21"/>
      <c r="G1796" s="21"/>
    </row>
    <row r="1797" spans="4:7">
      <c r="D1797" s="21"/>
      <c r="E1797" s="21"/>
      <c r="F1797" s="21"/>
      <c r="G1797" s="21"/>
    </row>
    <row r="1798" spans="4:7">
      <c r="D1798" s="21"/>
      <c r="E1798" s="21"/>
      <c r="F1798" s="21"/>
      <c r="G1798" s="21"/>
    </row>
    <row r="1799" spans="4:7">
      <c r="D1799" s="21"/>
      <c r="E1799" s="21"/>
      <c r="F1799" s="21"/>
      <c r="G1799" s="21"/>
    </row>
    <row r="1800" spans="4:7">
      <c r="D1800" s="21"/>
      <c r="E1800" s="21"/>
      <c r="F1800" s="21"/>
      <c r="G1800" s="21"/>
    </row>
    <row r="1801" spans="4:7">
      <c r="D1801" s="21"/>
      <c r="E1801" s="21"/>
      <c r="F1801" s="21"/>
      <c r="G1801" s="21"/>
    </row>
    <row r="1802" spans="4:7">
      <c r="D1802" s="21"/>
      <c r="E1802" s="21"/>
      <c r="F1802" s="21"/>
      <c r="G1802" s="21"/>
    </row>
    <row r="1803" spans="4:7">
      <c r="D1803" s="21"/>
      <c r="E1803" s="21"/>
      <c r="F1803" s="21"/>
      <c r="G1803" s="21"/>
    </row>
    <row r="1804" spans="4:7">
      <c r="D1804" s="21"/>
      <c r="E1804" s="21"/>
      <c r="F1804" s="21"/>
      <c r="G1804" s="21"/>
    </row>
    <row r="1805" spans="4:7">
      <c r="D1805" s="21"/>
      <c r="E1805" s="21"/>
      <c r="F1805" s="21"/>
      <c r="G1805" s="21"/>
    </row>
    <row r="1806" spans="4:7">
      <c r="D1806" s="21"/>
      <c r="E1806" s="21"/>
      <c r="F1806" s="21"/>
      <c r="G1806" s="21"/>
    </row>
    <row r="1807" spans="4:7">
      <c r="D1807" s="21"/>
      <c r="E1807" s="21"/>
      <c r="F1807" s="21"/>
      <c r="G1807" s="21"/>
    </row>
    <row r="1808" spans="4:7">
      <c r="D1808" s="21"/>
      <c r="E1808" s="21"/>
      <c r="F1808" s="21"/>
      <c r="G1808" s="21"/>
    </row>
    <row r="1809" spans="4:7">
      <c r="D1809" s="21"/>
      <c r="E1809" s="21"/>
      <c r="F1809" s="21"/>
      <c r="G1809" s="21"/>
    </row>
    <row r="1810" spans="4:7">
      <c r="D1810" s="21"/>
      <c r="E1810" s="21"/>
      <c r="F1810" s="21"/>
      <c r="G1810" s="21"/>
    </row>
    <row r="1811" spans="4:7">
      <c r="D1811" s="21"/>
      <c r="E1811" s="21"/>
      <c r="F1811" s="21"/>
      <c r="G1811" s="21"/>
    </row>
    <row r="1812" spans="4:7">
      <c r="D1812" s="21"/>
      <c r="E1812" s="21"/>
      <c r="F1812" s="21"/>
      <c r="G1812" s="21"/>
    </row>
    <row r="1813" spans="4:7">
      <c r="D1813" s="21"/>
      <c r="E1813" s="21"/>
      <c r="F1813" s="21"/>
      <c r="G1813" s="21"/>
    </row>
    <row r="1814" spans="4:7">
      <c r="D1814" s="21"/>
      <c r="E1814" s="21"/>
      <c r="F1814" s="21"/>
      <c r="G1814" s="21"/>
    </row>
    <row r="1815" spans="4:7">
      <c r="D1815" s="21"/>
      <c r="E1815" s="21"/>
      <c r="F1815" s="21"/>
      <c r="G1815" s="21"/>
    </row>
    <row r="1816" spans="4:7">
      <c r="D1816" s="21"/>
      <c r="E1816" s="21"/>
      <c r="F1816" s="21"/>
      <c r="G1816" s="21"/>
    </row>
    <row r="1817" spans="4:7">
      <c r="D1817" s="21"/>
      <c r="E1817" s="21"/>
      <c r="F1817" s="21"/>
      <c r="G1817" s="21"/>
    </row>
    <row r="1818" spans="4:7">
      <c r="D1818" s="21"/>
      <c r="E1818" s="21"/>
      <c r="F1818" s="21"/>
      <c r="G1818" s="21"/>
    </row>
    <row r="1819" spans="4:7">
      <c r="D1819" s="21"/>
      <c r="E1819" s="21"/>
      <c r="F1819" s="21"/>
      <c r="G1819" s="21"/>
    </row>
    <row r="1820" spans="4:7">
      <c r="D1820" s="21"/>
      <c r="E1820" s="21"/>
      <c r="F1820" s="21"/>
      <c r="G1820" s="21"/>
    </row>
    <row r="1821" spans="4:7">
      <c r="D1821" s="21"/>
      <c r="E1821" s="21"/>
      <c r="F1821" s="21"/>
      <c r="G1821" s="21"/>
    </row>
    <row r="1822" spans="4:7">
      <c r="D1822" s="21"/>
      <c r="E1822" s="21"/>
      <c r="F1822" s="21"/>
      <c r="G1822" s="21"/>
    </row>
    <row r="1823" spans="4:7">
      <c r="D1823" s="21"/>
      <c r="E1823" s="21"/>
      <c r="F1823" s="21"/>
      <c r="G1823" s="21"/>
    </row>
    <row r="1824" spans="4:7">
      <c r="D1824" s="21"/>
      <c r="E1824" s="21"/>
      <c r="F1824" s="21"/>
      <c r="G1824" s="21"/>
    </row>
    <row r="1825" spans="4:7">
      <c r="D1825" s="21"/>
      <c r="E1825" s="21"/>
      <c r="F1825" s="21"/>
      <c r="G1825" s="21"/>
    </row>
    <row r="1826" spans="4:7">
      <c r="D1826" s="21"/>
      <c r="E1826" s="21"/>
      <c r="F1826" s="21"/>
      <c r="G1826" s="21"/>
    </row>
    <row r="1827" spans="4:7">
      <c r="D1827" s="21"/>
      <c r="E1827" s="21"/>
      <c r="F1827" s="21"/>
      <c r="G1827" s="21"/>
    </row>
    <row r="1828" spans="4:7">
      <c r="D1828" s="21"/>
      <c r="E1828" s="21"/>
      <c r="F1828" s="21"/>
      <c r="G1828" s="21"/>
    </row>
    <row r="1829" spans="4:7">
      <c r="D1829" s="21"/>
      <c r="E1829" s="21"/>
      <c r="F1829" s="21"/>
      <c r="G1829" s="21"/>
    </row>
    <row r="1830" spans="4:7">
      <c r="D1830" s="21"/>
      <c r="E1830" s="21"/>
      <c r="F1830" s="21"/>
      <c r="G1830" s="21"/>
    </row>
    <row r="1831" spans="4:7">
      <c r="D1831" s="21"/>
      <c r="E1831" s="21"/>
      <c r="F1831" s="21"/>
      <c r="G1831" s="21"/>
    </row>
    <row r="1832" spans="4:7">
      <c r="D1832" s="21"/>
      <c r="E1832" s="21"/>
      <c r="F1832" s="21"/>
      <c r="G1832" s="21"/>
    </row>
    <row r="1833" spans="4:7">
      <c r="D1833" s="21"/>
      <c r="E1833" s="21"/>
      <c r="F1833" s="21"/>
      <c r="G1833" s="21"/>
    </row>
    <row r="1834" spans="4:7">
      <c r="D1834" s="21"/>
      <c r="E1834" s="21"/>
      <c r="F1834" s="21"/>
      <c r="G1834" s="21"/>
    </row>
    <row r="1835" spans="4:7">
      <c r="D1835" s="21"/>
      <c r="E1835" s="21"/>
      <c r="F1835" s="21"/>
      <c r="G1835" s="21"/>
    </row>
    <row r="1836" spans="4:7">
      <c r="D1836" s="21"/>
      <c r="E1836" s="21"/>
      <c r="F1836" s="21"/>
      <c r="G1836" s="21"/>
    </row>
    <row r="1837" spans="4:7">
      <c r="D1837" s="21"/>
      <c r="E1837" s="21"/>
      <c r="F1837" s="21"/>
      <c r="G1837" s="21"/>
    </row>
    <row r="1838" spans="4:7">
      <c r="D1838" s="21"/>
      <c r="E1838" s="21"/>
      <c r="F1838" s="21"/>
      <c r="G1838" s="21"/>
    </row>
    <row r="1839" spans="4:7">
      <c r="D1839" s="21"/>
      <c r="E1839" s="21"/>
      <c r="F1839" s="21"/>
      <c r="G1839" s="21"/>
    </row>
    <row r="1840" spans="4:7">
      <c r="D1840" s="21"/>
      <c r="E1840" s="21"/>
      <c r="F1840" s="21"/>
      <c r="G1840" s="21"/>
    </row>
    <row r="1841" spans="4:7">
      <c r="D1841" s="21"/>
      <c r="E1841" s="21"/>
      <c r="F1841" s="21"/>
      <c r="G1841" s="21"/>
    </row>
    <row r="1842" spans="4:7">
      <c r="D1842" s="21"/>
      <c r="E1842" s="21"/>
      <c r="F1842" s="21"/>
      <c r="G1842" s="21"/>
    </row>
    <row r="1843" spans="4:7">
      <c r="D1843" s="21"/>
      <c r="E1843" s="21"/>
      <c r="F1843" s="21"/>
      <c r="G1843" s="21"/>
    </row>
    <row r="1844" spans="4:7">
      <c r="D1844" s="21"/>
      <c r="E1844" s="21"/>
      <c r="F1844" s="21"/>
      <c r="G1844" s="21"/>
    </row>
    <row r="1845" spans="4:7">
      <c r="D1845" s="21"/>
      <c r="E1845" s="21"/>
      <c r="F1845" s="21"/>
      <c r="G1845" s="21"/>
    </row>
    <row r="1846" spans="4:7">
      <c r="D1846" s="21"/>
      <c r="E1846" s="21"/>
      <c r="F1846" s="21"/>
      <c r="G1846" s="21"/>
    </row>
    <row r="1847" spans="4:7">
      <c r="D1847" s="21"/>
      <c r="E1847" s="21"/>
      <c r="F1847" s="21"/>
      <c r="G1847" s="21"/>
    </row>
    <row r="1848" spans="4:7">
      <c r="D1848" s="21"/>
      <c r="E1848" s="21"/>
      <c r="F1848" s="21"/>
      <c r="G1848" s="21"/>
    </row>
    <row r="1849" spans="4:7">
      <c r="D1849" s="21"/>
      <c r="E1849" s="21"/>
      <c r="F1849" s="21"/>
      <c r="G1849" s="21"/>
    </row>
    <row r="1850" spans="4:7">
      <c r="D1850" s="21"/>
      <c r="E1850" s="21"/>
      <c r="F1850" s="21"/>
      <c r="G1850" s="21"/>
    </row>
    <row r="1851" spans="4:7">
      <c r="D1851" s="21"/>
      <c r="E1851" s="21"/>
      <c r="F1851" s="21"/>
      <c r="G1851" s="21"/>
    </row>
    <row r="1852" spans="4:7">
      <c r="D1852" s="21"/>
      <c r="E1852" s="21"/>
      <c r="F1852" s="21"/>
      <c r="G1852" s="21"/>
    </row>
    <row r="1853" spans="4:7">
      <c r="D1853" s="21"/>
      <c r="E1853" s="21"/>
      <c r="F1853" s="21"/>
      <c r="G1853" s="21"/>
    </row>
    <row r="1854" spans="4:7">
      <c r="D1854" s="21"/>
      <c r="E1854" s="21"/>
      <c r="F1854" s="21"/>
      <c r="G1854" s="21"/>
    </row>
    <row r="1855" spans="4:7">
      <c r="D1855" s="21"/>
      <c r="E1855" s="21"/>
      <c r="F1855" s="21"/>
      <c r="G1855" s="21"/>
    </row>
    <row r="1856" spans="4:7">
      <c r="D1856" s="21"/>
      <c r="E1856" s="21"/>
      <c r="F1856" s="21"/>
      <c r="G1856" s="21"/>
    </row>
    <row r="1857" spans="4:7">
      <c r="D1857" s="21"/>
      <c r="E1857" s="21"/>
      <c r="F1857" s="21"/>
      <c r="G1857" s="21"/>
    </row>
    <row r="1858" spans="4:7">
      <c r="D1858" s="21"/>
      <c r="E1858" s="21"/>
      <c r="F1858" s="21"/>
      <c r="G1858" s="21"/>
    </row>
    <row r="1859" spans="4:7">
      <c r="D1859" s="21"/>
      <c r="E1859" s="21"/>
      <c r="F1859" s="21"/>
      <c r="G1859" s="21"/>
    </row>
    <row r="1860" spans="4:7">
      <c r="D1860" s="21"/>
      <c r="E1860" s="21"/>
      <c r="F1860" s="21"/>
      <c r="G1860" s="21"/>
    </row>
    <row r="1861" spans="4:7">
      <c r="D1861" s="21"/>
      <c r="E1861" s="21"/>
      <c r="F1861" s="21"/>
      <c r="G1861" s="21"/>
    </row>
    <row r="1862" spans="4:7">
      <c r="D1862" s="21"/>
      <c r="E1862" s="21"/>
      <c r="F1862" s="21"/>
      <c r="G1862" s="21"/>
    </row>
    <row r="1863" spans="4:7">
      <c r="D1863" s="21"/>
      <c r="E1863" s="21"/>
      <c r="F1863" s="21"/>
      <c r="G1863" s="21"/>
    </row>
    <row r="1864" spans="4:7">
      <c r="D1864" s="21"/>
      <c r="E1864" s="21"/>
      <c r="F1864" s="21"/>
      <c r="G1864" s="21"/>
    </row>
    <row r="1865" spans="4:7">
      <c r="D1865" s="21"/>
      <c r="E1865" s="21"/>
      <c r="F1865" s="21"/>
      <c r="G1865" s="21"/>
    </row>
    <row r="1866" spans="4:7">
      <c r="D1866" s="21"/>
      <c r="E1866" s="21"/>
      <c r="F1866" s="21"/>
      <c r="G1866" s="21"/>
    </row>
    <row r="1867" spans="4:7">
      <c r="D1867" s="21"/>
      <c r="E1867" s="21"/>
      <c r="F1867" s="21"/>
      <c r="G1867" s="21"/>
    </row>
    <row r="1868" spans="4:7">
      <c r="D1868" s="21"/>
      <c r="E1868" s="21"/>
      <c r="F1868" s="21"/>
      <c r="G1868" s="21"/>
    </row>
    <row r="1869" spans="4:7">
      <c r="D1869" s="21"/>
      <c r="E1869" s="21"/>
      <c r="F1869" s="21"/>
      <c r="G1869" s="21"/>
    </row>
    <row r="1870" spans="4:7">
      <c r="D1870" s="21"/>
      <c r="E1870" s="21"/>
      <c r="F1870" s="21"/>
      <c r="G1870" s="21"/>
    </row>
    <row r="1871" spans="4:7">
      <c r="D1871" s="21"/>
      <c r="E1871" s="21"/>
      <c r="F1871" s="21"/>
      <c r="G1871" s="21"/>
    </row>
    <row r="1872" spans="4:7">
      <c r="D1872" s="21"/>
      <c r="E1872" s="21"/>
      <c r="F1872" s="21"/>
      <c r="G1872" s="21"/>
    </row>
    <row r="1873" spans="4:7">
      <c r="D1873" s="21"/>
      <c r="E1873" s="21"/>
      <c r="F1873" s="21"/>
      <c r="G1873" s="21"/>
    </row>
    <row r="1874" spans="4:7">
      <c r="D1874" s="21"/>
      <c r="E1874" s="21"/>
      <c r="F1874" s="21"/>
      <c r="G1874" s="21"/>
    </row>
    <row r="1875" spans="4:7">
      <c r="D1875" s="21"/>
      <c r="E1875" s="21"/>
      <c r="F1875" s="21"/>
      <c r="G1875" s="21"/>
    </row>
    <row r="1876" spans="4:7">
      <c r="D1876" s="21"/>
      <c r="E1876" s="21"/>
      <c r="F1876" s="21"/>
      <c r="G1876" s="21"/>
    </row>
    <row r="1877" spans="4:7">
      <c r="D1877" s="21"/>
      <c r="E1877" s="21"/>
      <c r="F1877" s="21"/>
      <c r="G1877" s="21"/>
    </row>
    <row r="1878" spans="4:7">
      <c r="D1878" s="21"/>
      <c r="E1878" s="21"/>
      <c r="F1878" s="21"/>
      <c r="G1878" s="21"/>
    </row>
    <row r="1879" spans="4:7">
      <c r="D1879" s="21"/>
      <c r="E1879" s="21"/>
      <c r="F1879" s="21"/>
      <c r="G1879" s="21"/>
    </row>
    <row r="1880" spans="4:7">
      <c r="D1880" s="21"/>
      <c r="E1880" s="21"/>
      <c r="F1880" s="21"/>
      <c r="G1880" s="21"/>
    </row>
    <row r="1881" spans="4:7">
      <c r="D1881" s="21"/>
      <c r="E1881" s="21"/>
      <c r="F1881" s="21"/>
      <c r="G1881" s="21"/>
    </row>
    <row r="1882" spans="4:7">
      <c r="D1882" s="21"/>
      <c r="E1882" s="21"/>
      <c r="F1882" s="21"/>
      <c r="G1882" s="21"/>
    </row>
    <row r="1883" spans="4:7">
      <c r="D1883" s="21"/>
      <c r="E1883" s="21"/>
      <c r="F1883" s="21"/>
      <c r="G1883" s="21"/>
    </row>
    <row r="1884" spans="4:7">
      <c r="D1884" s="21"/>
      <c r="E1884" s="21"/>
      <c r="F1884" s="21"/>
      <c r="G1884" s="21"/>
    </row>
    <row r="1885" spans="4:7">
      <c r="D1885" s="21"/>
      <c r="E1885" s="21"/>
      <c r="F1885" s="21"/>
      <c r="G1885" s="21"/>
    </row>
    <row r="1886" spans="4:7">
      <c r="D1886" s="21"/>
      <c r="E1886" s="21"/>
      <c r="F1886" s="21"/>
      <c r="G1886" s="21"/>
    </row>
    <row r="1887" spans="4:7">
      <c r="D1887" s="21"/>
      <c r="E1887" s="21"/>
      <c r="F1887" s="21"/>
      <c r="G1887" s="21"/>
    </row>
    <row r="1888" spans="4:7">
      <c r="D1888" s="21"/>
      <c r="E1888" s="21"/>
      <c r="F1888" s="21"/>
      <c r="G1888" s="21"/>
    </row>
    <row r="1889" spans="4:7">
      <c r="D1889" s="21"/>
      <c r="E1889" s="21"/>
      <c r="F1889" s="21"/>
      <c r="G1889" s="21"/>
    </row>
    <row r="1890" spans="4:7">
      <c r="D1890" s="21"/>
      <c r="E1890" s="21"/>
      <c r="F1890" s="21"/>
      <c r="G1890" s="21"/>
    </row>
    <row r="1891" spans="4:7">
      <c r="D1891" s="21"/>
      <c r="E1891" s="21"/>
      <c r="F1891" s="21"/>
      <c r="G1891" s="21"/>
    </row>
    <row r="1892" spans="4:7">
      <c r="D1892" s="21"/>
      <c r="E1892" s="21"/>
      <c r="F1892" s="21"/>
      <c r="G1892" s="21"/>
    </row>
    <row r="1893" spans="4:7">
      <c r="D1893" s="21"/>
      <c r="E1893" s="21"/>
      <c r="F1893" s="21"/>
      <c r="G1893" s="21"/>
    </row>
    <row r="1894" spans="4:7">
      <c r="D1894" s="21"/>
      <c r="E1894" s="21"/>
      <c r="F1894" s="21"/>
      <c r="G1894" s="21"/>
    </row>
    <row r="1895" spans="4:7">
      <c r="D1895" s="21"/>
      <c r="E1895" s="21"/>
      <c r="F1895" s="21"/>
      <c r="G1895" s="21"/>
    </row>
    <row r="1896" spans="4:7">
      <c r="D1896" s="21"/>
      <c r="E1896" s="21"/>
      <c r="F1896" s="21"/>
      <c r="G1896" s="21"/>
    </row>
    <row r="1897" spans="4:7">
      <c r="D1897" s="21"/>
      <c r="E1897" s="21"/>
      <c r="F1897" s="21"/>
      <c r="G1897" s="21"/>
    </row>
    <row r="1898" spans="4:7">
      <c r="D1898" s="21"/>
      <c r="E1898" s="21"/>
      <c r="F1898" s="21"/>
      <c r="G1898" s="21"/>
    </row>
    <row r="1899" spans="4:7">
      <c r="D1899" s="21"/>
      <c r="E1899" s="21"/>
      <c r="F1899" s="21"/>
      <c r="G1899" s="21"/>
    </row>
    <row r="1900" spans="4:7">
      <c r="D1900" s="21"/>
      <c r="E1900" s="21"/>
      <c r="F1900" s="21"/>
      <c r="G1900" s="21"/>
    </row>
    <row r="1901" spans="4:7">
      <c r="D1901" s="21"/>
      <c r="E1901" s="21"/>
      <c r="F1901" s="21"/>
      <c r="G1901" s="21"/>
    </row>
    <row r="1902" spans="4:7">
      <c r="D1902" s="21"/>
      <c r="E1902" s="21"/>
      <c r="F1902" s="21"/>
      <c r="G1902" s="21"/>
    </row>
    <row r="1903" spans="4:7">
      <c r="D1903" s="21"/>
      <c r="E1903" s="21"/>
      <c r="F1903" s="21"/>
      <c r="G1903" s="21"/>
    </row>
    <row r="1904" spans="4:7">
      <c r="D1904" s="21"/>
      <c r="E1904" s="21"/>
      <c r="F1904" s="21"/>
      <c r="G1904" s="21"/>
    </row>
    <row r="1905" spans="4:7">
      <c r="D1905" s="21"/>
      <c r="E1905" s="21"/>
      <c r="F1905" s="21"/>
      <c r="G1905" s="21"/>
    </row>
    <row r="1906" spans="4:7">
      <c r="D1906" s="21"/>
      <c r="E1906" s="21"/>
      <c r="F1906" s="21"/>
      <c r="G1906" s="21"/>
    </row>
    <row r="1907" spans="4:7">
      <c r="D1907" s="21"/>
      <c r="E1907" s="21"/>
      <c r="F1907" s="21"/>
      <c r="G1907" s="21"/>
    </row>
    <row r="1908" spans="4:7">
      <c r="D1908" s="21"/>
      <c r="E1908" s="21"/>
      <c r="F1908" s="21"/>
      <c r="G1908" s="21"/>
    </row>
    <row r="1909" spans="4:7">
      <c r="D1909" s="21"/>
      <c r="E1909" s="21"/>
      <c r="F1909" s="21"/>
      <c r="G1909" s="21"/>
    </row>
    <row r="1910" spans="4:7">
      <c r="D1910" s="21"/>
      <c r="E1910" s="21"/>
      <c r="F1910" s="21"/>
      <c r="G1910" s="21"/>
    </row>
    <row r="1911" spans="4:7">
      <c r="D1911" s="21"/>
      <c r="E1911" s="21"/>
      <c r="F1911" s="21"/>
      <c r="G1911" s="21"/>
    </row>
    <row r="1912" spans="4:7">
      <c r="D1912" s="21"/>
      <c r="E1912" s="21"/>
      <c r="F1912" s="21"/>
      <c r="G1912" s="21"/>
    </row>
    <row r="1913" spans="4:7">
      <c r="D1913" s="21"/>
      <c r="E1913" s="21"/>
      <c r="F1913" s="21"/>
      <c r="G1913" s="21"/>
    </row>
    <row r="1914" spans="4:7">
      <c r="D1914" s="21"/>
      <c r="E1914" s="21"/>
      <c r="F1914" s="21"/>
      <c r="G1914" s="21"/>
    </row>
    <row r="1915" spans="4:7">
      <c r="D1915" s="21"/>
      <c r="E1915" s="21"/>
      <c r="F1915" s="21"/>
      <c r="G1915" s="21"/>
    </row>
    <row r="1916" spans="4:7">
      <c r="D1916" s="21"/>
      <c r="E1916" s="21"/>
      <c r="F1916" s="21"/>
      <c r="G1916" s="21"/>
    </row>
    <row r="1917" spans="4:7">
      <c r="D1917" s="21"/>
      <c r="E1917" s="21"/>
      <c r="F1917" s="21"/>
      <c r="G1917" s="21"/>
    </row>
    <row r="1918" spans="4:7">
      <c r="D1918" s="21"/>
      <c r="E1918" s="21"/>
      <c r="F1918" s="21"/>
      <c r="G1918" s="21"/>
    </row>
    <row r="1919" spans="4:7">
      <c r="D1919" s="21"/>
      <c r="E1919" s="21"/>
      <c r="F1919" s="21"/>
      <c r="G1919" s="21"/>
    </row>
    <row r="1920" spans="4:7">
      <c r="D1920" s="21"/>
      <c r="E1920" s="21"/>
      <c r="F1920" s="21"/>
      <c r="G1920" s="21"/>
    </row>
    <row r="1921" spans="4:7">
      <c r="D1921" s="21"/>
      <c r="E1921" s="21"/>
      <c r="F1921" s="21"/>
      <c r="G1921" s="21"/>
    </row>
    <row r="1922" spans="4:7">
      <c r="D1922" s="21"/>
      <c r="E1922" s="21"/>
      <c r="F1922" s="21"/>
      <c r="G1922" s="21"/>
    </row>
    <row r="1923" spans="4:7">
      <c r="D1923" s="21"/>
      <c r="E1923" s="21"/>
      <c r="F1923" s="21"/>
      <c r="G1923" s="21"/>
    </row>
    <row r="1924" spans="4:7">
      <c r="D1924" s="21"/>
      <c r="E1924" s="21"/>
      <c r="F1924" s="21"/>
      <c r="G1924" s="21"/>
    </row>
    <row r="1925" spans="4:7">
      <c r="D1925" s="21"/>
      <c r="E1925" s="21"/>
      <c r="F1925" s="21"/>
      <c r="G1925" s="21"/>
    </row>
    <row r="1926" spans="4:7">
      <c r="D1926" s="21"/>
      <c r="E1926" s="21"/>
      <c r="F1926" s="21"/>
      <c r="G1926" s="21"/>
    </row>
    <row r="1927" spans="4:7">
      <c r="D1927" s="21"/>
      <c r="E1927" s="21"/>
      <c r="F1927" s="21"/>
      <c r="G1927" s="21"/>
    </row>
    <row r="1928" spans="4:7">
      <c r="D1928" s="21"/>
      <c r="E1928" s="21"/>
      <c r="F1928" s="21"/>
      <c r="G1928" s="21"/>
    </row>
    <row r="1929" spans="4:7">
      <c r="D1929" s="21"/>
      <c r="E1929" s="21"/>
      <c r="F1929" s="21"/>
      <c r="G1929" s="21"/>
    </row>
    <row r="1930" spans="4:7">
      <c r="D1930" s="21"/>
      <c r="E1930" s="21"/>
      <c r="F1930" s="21"/>
      <c r="G1930" s="21"/>
    </row>
    <row r="1931" spans="4:7">
      <c r="D1931" s="21"/>
      <c r="E1931" s="21"/>
      <c r="F1931" s="21"/>
      <c r="G1931" s="21"/>
    </row>
    <row r="1932" spans="4:7">
      <c r="D1932" s="21"/>
      <c r="E1932" s="21"/>
      <c r="F1932" s="21"/>
      <c r="G1932" s="21"/>
    </row>
    <row r="1933" spans="4:7">
      <c r="D1933" s="21"/>
      <c r="E1933" s="21"/>
      <c r="F1933" s="21"/>
      <c r="G1933" s="21"/>
    </row>
    <row r="1934" spans="4:7">
      <c r="D1934" s="21"/>
      <c r="E1934" s="21"/>
      <c r="F1934" s="21"/>
      <c r="G1934" s="21"/>
    </row>
    <row r="1935" spans="4:7">
      <c r="D1935" s="21"/>
      <c r="E1935" s="21"/>
      <c r="F1935" s="21"/>
      <c r="G1935" s="21"/>
    </row>
    <row r="1936" spans="4:7">
      <c r="D1936" s="21"/>
      <c r="E1936" s="21"/>
      <c r="F1936" s="21"/>
      <c r="G1936" s="21"/>
    </row>
    <row r="1937" spans="4:7">
      <c r="D1937" s="21"/>
      <c r="E1937" s="21"/>
      <c r="F1937" s="21"/>
      <c r="G1937" s="21"/>
    </row>
    <row r="1938" spans="4:7">
      <c r="D1938" s="21"/>
      <c r="E1938" s="21"/>
      <c r="F1938" s="21"/>
      <c r="G1938" s="21"/>
    </row>
    <row r="1939" spans="4:7">
      <c r="D1939" s="21"/>
      <c r="E1939" s="21"/>
      <c r="F1939" s="21"/>
      <c r="G1939" s="21"/>
    </row>
    <row r="1940" spans="4:7">
      <c r="D1940" s="21"/>
      <c r="E1940" s="21"/>
      <c r="F1940" s="21"/>
      <c r="G1940" s="21"/>
    </row>
    <row r="1941" spans="4:7">
      <c r="D1941" s="21"/>
      <c r="E1941" s="21"/>
      <c r="F1941" s="21"/>
      <c r="G1941" s="21"/>
    </row>
    <row r="1942" spans="4:7">
      <c r="D1942" s="21"/>
      <c r="E1942" s="21"/>
      <c r="F1942" s="21"/>
      <c r="G1942" s="21"/>
    </row>
    <row r="1943" spans="4:7">
      <c r="D1943" s="21"/>
      <c r="E1943" s="21"/>
      <c r="F1943" s="21"/>
      <c r="G1943" s="21"/>
    </row>
    <row r="1944" spans="4:7">
      <c r="D1944" s="21"/>
      <c r="E1944" s="21"/>
      <c r="F1944" s="21"/>
      <c r="G1944" s="21"/>
    </row>
    <row r="1945" spans="4:7">
      <c r="D1945" s="21"/>
      <c r="E1945" s="21"/>
      <c r="F1945" s="21"/>
      <c r="G1945" s="21"/>
    </row>
    <row r="1946" spans="4:7">
      <c r="D1946" s="21"/>
      <c r="E1946" s="21"/>
      <c r="F1946" s="21"/>
      <c r="G1946" s="21"/>
    </row>
    <row r="1947" spans="4:7">
      <c r="D1947" s="21"/>
      <c r="E1947" s="21"/>
      <c r="F1947" s="21"/>
      <c r="G1947" s="21"/>
    </row>
    <row r="1948" spans="4:7">
      <c r="D1948" s="21"/>
      <c r="E1948" s="21"/>
      <c r="F1948" s="21"/>
      <c r="G1948" s="21"/>
    </row>
    <row r="1949" spans="4:7">
      <c r="D1949" s="21"/>
      <c r="E1949" s="21"/>
      <c r="F1949" s="21"/>
      <c r="G1949" s="21"/>
    </row>
    <row r="1950" spans="4:7">
      <c r="D1950" s="21"/>
      <c r="E1950" s="21"/>
      <c r="F1950" s="21"/>
      <c r="G1950" s="21"/>
    </row>
    <row r="1951" spans="4:7">
      <c r="D1951" s="21"/>
      <c r="E1951" s="21"/>
      <c r="F1951" s="21"/>
      <c r="G1951" s="21"/>
    </row>
    <row r="1952" spans="4:7">
      <c r="D1952" s="21"/>
      <c r="E1952" s="21"/>
      <c r="F1952" s="21"/>
      <c r="G1952" s="21"/>
    </row>
    <row r="1953" spans="4:7">
      <c r="D1953" s="21"/>
      <c r="E1953" s="21"/>
      <c r="F1953" s="21"/>
      <c r="G1953" s="21"/>
    </row>
    <row r="1954" spans="4:7">
      <c r="D1954" s="21"/>
      <c r="E1954" s="21"/>
      <c r="F1954" s="21"/>
      <c r="G1954" s="21"/>
    </row>
    <row r="1955" spans="4:7">
      <c r="D1955" s="21"/>
      <c r="E1955" s="21"/>
      <c r="F1955" s="21"/>
      <c r="G1955" s="21"/>
    </row>
    <row r="1956" spans="4:7">
      <c r="D1956" s="21"/>
      <c r="E1956" s="21"/>
      <c r="F1956" s="21"/>
      <c r="G1956" s="21"/>
    </row>
    <row r="1957" spans="4:7">
      <c r="D1957" s="21"/>
      <c r="E1957" s="21"/>
      <c r="F1957" s="21"/>
      <c r="G1957" s="21"/>
    </row>
    <row r="1958" spans="4:7">
      <c r="D1958" s="21"/>
      <c r="E1958" s="21"/>
      <c r="F1958" s="21"/>
      <c r="G1958" s="21"/>
    </row>
    <row r="1959" spans="4:7">
      <c r="D1959" s="21"/>
      <c r="E1959" s="21"/>
      <c r="F1959" s="21"/>
      <c r="G1959" s="21"/>
    </row>
    <row r="1960" spans="4:7">
      <c r="D1960" s="21"/>
      <c r="E1960" s="21"/>
      <c r="F1960" s="21"/>
      <c r="G1960" s="21"/>
    </row>
    <row r="1961" spans="4:7">
      <c r="D1961" s="21"/>
      <c r="E1961" s="21"/>
      <c r="F1961" s="21"/>
      <c r="G1961" s="21"/>
    </row>
    <row r="1962" spans="4:7">
      <c r="D1962" s="21"/>
      <c r="E1962" s="21"/>
      <c r="F1962" s="21"/>
      <c r="G1962" s="21"/>
    </row>
    <row r="1963" spans="4:7">
      <c r="D1963" s="21"/>
      <c r="E1963" s="21"/>
      <c r="F1963" s="21"/>
      <c r="G1963" s="21"/>
    </row>
    <row r="1964" spans="4:7">
      <c r="D1964" s="21"/>
      <c r="E1964" s="21"/>
      <c r="F1964" s="21"/>
      <c r="G1964" s="21"/>
    </row>
    <row r="1965" spans="4:7">
      <c r="D1965" s="21"/>
      <c r="E1965" s="21"/>
      <c r="F1965" s="21"/>
      <c r="G1965" s="21"/>
    </row>
    <row r="1966" spans="4:7">
      <c r="D1966" s="21"/>
      <c r="E1966" s="21"/>
      <c r="F1966" s="21"/>
      <c r="G1966" s="21"/>
    </row>
    <row r="1967" spans="4:7">
      <c r="D1967" s="21"/>
      <c r="E1967" s="21"/>
      <c r="F1967" s="21"/>
      <c r="G1967" s="21"/>
    </row>
    <row r="1968" spans="4:7">
      <c r="D1968" s="21"/>
      <c r="E1968" s="21"/>
      <c r="F1968" s="21"/>
      <c r="G1968" s="21"/>
    </row>
    <row r="1969" spans="4:7">
      <c r="D1969" s="21"/>
      <c r="E1969" s="21"/>
      <c r="F1969" s="21"/>
      <c r="G1969" s="21"/>
    </row>
    <row r="1970" spans="4:7">
      <c r="D1970" s="21"/>
      <c r="E1970" s="21"/>
      <c r="F1970" s="21"/>
      <c r="G1970" s="21"/>
    </row>
    <row r="1971" spans="4:7">
      <c r="D1971" s="21"/>
      <c r="E1971" s="21"/>
      <c r="F1971" s="21"/>
      <c r="G1971" s="21"/>
    </row>
    <row r="1972" spans="4:7">
      <c r="D1972" s="21"/>
      <c r="E1972" s="21"/>
      <c r="F1972" s="21"/>
      <c r="G1972" s="21"/>
    </row>
    <row r="1973" spans="4:7">
      <c r="D1973" s="21"/>
      <c r="E1973" s="21"/>
      <c r="F1973" s="21"/>
      <c r="G1973" s="21"/>
    </row>
    <row r="1974" spans="4:7">
      <c r="D1974" s="21"/>
      <c r="E1974" s="21"/>
      <c r="F1974" s="21"/>
      <c r="G1974" s="21"/>
    </row>
    <row r="1975" spans="4:7">
      <c r="D1975" s="21"/>
      <c r="E1975" s="21"/>
      <c r="F1975" s="21"/>
      <c r="G1975" s="21"/>
    </row>
    <row r="1976" spans="4:7">
      <c r="D1976" s="21"/>
      <c r="E1976" s="21"/>
      <c r="F1976" s="21"/>
      <c r="G1976" s="21"/>
    </row>
    <row r="1977" spans="4:7">
      <c r="D1977" s="21"/>
      <c r="E1977" s="21"/>
      <c r="F1977" s="21"/>
      <c r="G1977" s="21"/>
    </row>
    <row r="1978" spans="4:7">
      <c r="D1978" s="21"/>
      <c r="E1978" s="21"/>
      <c r="F1978" s="21"/>
      <c r="G1978" s="21"/>
    </row>
    <row r="1979" spans="4:7">
      <c r="D1979" s="21"/>
      <c r="E1979" s="21"/>
      <c r="F1979" s="21"/>
      <c r="G1979" s="21"/>
    </row>
    <row r="1980" spans="4:7">
      <c r="D1980" s="21"/>
      <c r="E1980" s="21"/>
      <c r="F1980" s="21"/>
      <c r="G1980" s="21"/>
    </row>
    <row r="1981" spans="4:7">
      <c r="D1981" s="21"/>
      <c r="E1981" s="21"/>
      <c r="F1981" s="21"/>
      <c r="G1981" s="21"/>
    </row>
    <row r="1982" spans="4:7">
      <c r="D1982" s="21"/>
      <c r="E1982" s="21"/>
      <c r="F1982" s="21"/>
      <c r="G1982" s="21"/>
    </row>
    <row r="1983" spans="4:7">
      <c r="D1983" s="21"/>
      <c r="E1983" s="21"/>
      <c r="F1983" s="21"/>
      <c r="G1983" s="21"/>
    </row>
    <row r="1984" spans="4:7">
      <c r="D1984" s="21"/>
      <c r="E1984" s="21"/>
      <c r="F1984" s="21"/>
      <c r="G1984" s="21"/>
    </row>
    <row r="1985" spans="4:7">
      <c r="D1985" s="21"/>
      <c r="E1985" s="21"/>
      <c r="F1985" s="21"/>
      <c r="G1985" s="21"/>
    </row>
    <row r="1986" spans="4:7">
      <c r="D1986" s="21"/>
      <c r="E1986" s="21"/>
      <c r="F1986" s="21"/>
      <c r="G1986" s="21"/>
    </row>
    <row r="1987" spans="4:7">
      <c r="D1987" s="21"/>
      <c r="E1987" s="21"/>
      <c r="F1987" s="21"/>
      <c r="G1987" s="21"/>
    </row>
    <row r="1988" spans="4:7">
      <c r="D1988" s="21"/>
      <c r="E1988" s="21"/>
      <c r="F1988" s="21"/>
      <c r="G1988" s="21"/>
    </row>
    <row r="1989" spans="4:7">
      <c r="D1989" s="21"/>
      <c r="E1989" s="21"/>
      <c r="F1989" s="21"/>
      <c r="G1989" s="21"/>
    </row>
    <row r="1990" spans="4:7">
      <c r="D1990" s="21"/>
      <c r="E1990" s="21"/>
      <c r="F1990" s="21"/>
      <c r="G1990" s="21"/>
    </row>
    <row r="1991" spans="4:7">
      <c r="D1991" s="21"/>
      <c r="E1991" s="21"/>
      <c r="F1991" s="21"/>
      <c r="G1991" s="21"/>
    </row>
    <row r="1992" spans="4:7">
      <c r="D1992" s="21"/>
      <c r="E1992" s="21"/>
      <c r="F1992" s="21"/>
      <c r="G1992" s="21"/>
    </row>
    <row r="1993" spans="4:7">
      <c r="D1993" s="21"/>
      <c r="E1993" s="21"/>
      <c r="F1993" s="21"/>
      <c r="G1993" s="21"/>
    </row>
    <row r="1994" spans="4:7">
      <c r="D1994" s="21"/>
      <c r="E1994" s="21"/>
      <c r="F1994" s="21"/>
      <c r="G1994" s="21"/>
    </row>
    <row r="1995" spans="4:7">
      <c r="D1995" s="21"/>
      <c r="E1995" s="21"/>
      <c r="F1995" s="21"/>
      <c r="G1995" s="21"/>
    </row>
    <row r="1996" spans="4:7">
      <c r="D1996" s="21"/>
      <c r="E1996" s="21"/>
      <c r="F1996" s="21"/>
      <c r="G1996" s="21"/>
    </row>
    <row r="1997" spans="4:7">
      <c r="D1997" s="21"/>
      <c r="E1997" s="21"/>
      <c r="F1997" s="21"/>
      <c r="G1997" s="21"/>
    </row>
    <row r="1998" spans="4:7">
      <c r="D1998" s="21"/>
      <c r="E1998" s="21"/>
      <c r="F1998" s="21"/>
      <c r="G1998" s="21"/>
    </row>
    <row r="1999" spans="4:7">
      <c r="D1999" s="21"/>
      <c r="E1999" s="21"/>
      <c r="F1999" s="21"/>
      <c r="G1999" s="21"/>
    </row>
    <row r="2000" spans="4:7">
      <c r="D2000" s="21"/>
      <c r="E2000" s="21"/>
      <c r="F2000" s="21"/>
      <c r="G2000" s="21"/>
    </row>
    <row r="2001" spans="4:7">
      <c r="D2001" s="21"/>
      <c r="E2001" s="21"/>
      <c r="F2001" s="21"/>
      <c r="G2001" s="21"/>
    </row>
    <row r="2002" spans="4:7">
      <c r="D2002" s="21"/>
      <c r="E2002" s="21"/>
      <c r="F2002" s="21"/>
      <c r="G2002" s="21"/>
    </row>
    <row r="2003" spans="4:7">
      <c r="D2003" s="21"/>
      <c r="E2003" s="21"/>
      <c r="F2003" s="21"/>
      <c r="G2003" s="21"/>
    </row>
    <row r="2004" spans="4:7">
      <c r="D2004" s="21"/>
      <c r="E2004" s="21"/>
      <c r="F2004" s="21"/>
      <c r="G2004" s="21"/>
    </row>
    <row r="2005" spans="4:7">
      <c r="D2005" s="21"/>
      <c r="E2005" s="21"/>
      <c r="F2005" s="21"/>
      <c r="G2005" s="21"/>
    </row>
    <row r="2006" spans="4:7">
      <c r="D2006" s="21"/>
      <c r="E2006" s="21"/>
      <c r="F2006" s="21"/>
      <c r="G2006" s="21"/>
    </row>
    <row r="2007" spans="4:7">
      <c r="D2007" s="21"/>
      <c r="E2007" s="21"/>
      <c r="F2007" s="21"/>
      <c r="G2007" s="21"/>
    </row>
    <row r="2008" spans="4:7">
      <c r="D2008" s="21"/>
      <c r="E2008" s="21"/>
      <c r="F2008" s="21"/>
      <c r="G2008" s="21"/>
    </row>
    <row r="2009" spans="4:7">
      <c r="D2009" s="21"/>
      <c r="E2009" s="21"/>
      <c r="F2009" s="21"/>
      <c r="G2009" s="21"/>
    </row>
    <row r="2010" spans="4:7">
      <c r="D2010" s="21"/>
      <c r="E2010" s="21"/>
      <c r="F2010" s="21"/>
      <c r="G2010" s="21"/>
    </row>
    <row r="2011" spans="4:7">
      <c r="D2011" s="21"/>
      <c r="E2011" s="21"/>
      <c r="F2011" s="21"/>
      <c r="G2011" s="21"/>
    </row>
    <row r="2012" spans="4:7">
      <c r="D2012" s="21"/>
      <c r="E2012" s="21"/>
      <c r="F2012" s="21"/>
      <c r="G2012" s="21"/>
    </row>
    <row r="2013" spans="4:7">
      <c r="D2013" s="21"/>
      <c r="E2013" s="21"/>
      <c r="F2013" s="21"/>
      <c r="G2013" s="21"/>
    </row>
    <row r="2014" spans="4:7">
      <c r="D2014" s="21"/>
      <c r="E2014" s="21"/>
      <c r="F2014" s="21"/>
      <c r="G2014" s="21"/>
    </row>
    <row r="2015" spans="4:7">
      <c r="D2015" s="21"/>
      <c r="E2015" s="21"/>
      <c r="F2015" s="21"/>
      <c r="G2015" s="21"/>
    </row>
    <row r="2016" spans="4:7">
      <c r="D2016" s="21"/>
      <c r="E2016" s="21"/>
      <c r="F2016" s="21"/>
      <c r="G2016" s="21"/>
    </row>
    <row r="2017" spans="4:7">
      <c r="D2017" s="21"/>
      <c r="E2017" s="21"/>
      <c r="F2017" s="21"/>
      <c r="G2017" s="21"/>
    </row>
    <row r="2018" spans="4:7">
      <c r="D2018" s="21"/>
      <c r="E2018" s="21"/>
      <c r="F2018" s="21"/>
      <c r="G2018" s="21"/>
    </row>
    <row r="2019" spans="4:7">
      <c r="D2019" s="21"/>
      <c r="E2019" s="21"/>
      <c r="F2019" s="21"/>
      <c r="G2019" s="21"/>
    </row>
    <row r="2020" spans="4:7">
      <c r="D2020" s="21"/>
      <c r="E2020" s="21"/>
      <c r="F2020" s="21"/>
      <c r="G2020" s="21"/>
    </row>
    <row r="2021" spans="4:7">
      <c r="D2021" s="21"/>
      <c r="E2021" s="21"/>
      <c r="F2021" s="21"/>
      <c r="G2021" s="21"/>
    </row>
    <row r="2022" spans="4:7">
      <c r="D2022" s="21"/>
      <c r="E2022" s="21"/>
      <c r="F2022" s="21"/>
      <c r="G2022" s="21"/>
    </row>
    <row r="2023" spans="4:7">
      <c r="D2023" s="21"/>
      <c r="E2023" s="21"/>
      <c r="F2023" s="21"/>
      <c r="G2023" s="21"/>
    </row>
    <row r="2024" spans="4:7">
      <c r="D2024" s="21"/>
      <c r="E2024" s="21"/>
      <c r="F2024" s="21"/>
      <c r="G2024" s="21"/>
    </row>
    <row r="2025" spans="4:7">
      <c r="D2025" s="21"/>
      <c r="E2025" s="21"/>
      <c r="F2025" s="21"/>
      <c r="G2025" s="21"/>
    </row>
    <row r="2026" spans="4:7">
      <c r="D2026" s="21"/>
      <c r="E2026" s="21"/>
      <c r="F2026" s="21"/>
      <c r="G2026" s="21"/>
    </row>
    <row r="2027" spans="4:7">
      <c r="D2027" s="21"/>
      <c r="E2027" s="21"/>
      <c r="F2027" s="21"/>
      <c r="G2027" s="21"/>
    </row>
    <row r="2028" spans="4:7">
      <c r="D2028" s="21"/>
      <c r="E2028" s="21"/>
      <c r="F2028" s="21"/>
      <c r="G2028" s="21"/>
    </row>
    <row r="2029" spans="4:7">
      <c r="D2029" s="21"/>
      <c r="E2029" s="21"/>
      <c r="F2029" s="21"/>
      <c r="G2029" s="21"/>
    </row>
    <row r="2030" spans="4:7">
      <c r="D2030" s="21"/>
      <c r="E2030" s="21"/>
      <c r="F2030" s="21"/>
      <c r="G2030" s="21"/>
    </row>
    <row r="2031" spans="4:7">
      <c r="D2031" s="21"/>
      <c r="E2031" s="21"/>
      <c r="F2031" s="21"/>
      <c r="G2031" s="21"/>
    </row>
    <row r="2032" spans="4:7">
      <c r="D2032" s="21"/>
      <c r="E2032" s="21"/>
      <c r="F2032" s="21"/>
      <c r="G2032" s="21"/>
    </row>
    <row r="2033" spans="4:7">
      <c r="D2033" s="21"/>
      <c r="E2033" s="21"/>
      <c r="F2033" s="21"/>
      <c r="G2033" s="21"/>
    </row>
    <row r="2034" spans="4:7">
      <c r="D2034" s="21"/>
      <c r="E2034" s="21"/>
      <c r="F2034" s="21"/>
      <c r="G2034" s="21"/>
    </row>
    <row r="2035" spans="4:7">
      <c r="D2035" s="21"/>
      <c r="E2035" s="21"/>
      <c r="F2035" s="21"/>
      <c r="G2035" s="21"/>
    </row>
    <row r="2036" spans="4:7">
      <c r="D2036" s="21"/>
      <c r="E2036" s="21"/>
      <c r="F2036" s="21"/>
      <c r="G2036" s="21"/>
    </row>
    <row r="2037" spans="4:7">
      <c r="D2037" s="21"/>
      <c r="E2037" s="21"/>
      <c r="F2037" s="21"/>
      <c r="G2037" s="21"/>
    </row>
    <row r="2038" spans="4:7">
      <c r="D2038" s="21"/>
      <c r="E2038" s="21"/>
      <c r="F2038" s="21"/>
      <c r="G2038" s="21"/>
    </row>
    <row r="2039" spans="4:7">
      <c r="D2039" s="21"/>
      <c r="E2039" s="21"/>
      <c r="F2039" s="21"/>
      <c r="G2039" s="21"/>
    </row>
    <row r="2040" spans="4:7">
      <c r="D2040" s="21"/>
      <c r="E2040" s="21"/>
      <c r="F2040" s="21"/>
      <c r="G2040" s="21"/>
    </row>
    <row r="2041" spans="4:7">
      <c r="D2041" s="21"/>
      <c r="E2041" s="21"/>
      <c r="F2041" s="21"/>
      <c r="G2041" s="21"/>
    </row>
    <row r="2042" spans="4:7">
      <c r="D2042" s="21"/>
      <c r="E2042" s="21"/>
      <c r="F2042" s="21"/>
      <c r="G2042" s="21"/>
    </row>
    <row r="2043" spans="4:7">
      <c r="D2043" s="21"/>
      <c r="E2043" s="21"/>
      <c r="F2043" s="21"/>
      <c r="G2043" s="21"/>
    </row>
    <row r="2044" spans="4:7">
      <c r="D2044" s="21"/>
      <c r="E2044" s="21"/>
      <c r="F2044" s="21"/>
      <c r="G2044" s="21"/>
    </row>
    <row r="2045" spans="4:7">
      <c r="D2045" s="21"/>
      <c r="E2045" s="21"/>
      <c r="F2045" s="21"/>
      <c r="G2045" s="21"/>
    </row>
    <row r="2046" spans="4:7">
      <c r="D2046" s="21"/>
      <c r="E2046" s="21"/>
      <c r="F2046" s="21"/>
      <c r="G2046" s="21"/>
    </row>
    <row r="2047" spans="4:7">
      <c r="D2047" s="21"/>
      <c r="E2047" s="21"/>
      <c r="F2047" s="21"/>
      <c r="G2047" s="21"/>
    </row>
    <row r="2048" spans="4:7">
      <c r="D2048" s="21"/>
      <c r="E2048" s="21"/>
      <c r="F2048" s="21"/>
      <c r="G2048" s="21"/>
    </row>
    <row r="2049" spans="4:7">
      <c r="D2049" s="21"/>
      <c r="E2049" s="21"/>
      <c r="F2049" s="21"/>
      <c r="G2049" s="21"/>
    </row>
    <row r="2050" spans="4:7">
      <c r="D2050" s="21"/>
      <c r="E2050" s="21"/>
      <c r="F2050" s="21"/>
      <c r="G2050" s="21"/>
    </row>
    <row r="2051" spans="4:7">
      <c r="D2051" s="21"/>
      <c r="E2051" s="21"/>
      <c r="F2051" s="21"/>
      <c r="G2051" s="21"/>
    </row>
    <row r="2052" spans="4:7">
      <c r="D2052" s="21"/>
      <c r="E2052" s="21"/>
      <c r="F2052" s="21"/>
      <c r="G2052" s="21"/>
    </row>
    <row r="2053" spans="4:7">
      <c r="D2053" s="21"/>
      <c r="E2053" s="21"/>
      <c r="F2053" s="21"/>
      <c r="G2053" s="21"/>
    </row>
    <row r="2054" spans="4:7">
      <c r="D2054" s="21"/>
      <c r="E2054" s="21"/>
      <c r="F2054" s="21"/>
      <c r="G2054" s="21"/>
    </row>
    <row r="2055" spans="4:7">
      <c r="D2055" s="21"/>
      <c r="E2055" s="21"/>
      <c r="F2055" s="21"/>
      <c r="G2055" s="21"/>
    </row>
    <row r="2056" spans="4:7">
      <c r="D2056" s="21"/>
      <c r="E2056" s="21"/>
      <c r="F2056" s="21"/>
      <c r="G2056" s="21"/>
    </row>
    <row r="2057" spans="4:7">
      <c r="D2057" s="21"/>
      <c r="E2057" s="21"/>
      <c r="F2057" s="21"/>
      <c r="G2057" s="21"/>
    </row>
    <row r="2058" spans="4:7">
      <c r="D2058" s="21"/>
      <c r="E2058" s="21"/>
      <c r="F2058" s="21"/>
      <c r="G2058" s="21"/>
    </row>
    <row r="2059" spans="4:7">
      <c r="D2059" s="21"/>
      <c r="E2059" s="21"/>
      <c r="F2059" s="21"/>
      <c r="G2059" s="21"/>
    </row>
    <row r="2060" spans="4:7">
      <c r="D2060" s="21"/>
      <c r="E2060" s="21"/>
      <c r="F2060" s="21"/>
      <c r="G2060" s="21"/>
    </row>
    <row r="2061" spans="4:7">
      <c r="D2061" s="21"/>
      <c r="E2061" s="21"/>
      <c r="F2061" s="21"/>
      <c r="G2061" s="21"/>
    </row>
    <row r="2062" spans="4:7">
      <c r="D2062" s="21"/>
      <c r="E2062" s="21"/>
      <c r="F2062" s="21"/>
      <c r="G2062" s="21"/>
    </row>
    <row r="2063" spans="4:7">
      <c r="D2063" s="21"/>
      <c r="E2063" s="21"/>
      <c r="F2063" s="21"/>
      <c r="G2063" s="21"/>
    </row>
    <row r="2064" spans="4:7">
      <c r="D2064" s="21"/>
      <c r="E2064" s="21"/>
      <c r="F2064" s="21"/>
      <c r="G2064" s="21"/>
    </row>
    <row r="2065" spans="4:7">
      <c r="D2065" s="21"/>
      <c r="E2065" s="21"/>
      <c r="F2065" s="21"/>
      <c r="G2065" s="21"/>
    </row>
    <row r="2066" spans="4:7">
      <c r="D2066" s="21"/>
      <c r="E2066" s="21"/>
      <c r="F2066" s="21"/>
      <c r="G2066" s="21"/>
    </row>
    <row r="2067" spans="4:7">
      <c r="D2067" s="21"/>
      <c r="E2067" s="21"/>
      <c r="F2067" s="21"/>
      <c r="G2067" s="21"/>
    </row>
    <row r="2068" spans="4:7">
      <c r="D2068" s="21"/>
      <c r="E2068" s="21"/>
      <c r="F2068" s="21"/>
      <c r="G2068" s="21"/>
    </row>
    <row r="2069" spans="4:7">
      <c r="D2069" s="21"/>
      <c r="E2069" s="21"/>
      <c r="F2069" s="21"/>
      <c r="G2069" s="21"/>
    </row>
    <row r="2070" spans="4:7">
      <c r="D2070" s="21"/>
      <c r="E2070" s="21"/>
      <c r="F2070" s="21"/>
      <c r="G2070" s="21"/>
    </row>
    <row r="2071" spans="4:7">
      <c r="D2071" s="21"/>
      <c r="E2071" s="21"/>
      <c r="F2071" s="21"/>
      <c r="G2071" s="21"/>
    </row>
    <row r="2072" spans="4:7">
      <c r="D2072" s="21"/>
      <c r="E2072" s="21"/>
      <c r="F2072" s="21"/>
      <c r="G2072" s="21"/>
    </row>
    <row r="2073" spans="4:7">
      <c r="D2073" s="21"/>
      <c r="E2073" s="21"/>
      <c r="F2073" s="21"/>
      <c r="G2073" s="21"/>
    </row>
    <row r="2074" spans="4:7">
      <c r="D2074" s="21"/>
      <c r="E2074" s="21"/>
      <c r="F2074" s="21"/>
      <c r="G2074" s="21"/>
    </row>
    <row r="2075" spans="4:7">
      <c r="D2075" s="21"/>
      <c r="E2075" s="21"/>
      <c r="F2075" s="21"/>
      <c r="G2075" s="21"/>
    </row>
    <row r="2076" spans="4:7">
      <c r="D2076" s="21"/>
      <c r="E2076" s="21"/>
      <c r="F2076" s="21"/>
      <c r="G2076" s="21"/>
    </row>
    <row r="2077" spans="4:7">
      <c r="D2077" s="21"/>
      <c r="E2077" s="21"/>
      <c r="F2077" s="21"/>
      <c r="G2077" s="21"/>
    </row>
    <row r="2078" spans="4:7">
      <c r="D2078" s="21"/>
      <c r="E2078" s="21"/>
      <c r="F2078" s="21"/>
      <c r="G2078" s="21"/>
    </row>
    <row r="2079" spans="4:7">
      <c r="D2079" s="21"/>
      <c r="E2079" s="21"/>
      <c r="F2079" s="21"/>
      <c r="G2079" s="21"/>
    </row>
    <row r="2080" spans="4:7">
      <c r="D2080" s="21"/>
      <c r="E2080" s="21"/>
      <c r="F2080" s="21"/>
      <c r="G2080" s="21"/>
    </row>
    <row r="2081" spans="4:7">
      <c r="D2081" s="21"/>
      <c r="E2081" s="21"/>
      <c r="F2081" s="21"/>
      <c r="G2081" s="21"/>
    </row>
    <row r="2082" spans="4:7">
      <c r="D2082" s="21"/>
      <c r="E2082" s="21"/>
      <c r="F2082" s="21"/>
      <c r="G2082" s="21"/>
    </row>
    <row r="2083" spans="4:7">
      <c r="D2083" s="21"/>
      <c r="E2083" s="21"/>
      <c r="F2083" s="21"/>
      <c r="G2083" s="21"/>
    </row>
    <row r="2084" spans="4:7">
      <c r="D2084" s="21"/>
      <c r="E2084" s="21"/>
      <c r="F2084" s="21"/>
      <c r="G2084" s="21"/>
    </row>
    <row r="2085" spans="4:7">
      <c r="D2085" s="21"/>
      <c r="E2085" s="21"/>
      <c r="F2085" s="21"/>
      <c r="G2085" s="21"/>
    </row>
    <row r="2086" spans="4:7">
      <c r="D2086" s="21"/>
      <c r="E2086" s="21"/>
      <c r="F2086" s="21"/>
      <c r="G2086" s="21"/>
    </row>
    <row r="2087" spans="4:7">
      <c r="D2087" s="21"/>
      <c r="E2087" s="21"/>
      <c r="F2087" s="21"/>
      <c r="G2087" s="21"/>
    </row>
    <row r="2088" spans="4:7">
      <c r="D2088" s="21"/>
      <c r="E2088" s="21"/>
      <c r="F2088" s="21"/>
      <c r="G2088" s="21"/>
    </row>
    <row r="2089" spans="4:7">
      <c r="D2089" s="21"/>
      <c r="E2089" s="21"/>
      <c r="F2089" s="21"/>
      <c r="G2089" s="21"/>
    </row>
    <row r="2090" spans="4:7">
      <c r="D2090" s="21"/>
      <c r="E2090" s="21"/>
      <c r="F2090" s="21"/>
      <c r="G2090" s="21"/>
    </row>
    <row r="2091" spans="4:7">
      <c r="D2091" s="21"/>
      <c r="E2091" s="21"/>
      <c r="F2091" s="21"/>
      <c r="G2091" s="21"/>
    </row>
    <row r="2092" spans="4:7">
      <c r="D2092" s="21"/>
      <c r="E2092" s="21"/>
      <c r="F2092" s="21"/>
      <c r="G2092" s="21"/>
    </row>
    <row r="2093" spans="4:7">
      <c r="D2093" s="21"/>
      <c r="E2093" s="21"/>
      <c r="F2093" s="21"/>
      <c r="G2093" s="21"/>
    </row>
    <row r="2094" spans="4:7">
      <c r="D2094" s="21"/>
      <c r="E2094" s="21"/>
      <c r="F2094" s="21"/>
      <c r="G2094" s="21"/>
    </row>
    <row r="2095" spans="4:7">
      <c r="D2095" s="21"/>
      <c r="E2095" s="21"/>
      <c r="F2095" s="21"/>
      <c r="G2095" s="21"/>
    </row>
    <row r="2096" spans="4:7">
      <c r="D2096" s="21"/>
      <c r="E2096" s="21"/>
      <c r="F2096" s="21"/>
      <c r="G2096" s="21"/>
    </row>
    <row r="2097" spans="4:7">
      <c r="D2097" s="21"/>
      <c r="E2097" s="21"/>
      <c r="F2097" s="21"/>
      <c r="G2097" s="21"/>
    </row>
    <row r="2098" spans="4:7">
      <c r="D2098" s="21"/>
      <c r="E2098" s="21"/>
      <c r="F2098" s="21"/>
      <c r="G2098" s="21"/>
    </row>
    <row r="2099" spans="4:7">
      <c r="D2099" s="21"/>
      <c r="E2099" s="21"/>
      <c r="F2099" s="21"/>
      <c r="G2099" s="21"/>
    </row>
    <row r="2100" spans="4:7">
      <c r="D2100" s="21"/>
      <c r="E2100" s="21"/>
      <c r="F2100" s="21"/>
      <c r="G2100" s="21"/>
    </row>
    <row r="2101" spans="4:7">
      <c r="D2101" s="21"/>
      <c r="E2101" s="21"/>
      <c r="F2101" s="21"/>
      <c r="G2101" s="21"/>
    </row>
    <row r="2102" spans="4:7">
      <c r="D2102" s="21"/>
      <c r="E2102" s="21"/>
      <c r="F2102" s="21"/>
      <c r="G2102" s="21"/>
    </row>
    <row r="2103" spans="4:7">
      <c r="D2103" s="21"/>
      <c r="E2103" s="21"/>
      <c r="F2103" s="21"/>
      <c r="G2103" s="21"/>
    </row>
    <row r="2104" spans="4:7">
      <c r="D2104" s="21"/>
      <c r="E2104" s="21"/>
      <c r="F2104" s="21"/>
      <c r="G2104" s="21"/>
    </row>
    <row r="2105" spans="4:7">
      <c r="D2105" s="21"/>
      <c r="E2105" s="21"/>
      <c r="F2105" s="21"/>
      <c r="G2105" s="21"/>
    </row>
    <row r="2106" spans="4:7">
      <c r="D2106" s="21"/>
      <c r="E2106" s="21"/>
      <c r="F2106" s="21"/>
      <c r="G2106" s="21"/>
    </row>
    <row r="2107" spans="4:7">
      <c r="D2107" s="21"/>
      <c r="E2107" s="21"/>
      <c r="F2107" s="21"/>
      <c r="G2107" s="21"/>
    </row>
    <row r="2108" spans="4:7">
      <c r="D2108" s="21"/>
      <c r="E2108" s="21"/>
      <c r="F2108" s="21"/>
      <c r="G2108" s="21"/>
    </row>
    <row r="2109" spans="4:7">
      <c r="D2109" s="21"/>
      <c r="E2109" s="21"/>
      <c r="F2109" s="21"/>
      <c r="G2109" s="21"/>
    </row>
    <row r="2110" spans="4:7">
      <c r="D2110" s="21"/>
      <c r="E2110" s="21"/>
      <c r="F2110" s="21"/>
      <c r="G2110" s="21"/>
    </row>
    <row r="2111" spans="4:7">
      <c r="D2111" s="21"/>
      <c r="E2111" s="21"/>
      <c r="F2111" s="21"/>
      <c r="G2111" s="21"/>
    </row>
    <row r="2112" spans="4:7">
      <c r="D2112" s="21"/>
      <c r="E2112" s="21"/>
      <c r="F2112" s="21"/>
      <c r="G2112" s="21"/>
    </row>
    <row r="2113" spans="4:7">
      <c r="D2113" s="21"/>
      <c r="E2113" s="21"/>
      <c r="F2113" s="21"/>
      <c r="G2113" s="21"/>
    </row>
    <row r="2114" spans="4:7">
      <c r="D2114" s="21"/>
      <c r="E2114" s="21"/>
      <c r="F2114" s="21"/>
      <c r="G2114" s="21"/>
    </row>
    <row r="2115" spans="4:7">
      <c r="D2115" s="21"/>
      <c r="E2115" s="21"/>
      <c r="F2115" s="21"/>
      <c r="G2115" s="21"/>
    </row>
    <row r="2116" spans="4:7">
      <c r="D2116" s="21"/>
      <c r="E2116" s="21"/>
      <c r="F2116" s="21"/>
      <c r="G2116" s="21"/>
    </row>
    <row r="2117" spans="4:7">
      <c r="D2117" s="21"/>
      <c r="E2117" s="21"/>
      <c r="F2117" s="21"/>
      <c r="G2117" s="21"/>
    </row>
    <row r="2118" spans="4:7">
      <c r="D2118" s="21"/>
      <c r="E2118" s="21"/>
      <c r="F2118" s="21"/>
      <c r="G2118" s="21"/>
    </row>
    <row r="2119" spans="4:7">
      <c r="D2119" s="21"/>
      <c r="E2119" s="21"/>
      <c r="F2119" s="21"/>
      <c r="G2119" s="21"/>
    </row>
    <row r="2120" spans="4:7">
      <c r="D2120" s="21"/>
      <c r="E2120" s="21"/>
      <c r="F2120" s="21"/>
      <c r="G2120" s="21"/>
    </row>
    <row r="2121" spans="4:7">
      <c r="D2121" s="21"/>
      <c r="E2121" s="21"/>
      <c r="F2121" s="21"/>
      <c r="G2121" s="21"/>
    </row>
    <row r="2122" spans="4:7">
      <c r="D2122" s="21"/>
      <c r="E2122" s="21"/>
      <c r="F2122" s="21"/>
      <c r="G2122" s="21"/>
    </row>
    <row r="2123" spans="4:7">
      <c r="D2123" s="21"/>
      <c r="E2123" s="21"/>
      <c r="F2123" s="21"/>
      <c r="G2123" s="21"/>
    </row>
    <row r="2124" spans="4:7">
      <c r="D2124" s="21"/>
      <c r="E2124" s="21"/>
      <c r="F2124" s="21"/>
      <c r="G2124" s="21"/>
    </row>
    <row r="2125" spans="4:7">
      <c r="D2125" s="21"/>
      <c r="E2125" s="21"/>
      <c r="F2125" s="21"/>
      <c r="G2125" s="21"/>
    </row>
    <row r="2126" spans="4:7">
      <c r="D2126" s="21"/>
      <c r="E2126" s="21"/>
      <c r="F2126" s="21"/>
      <c r="G2126" s="21"/>
    </row>
    <row r="2127" spans="4:7">
      <c r="D2127" s="21"/>
      <c r="E2127" s="21"/>
      <c r="F2127" s="21"/>
      <c r="G2127" s="21"/>
    </row>
    <row r="2128" spans="4:7">
      <c r="D2128" s="21"/>
      <c r="E2128" s="21"/>
      <c r="F2128" s="21"/>
      <c r="G2128" s="21"/>
    </row>
    <row r="2129" spans="4:7">
      <c r="D2129" s="21"/>
      <c r="E2129" s="21"/>
      <c r="F2129" s="21"/>
      <c r="G2129" s="21"/>
    </row>
    <row r="2130" spans="4:7">
      <c r="D2130" s="21"/>
      <c r="E2130" s="21"/>
      <c r="F2130" s="21"/>
      <c r="G2130" s="21"/>
    </row>
    <row r="2131" spans="4:7">
      <c r="D2131" s="21"/>
      <c r="E2131" s="21"/>
      <c r="F2131" s="21"/>
      <c r="G2131" s="21"/>
    </row>
    <row r="2132" spans="4:7">
      <c r="D2132" s="21"/>
      <c r="E2132" s="21"/>
      <c r="F2132" s="21"/>
      <c r="G2132" s="21"/>
    </row>
    <row r="2133" spans="4:7">
      <c r="D2133" s="21"/>
      <c r="E2133" s="21"/>
      <c r="F2133" s="21"/>
      <c r="G2133" s="21"/>
    </row>
    <row r="2134" spans="4:7">
      <c r="D2134" s="21"/>
      <c r="E2134" s="21"/>
      <c r="F2134" s="21"/>
      <c r="G2134" s="21"/>
    </row>
    <row r="2135" spans="4:7">
      <c r="D2135" s="21"/>
      <c r="E2135" s="21"/>
      <c r="F2135" s="21"/>
      <c r="G2135" s="21"/>
    </row>
    <row r="2136" spans="4:7">
      <c r="D2136" s="21"/>
      <c r="E2136" s="21"/>
      <c r="F2136" s="21"/>
      <c r="G2136" s="21"/>
    </row>
    <row r="2137" spans="4:7">
      <c r="D2137" s="21"/>
      <c r="E2137" s="21"/>
      <c r="F2137" s="21"/>
      <c r="G2137" s="21"/>
    </row>
    <row r="2138" spans="4:7">
      <c r="D2138" s="21"/>
      <c r="E2138" s="21"/>
      <c r="F2138" s="21"/>
      <c r="G2138" s="21"/>
    </row>
    <row r="2139" spans="4:7">
      <c r="D2139" s="21"/>
      <c r="E2139" s="21"/>
      <c r="F2139" s="21"/>
      <c r="G2139" s="21"/>
    </row>
    <row r="2140" spans="4:7">
      <c r="D2140" s="21"/>
      <c r="E2140" s="21"/>
      <c r="F2140" s="21"/>
      <c r="G2140" s="21"/>
    </row>
    <row r="2141" spans="4:7">
      <c r="D2141" s="21"/>
      <c r="E2141" s="21"/>
      <c r="F2141" s="21"/>
      <c r="G2141" s="21"/>
    </row>
    <row r="2142" spans="4:7">
      <c r="D2142" s="21"/>
      <c r="E2142" s="21"/>
      <c r="F2142" s="21"/>
      <c r="G2142" s="21"/>
    </row>
    <row r="2143" spans="4:7">
      <c r="D2143" s="21"/>
      <c r="E2143" s="21"/>
      <c r="F2143" s="21"/>
      <c r="G2143" s="21"/>
    </row>
    <row r="2144" spans="4:7">
      <c r="D2144" s="21"/>
      <c r="E2144" s="21"/>
      <c r="F2144" s="21"/>
      <c r="G2144" s="21"/>
    </row>
    <row r="2145" spans="4:7">
      <c r="D2145" s="21"/>
      <c r="E2145" s="21"/>
      <c r="F2145" s="21"/>
      <c r="G2145" s="21"/>
    </row>
    <row r="2146" spans="4:7">
      <c r="D2146" s="21"/>
      <c r="E2146" s="21"/>
      <c r="F2146" s="21"/>
      <c r="G2146" s="21"/>
    </row>
    <row r="2147" spans="4:7">
      <c r="D2147" s="21"/>
      <c r="E2147" s="21"/>
      <c r="F2147" s="21"/>
      <c r="G2147" s="21"/>
    </row>
    <row r="2148" spans="4:7">
      <c r="D2148" s="21"/>
      <c r="E2148" s="21"/>
      <c r="F2148" s="21"/>
      <c r="G2148" s="21"/>
    </row>
    <row r="2149" spans="4:7">
      <c r="D2149" s="21"/>
      <c r="E2149" s="21"/>
      <c r="F2149" s="21"/>
      <c r="G2149" s="21"/>
    </row>
    <row r="2150" spans="4:7">
      <c r="D2150" s="21"/>
      <c r="E2150" s="21"/>
      <c r="F2150" s="21"/>
      <c r="G2150" s="21"/>
    </row>
    <row r="2151" spans="4:7">
      <c r="D2151" s="21"/>
      <c r="E2151" s="21"/>
      <c r="F2151" s="21"/>
      <c r="G2151" s="21"/>
    </row>
    <row r="2152" spans="4:7">
      <c r="D2152" s="21"/>
      <c r="E2152" s="21"/>
      <c r="F2152" s="21"/>
      <c r="G2152" s="21"/>
    </row>
    <row r="2153" spans="4:7">
      <c r="D2153" s="21"/>
      <c r="E2153" s="21"/>
      <c r="F2153" s="21"/>
      <c r="G2153" s="21"/>
    </row>
    <row r="2154" spans="4:7">
      <c r="D2154" s="21"/>
      <c r="E2154" s="21"/>
      <c r="F2154" s="21"/>
      <c r="G2154" s="21"/>
    </row>
    <row r="2155" spans="4:7">
      <c r="D2155" s="21"/>
      <c r="E2155" s="21"/>
      <c r="F2155" s="21"/>
      <c r="G2155" s="21"/>
    </row>
    <row r="2156" spans="4:7">
      <c r="D2156" s="21"/>
      <c r="E2156" s="21"/>
      <c r="F2156" s="21"/>
      <c r="G2156" s="21"/>
    </row>
    <row r="2157" spans="4:7">
      <c r="D2157" s="21"/>
      <c r="E2157" s="21"/>
      <c r="F2157" s="21"/>
      <c r="G2157" s="21"/>
    </row>
    <row r="2158" spans="4:7">
      <c r="D2158" s="21"/>
      <c r="E2158" s="21"/>
      <c r="F2158" s="21"/>
      <c r="G2158" s="21"/>
    </row>
    <row r="2159" spans="4:7">
      <c r="D2159" s="21"/>
      <c r="E2159" s="21"/>
      <c r="F2159" s="21"/>
      <c r="G2159" s="21"/>
    </row>
    <row r="2160" spans="4:7">
      <c r="D2160" s="21"/>
      <c r="E2160" s="21"/>
      <c r="F2160" s="21"/>
      <c r="G2160" s="21"/>
    </row>
    <row r="2161" spans="4:7">
      <c r="D2161" s="21"/>
      <c r="E2161" s="21"/>
      <c r="F2161" s="21"/>
      <c r="G2161" s="21"/>
    </row>
    <row r="2162" spans="4:7">
      <c r="D2162" s="21"/>
      <c r="E2162" s="21"/>
      <c r="F2162" s="21"/>
      <c r="G2162" s="21"/>
    </row>
    <row r="2163" spans="4:7">
      <c r="D2163" s="21"/>
      <c r="E2163" s="21"/>
      <c r="F2163" s="21"/>
      <c r="G2163" s="21"/>
    </row>
    <row r="2164" spans="4:7">
      <c r="D2164" s="21"/>
      <c r="E2164" s="21"/>
      <c r="F2164" s="21"/>
      <c r="G2164" s="21"/>
    </row>
    <row r="2165" spans="4:7">
      <c r="D2165" s="21"/>
      <c r="E2165" s="21"/>
      <c r="F2165" s="21"/>
      <c r="G2165" s="21"/>
    </row>
    <row r="2166" spans="4:7">
      <c r="D2166" s="21"/>
      <c r="E2166" s="21"/>
      <c r="F2166" s="21"/>
      <c r="G2166" s="21"/>
    </row>
    <row r="2167" spans="4:7">
      <c r="D2167" s="21"/>
      <c r="E2167" s="21"/>
      <c r="F2167" s="21"/>
      <c r="G2167" s="21"/>
    </row>
    <row r="2168" spans="4:7">
      <c r="D2168" s="21"/>
      <c r="E2168" s="21"/>
      <c r="F2168" s="21"/>
      <c r="G2168" s="21"/>
    </row>
    <row r="2169" spans="4:7">
      <c r="D2169" s="21"/>
      <c r="E2169" s="21"/>
      <c r="F2169" s="21"/>
      <c r="G2169" s="21"/>
    </row>
    <row r="2170" spans="4:7">
      <c r="D2170" s="21"/>
      <c r="E2170" s="21"/>
      <c r="F2170" s="21"/>
      <c r="G2170" s="21"/>
    </row>
    <row r="2171" spans="4:7">
      <c r="D2171" s="21"/>
      <c r="E2171" s="21"/>
      <c r="F2171" s="21"/>
      <c r="G2171" s="21"/>
    </row>
    <row r="2172" spans="4:7">
      <c r="D2172" s="21"/>
      <c r="E2172" s="21"/>
      <c r="F2172" s="21"/>
      <c r="G2172" s="21"/>
    </row>
    <row r="2173" spans="4:7">
      <c r="D2173" s="21"/>
      <c r="E2173" s="21"/>
      <c r="F2173" s="21"/>
      <c r="G2173" s="21"/>
    </row>
    <row r="2174" spans="4:7">
      <c r="D2174" s="21"/>
      <c r="E2174" s="21"/>
      <c r="F2174" s="21"/>
      <c r="G2174" s="21"/>
    </row>
    <row r="2175" spans="4:7">
      <c r="D2175" s="21"/>
      <c r="E2175" s="21"/>
      <c r="F2175" s="21"/>
      <c r="G2175" s="21"/>
    </row>
    <row r="2176" spans="4:7">
      <c r="D2176" s="21"/>
      <c r="E2176" s="21"/>
      <c r="F2176" s="21"/>
      <c r="G2176" s="21"/>
    </row>
    <row r="2177" spans="4:7">
      <c r="D2177" s="21"/>
      <c r="E2177" s="21"/>
      <c r="F2177" s="21"/>
      <c r="G2177" s="21"/>
    </row>
    <row r="2178" spans="4:7">
      <c r="D2178" s="21"/>
      <c r="E2178" s="21"/>
      <c r="F2178" s="21"/>
      <c r="G2178" s="21"/>
    </row>
    <row r="2179" spans="4:7">
      <c r="D2179" s="21"/>
      <c r="E2179" s="21"/>
      <c r="F2179" s="21"/>
      <c r="G2179" s="21"/>
    </row>
    <row r="2180" spans="4:7">
      <c r="D2180" s="21"/>
      <c r="E2180" s="21"/>
      <c r="F2180" s="21"/>
      <c r="G2180" s="21"/>
    </row>
    <row r="2181" spans="4:7">
      <c r="D2181" s="21"/>
      <c r="E2181" s="21"/>
      <c r="F2181" s="21"/>
      <c r="G2181" s="21"/>
    </row>
    <row r="2182" spans="4:7">
      <c r="D2182" s="21"/>
      <c r="E2182" s="21"/>
      <c r="F2182" s="21"/>
      <c r="G2182" s="21"/>
    </row>
    <row r="2183" spans="4:7">
      <c r="D2183" s="21"/>
      <c r="E2183" s="21"/>
      <c r="F2183" s="21"/>
      <c r="G2183" s="21"/>
    </row>
    <row r="2184" spans="4:7">
      <c r="D2184" s="21"/>
      <c r="E2184" s="21"/>
      <c r="F2184" s="21"/>
      <c r="G2184" s="21"/>
    </row>
    <row r="2185" spans="4:7">
      <c r="D2185" s="21"/>
      <c r="E2185" s="21"/>
      <c r="F2185" s="21"/>
      <c r="G2185" s="21"/>
    </row>
    <row r="2186" spans="4:7">
      <c r="D2186" s="21"/>
      <c r="E2186" s="21"/>
      <c r="F2186" s="21"/>
      <c r="G2186" s="21"/>
    </row>
    <row r="2187" spans="4:7">
      <c r="D2187" s="21"/>
      <c r="E2187" s="21"/>
      <c r="F2187" s="21"/>
      <c r="G2187" s="21"/>
    </row>
    <row r="2188" spans="4:7">
      <c r="D2188" s="21"/>
      <c r="E2188" s="21"/>
      <c r="F2188" s="21"/>
      <c r="G2188" s="21"/>
    </row>
    <row r="2189" spans="4:7">
      <c r="D2189" s="21"/>
      <c r="E2189" s="21"/>
      <c r="F2189" s="21"/>
      <c r="G2189" s="21"/>
    </row>
    <row r="2190" spans="4:7">
      <c r="D2190" s="21"/>
      <c r="E2190" s="21"/>
      <c r="F2190" s="21"/>
      <c r="G2190" s="21"/>
    </row>
    <row r="2191" spans="4:7">
      <c r="D2191" s="21"/>
      <c r="E2191" s="21"/>
      <c r="F2191" s="21"/>
      <c r="G2191" s="21"/>
    </row>
    <row r="2192" spans="4:7">
      <c r="D2192" s="21"/>
      <c r="E2192" s="21"/>
      <c r="F2192" s="21"/>
      <c r="G2192" s="21"/>
    </row>
    <row r="2193" spans="4:7">
      <c r="D2193" s="21"/>
      <c r="E2193" s="21"/>
      <c r="F2193" s="21"/>
      <c r="G2193" s="21"/>
    </row>
    <row r="2194" spans="4:7">
      <c r="D2194" s="21"/>
      <c r="E2194" s="21"/>
      <c r="F2194" s="21"/>
      <c r="G2194" s="21"/>
    </row>
    <row r="2195" spans="4:7">
      <c r="D2195" s="21"/>
      <c r="E2195" s="21"/>
      <c r="F2195" s="21"/>
      <c r="G2195" s="21"/>
    </row>
    <row r="2196" spans="4:7">
      <c r="D2196" s="21"/>
      <c r="E2196" s="21"/>
      <c r="F2196" s="21"/>
      <c r="G2196" s="21"/>
    </row>
    <row r="2197" spans="4:7">
      <c r="D2197" s="21"/>
      <c r="E2197" s="21"/>
      <c r="F2197" s="21"/>
      <c r="G2197" s="21"/>
    </row>
    <row r="2198" spans="4:7">
      <c r="D2198" s="21"/>
      <c r="E2198" s="21"/>
      <c r="F2198" s="21"/>
      <c r="G2198" s="21"/>
    </row>
    <row r="2199" spans="4:7">
      <c r="D2199" s="21"/>
      <c r="E2199" s="21"/>
      <c r="F2199" s="21"/>
      <c r="G2199" s="21"/>
    </row>
    <row r="2200" spans="4:7">
      <c r="D2200" s="21"/>
      <c r="E2200" s="21"/>
      <c r="F2200" s="21"/>
      <c r="G2200" s="21"/>
    </row>
    <row r="2201" spans="4:7">
      <c r="D2201" s="21"/>
      <c r="E2201" s="21"/>
      <c r="F2201" s="21"/>
      <c r="G2201" s="21"/>
    </row>
    <row r="2202" spans="4:7">
      <c r="D2202" s="21"/>
      <c r="E2202" s="21"/>
      <c r="F2202" s="21"/>
      <c r="G2202" s="21"/>
    </row>
    <row r="2203" spans="4:7">
      <c r="D2203" s="21"/>
      <c r="E2203" s="21"/>
      <c r="F2203" s="21"/>
      <c r="G2203" s="21"/>
    </row>
    <row r="2204" spans="4:7">
      <c r="D2204" s="21"/>
      <c r="E2204" s="21"/>
      <c r="F2204" s="21"/>
      <c r="G2204" s="21"/>
    </row>
    <row r="2205" spans="4:7">
      <c r="D2205" s="21"/>
      <c r="E2205" s="21"/>
      <c r="F2205" s="21"/>
      <c r="G2205" s="21"/>
    </row>
    <row r="2206" spans="4:7">
      <c r="D2206" s="21"/>
      <c r="E2206" s="21"/>
      <c r="F2206" s="21"/>
      <c r="G2206" s="21"/>
    </row>
    <row r="2207" spans="4:7">
      <c r="D2207" s="21"/>
      <c r="E2207" s="21"/>
      <c r="F2207" s="21"/>
      <c r="G2207" s="21"/>
    </row>
    <row r="2208" spans="4:7">
      <c r="D2208" s="21"/>
      <c r="E2208" s="21"/>
      <c r="F2208" s="21"/>
      <c r="G2208" s="21"/>
    </row>
    <row r="2209" spans="4:7">
      <c r="D2209" s="21"/>
      <c r="E2209" s="21"/>
      <c r="F2209" s="21"/>
      <c r="G2209" s="21"/>
    </row>
    <row r="2210" spans="4:7">
      <c r="D2210" s="21"/>
      <c r="E2210" s="21"/>
      <c r="F2210" s="21"/>
      <c r="G2210" s="21"/>
    </row>
    <row r="2211" spans="4:7">
      <c r="D2211" s="21"/>
      <c r="E2211" s="21"/>
      <c r="F2211" s="21"/>
      <c r="G2211" s="21"/>
    </row>
    <row r="2212" spans="4:7">
      <c r="D2212" s="21"/>
      <c r="E2212" s="21"/>
      <c r="F2212" s="21"/>
      <c r="G2212" s="21"/>
    </row>
    <row r="2213" spans="4:7">
      <c r="D2213" s="21"/>
      <c r="E2213" s="21"/>
      <c r="F2213" s="21"/>
      <c r="G2213" s="21"/>
    </row>
    <row r="2214" spans="4:7">
      <c r="D2214" s="21"/>
      <c r="E2214" s="21"/>
      <c r="F2214" s="21"/>
      <c r="G2214" s="21"/>
    </row>
    <row r="2215" spans="4:7">
      <c r="D2215" s="21"/>
      <c r="E2215" s="21"/>
      <c r="F2215" s="21"/>
      <c r="G2215" s="21"/>
    </row>
    <row r="2216" spans="4:7">
      <c r="D2216" s="21"/>
      <c r="E2216" s="21"/>
      <c r="F2216" s="21"/>
      <c r="G2216" s="21"/>
    </row>
    <row r="2217" spans="4:7">
      <c r="D2217" s="21"/>
      <c r="E2217" s="21"/>
      <c r="F2217" s="21"/>
      <c r="G2217" s="21"/>
    </row>
    <row r="2218" spans="4:7">
      <c r="D2218" s="21"/>
      <c r="E2218" s="21"/>
      <c r="F2218" s="21"/>
      <c r="G2218" s="21"/>
    </row>
    <row r="2219" spans="4:7">
      <c r="D2219" s="21"/>
      <c r="E2219" s="21"/>
      <c r="F2219" s="21"/>
      <c r="G2219" s="21"/>
    </row>
    <row r="2220" spans="4:7">
      <c r="D2220" s="21"/>
      <c r="E2220" s="21"/>
      <c r="F2220" s="21"/>
      <c r="G2220" s="21"/>
    </row>
    <row r="2221" spans="4:7">
      <c r="D2221" s="21"/>
      <c r="E2221" s="21"/>
      <c r="F2221" s="21"/>
      <c r="G2221" s="21"/>
    </row>
    <row r="2222" spans="4:7">
      <c r="D2222" s="21"/>
      <c r="E2222" s="21"/>
      <c r="F2222" s="21"/>
      <c r="G2222" s="21"/>
    </row>
    <row r="2223" spans="4:7">
      <c r="D2223" s="21"/>
      <c r="E2223" s="21"/>
      <c r="F2223" s="21"/>
      <c r="G2223" s="21"/>
    </row>
    <row r="2224" spans="4:7">
      <c r="D2224" s="21"/>
      <c r="E2224" s="21"/>
      <c r="F2224" s="21"/>
      <c r="G2224" s="21"/>
    </row>
    <row r="2225" spans="4:7">
      <c r="D2225" s="21"/>
      <c r="E2225" s="21"/>
      <c r="F2225" s="21"/>
      <c r="G2225" s="21"/>
    </row>
    <row r="2226" spans="4:7">
      <c r="D2226" s="21"/>
      <c r="E2226" s="21"/>
      <c r="F2226" s="21"/>
      <c r="G2226" s="21"/>
    </row>
    <row r="2227" spans="4:7">
      <c r="D2227" s="21"/>
      <c r="E2227" s="21"/>
      <c r="F2227" s="21"/>
      <c r="G2227" s="21"/>
    </row>
    <row r="2228" spans="4:7">
      <c r="D2228" s="21"/>
      <c r="E2228" s="21"/>
      <c r="F2228" s="21"/>
      <c r="G2228" s="21"/>
    </row>
    <row r="2229" spans="4:7">
      <c r="D2229" s="21"/>
      <c r="E2229" s="21"/>
      <c r="F2229" s="21"/>
      <c r="G2229" s="21"/>
    </row>
    <row r="2230" spans="4:7">
      <c r="D2230" s="21"/>
      <c r="E2230" s="21"/>
      <c r="F2230" s="21"/>
      <c r="G2230" s="21"/>
    </row>
    <row r="2231" spans="4:7">
      <c r="D2231" s="21"/>
      <c r="E2231" s="21"/>
      <c r="F2231" s="21"/>
      <c r="G2231" s="21"/>
    </row>
    <row r="2232" spans="4:7">
      <c r="D2232" s="21"/>
      <c r="E2232" s="21"/>
      <c r="F2232" s="21"/>
      <c r="G2232" s="21"/>
    </row>
    <row r="2233" spans="4:7">
      <c r="D2233" s="21"/>
      <c r="E2233" s="21"/>
      <c r="F2233" s="21"/>
      <c r="G2233" s="21"/>
    </row>
    <row r="2234" spans="4:7">
      <c r="D2234" s="21"/>
      <c r="E2234" s="21"/>
      <c r="F2234" s="21"/>
      <c r="G2234" s="21"/>
    </row>
    <row r="2235" spans="4:7">
      <c r="D2235" s="21"/>
      <c r="E2235" s="21"/>
      <c r="F2235" s="21"/>
      <c r="G2235" s="21"/>
    </row>
    <row r="2236" spans="4:7">
      <c r="D2236" s="21"/>
      <c r="E2236" s="21"/>
      <c r="F2236" s="21"/>
      <c r="G2236" s="21"/>
    </row>
    <row r="2237" spans="4:7">
      <c r="D2237" s="21"/>
      <c r="E2237" s="21"/>
      <c r="F2237" s="21"/>
      <c r="G2237" s="21"/>
    </row>
    <row r="2238" spans="4:7">
      <c r="D2238" s="21"/>
      <c r="E2238" s="21"/>
      <c r="F2238" s="21"/>
      <c r="G2238" s="21"/>
    </row>
    <row r="2239" spans="4:7">
      <c r="D2239" s="21"/>
      <c r="E2239" s="21"/>
      <c r="F2239" s="21"/>
      <c r="G2239" s="21"/>
    </row>
    <row r="2240" spans="4:7">
      <c r="D2240" s="21"/>
      <c r="E2240" s="21"/>
      <c r="F2240" s="21"/>
      <c r="G2240" s="21"/>
    </row>
    <row r="2241" spans="4:7">
      <c r="D2241" s="21"/>
      <c r="E2241" s="21"/>
      <c r="F2241" s="21"/>
      <c r="G2241" s="21"/>
    </row>
    <row r="2242" spans="4:7">
      <c r="D2242" s="21"/>
      <c r="E2242" s="21"/>
      <c r="F2242" s="21"/>
      <c r="G2242" s="21"/>
    </row>
    <row r="2243" spans="4:7">
      <c r="D2243" s="21"/>
      <c r="E2243" s="21"/>
      <c r="F2243" s="21"/>
      <c r="G2243" s="21"/>
    </row>
    <row r="2244" spans="4:7">
      <c r="D2244" s="21"/>
      <c r="E2244" s="21"/>
      <c r="F2244" s="21"/>
      <c r="G2244" s="21"/>
    </row>
    <row r="2245" spans="4:7">
      <c r="D2245" s="21"/>
      <c r="E2245" s="21"/>
      <c r="F2245" s="21"/>
      <c r="G2245" s="21"/>
    </row>
    <row r="2246" spans="4:7">
      <c r="D2246" s="21"/>
      <c r="E2246" s="21"/>
      <c r="F2246" s="21"/>
      <c r="G2246" s="21"/>
    </row>
    <row r="2247" spans="4:7">
      <c r="D2247" s="21"/>
      <c r="E2247" s="21"/>
      <c r="F2247" s="21"/>
      <c r="G2247" s="21"/>
    </row>
    <row r="2248" spans="4:7">
      <c r="D2248" s="21"/>
      <c r="E2248" s="21"/>
      <c r="F2248" s="21"/>
      <c r="G2248" s="21"/>
    </row>
    <row r="2249" spans="4:7">
      <c r="D2249" s="21"/>
      <c r="E2249" s="21"/>
      <c r="F2249" s="21"/>
      <c r="G2249" s="21"/>
    </row>
    <row r="2250" spans="4:7">
      <c r="D2250" s="21"/>
      <c r="E2250" s="21"/>
      <c r="F2250" s="21"/>
      <c r="G2250" s="21"/>
    </row>
    <row r="2251" spans="4:7">
      <c r="D2251" s="21"/>
      <c r="E2251" s="21"/>
      <c r="F2251" s="21"/>
      <c r="G2251" s="21"/>
    </row>
    <row r="2252" spans="4:7">
      <c r="D2252" s="21"/>
      <c r="E2252" s="21"/>
      <c r="F2252" s="21"/>
      <c r="G2252" s="21"/>
    </row>
    <row r="2253" spans="4:7">
      <c r="D2253" s="21"/>
      <c r="E2253" s="21"/>
      <c r="F2253" s="21"/>
      <c r="G2253" s="21"/>
    </row>
    <row r="2254" spans="4:7">
      <c r="D2254" s="21"/>
      <c r="E2254" s="21"/>
      <c r="F2254" s="21"/>
      <c r="G2254" s="21"/>
    </row>
    <row r="2255" spans="4:7">
      <c r="D2255" s="21"/>
      <c r="E2255" s="21"/>
      <c r="F2255" s="21"/>
      <c r="G2255" s="21"/>
    </row>
    <row r="2256" spans="4:7">
      <c r="D2256" s="21"/>
      <c r="E2256" s="21"/>
      <c r="F2256" s="21"/>
      <c r="G2256" s="21"/>
    </row>
    <row r="2257" spans="4:7">
      <c r="D2257" s="21"/>
      <c r="E2257" s="21"/>
      <c r="F2257" s="21"/>
      <c r="G2257" s="21"/>
    </row>
    <row r="2258" spans="4:7">
      <c r="D2258" s="21"/>
      <c r="E2258" s="21"/>
      <c r="F2258" s="21"/>
      <c r="G2258" s="21"/>
    </row>
    <row r="2259" spans="4:7">
      <c r="D2259" s="21"/>
      <c r="E2259" s="21"/>
      <c r="F2259" s="21"/>
      <c r="G2259" s="21"/>
    </row>
    <row r="2260" spans="4:7">
      <c r="D2260" s="21"/>
      <c r="E2260" s="21"/>
      <c r="F2260" s="21"/>
      <c r="G2260" s="21"/>
    </row>
    <row r="2261" spans="4:7">
      <c r="D2261" s="21"/>
      <c r="E2261" s="21"/>
      <c r="F2261" s="21"/>
      <c r="G2261" s="21"/>
    </row>
    <row r="2262" spans="4:7">
      <c r="D2262" s="21"/>
      <c r="E2262" s="21"/>
      <c r="F2262" s="21"/>
      <c r="G2262" s="21"/>
    </row>
    <row r="2263" spans="4:7">
      <c r="D2263" s="21"/>
      <c r="E2263" s="21"/>
      <c r="F2263" s="21"/>
      <c r="G2263" s="21"/>
    </row>
    <row r="2264" spans="4:7">
      <c r="D2264" s="21"/>
      <c r="E2264" s="21"/>
      <c r="F2264" s="21"/>
      <c r="G2264" s="21"/>
    </row>
    <row r="2265" spans="4:7">
      <c r="D2265" s="21"/>
      <c r="E2265" s="21"/>
      <c r="F2265" s="21"/>
      <c r="G2265" s="21"/>
    </row>
    <row r="2266" spans="4:7">
      <c r="D2266" s="21"/>
      <c r="E2266" s="21"/>
      <c r="F2266" s="21"/>
      <c r="G2266" s="21"/>
    </row>
    <row r="2267" spans="4:7">
      <c r="D2267" s="21"/>
      <c r="E2267" s="21"/>
      <c r="F2267" s="21"/>
      <c r="G2267" s="21"/>
    </row>
    <row r="2268" spans="4:7">
      <c r="D2268" s="21"/>
      <c r="E2268" s="21"/>
      <c r="F2268" s="21"/>
      <c r="G2268" s="21"/>
    </row>
    <row r="2269" spans="4:7">
      <c r="D2269" s="21"/>
      <c r="E2269" s="21"/>
      <c r="F2269" s="21"/>
      <c r="G2269" s="21"/>
    </row>
    <row r="2270" spans="4:7">
      <c r="D2270" s="21"/>
      <c r="E2270" s="21"/>
      <c r="F2270" s="21"/>
      <c r="G2270" s="21"/>
    </row>
    <row r="2271" spans="4:7">
      <c r="D2271" s="21"/>
      <c r="E2271" s="21"/>
      <c r="F2271" s="21"/>
      <c r="G2271" s="21"/>
    </row>
    <row r="2272" spans="4:7">
      <c r="D2272" s="21"/>
      <c r="E2272" s="21"/>
      <c r="F2272" s="21"/>
      <c r="G2272" s="21"/>
    </row>
    <row r="2273" spans="4:7">
      <c r="D2273" s="21"/>
      <c r="E2273" s="21"/>
      <c r="F2273" s="21"/>
      <c r="G2273" s="21"/>
    </row>
    <row r="2274" spans="4:7">
      <c r="D2274" s="21"/>
      <c r="E2274" s="21"/>
      <c r="F2274" s="21"/>
      <c r="G2274" s="21"/>
    </row>
    <row r="2275" spans="4:7">
      <c r="D2275" s="21"/>
      <c r="E2275" s="21"/>
      <c r="F2275" s="21"/>
      <c r="G2275" s="21"/>
    </row>
    <row r="2276" spans="4:7">
      <c r="D2276" s="21"/>
      <c r="E2276" s="21"/>
      <c r="F2276" s="21"/>
      <c r="G2276" s="21"/>
    </row>
    <row r="2277" spans="4:7">
      <c r="D2277" s="21"/>
      <c r="E2277" s="21"/>
      <c r="F2277" s="21"/>
      <c r="G2277" s="21"/>
    </row>
    <row r="2278" spans="4:7">
      <c r="D2278" s="21"/>
      <c r="E2278" s="21"/>
      <c r="F2278" s="21"/>
      <c r="G2278" s="21"/>
    </row>
    <row r="2279" spans="4:7">
      <c r="D2279" s="21"/>
      <c r="E2279" s="21"/>
      <c r="F2279" s="21"/>
      <c r="G2279" s="21"/>
    </row>
    <row r="2280" spans="4:7">
      <c r="D2280" s="21"/>
      <c r="E2280" s="21"/>
      <c r="F2280" s="21"/>
      <c r="G2280" s="21"/>
    </row>
    <row r="2281" spans="4:7">
      <c r="D2281" s="21"/>
      <c r="E2281" s="21"/>
      <c r="F2281" s="21"/>
      <c r="G2281" s="21"/>
    </row>
    <row r="2282" spans="4:7">
      <c r="D2282" s="21"/>
      <c r="E2282" s="21"/>
      <c r="F2282" s="21"/>
      <c r="G2282" s="21"/>
    </row>
    <row r="2283" spans="4:7">
      <c r="D2283" s="21"/>
      <c r="E2283" s="21"/>
      <c r="F2283" s="21"/>
      <c r="G2283" s="21"/>
    </row>
    <row r="2284" spans="4:7">
      <c r="D2284" s="21"/>
      <c r="E2284" s="21"/>
      <c r="F2284" s="21"/>
      <c r="G2284" s="21"/>
    </row>
    <row r="2285" spans="4:7">
      <c r="D2285" s="21"/>
      <c r="E2285" s="21"/>
      <c r="F2285" s="21"/>
      <c r="G2285" s="21"/>
    </row>
    <row r="2286" spans="4:7">
      <c r="D2286" s="21"/>
      <c r="E2286" s="21"/>
      <c r="F2286" s="21"/>
      <c r="G2286" s="21"/>
    </row>
    <row r="2287" spans="4:7">
      <c r="D2287" s="21"/>
      <c r="E2287" s="21"/>
      <c r="F2287" s="21"/>
      <c r="G2287" s="21"/>
    </row>
    <row r="2288" spans="4:7">
      <c r="D2288" s="21"/>
      <c r="E2288" s="21"/>
      <c r="F2288" s="21"/>
      <c r="G2288" s="21"/>
    </row>
    <row r="2289" spans="4:7">
      <c r="D2289" s="21"/>
      <c r="E2289" s="21"/>
      <c r="F2289" s="21"/>
      <c r="G2289" s="21"/>
    </row>
    <row r="2290" spans="4:7">
      <c r="D2290" s="21"/>
      <c r="E2290" s="21"/>
      <c r="F2290" s="21"/>
      <c r="G2290" s="21"/>
    </row>
    <row r="2291" spans="4:7">
      <c r="D2291" s="21"/>
      <c r="E2291" s="21"/>
      <c r="F2291" s="21"/>
      <c r="G2291" s="21"/>
    </row>
    <row r="2292" spans="4:7">
      <c r="D2292" s="21"/>
      <c r="E2292" s="21"/>
      <c r="F2292" s="21"/>
      <c r="G2292" s="21"/>
    </row>
    <row r="2293" spans="4:7">
      <c r="D2293" s="21"/>
      <c r="E2293" s="21"/>
      <c r="F2293" s="21"/>
      <c r="G2293" s="21"/>
    </row>
    <row r="2294" spans="4:7">
      <c r="D2294" s="21"/>
      <c r="E2294" s="21"/>
      <c r="F2294" s="21"/>
      <c r="G2294" s="21"/>
    </row>
    <row r="2295" spans="4:7">
      <c r="D2295" s="21"/>
      <c r="E2295" s="21"/>
      <c r="F2295" s="21"/>
      <c r="G2295" s="21"/>
    </row>
    <row r="2296" spans="4:7">
      <c r="D2296" s="21"/>
      <c r="E2296" s="21"/>
      <c r="F2296" s="21"/>
      <c r="G2296" s="21"/>
    </row>
    <row r="2297" spans="4:7">
      <c r="D2297" s="21"/>
      <c r="E2297" s="21"/>
      <c r="F2297" s="21"/>
      <c r="G2297" s="21"/>
    </row>
    <row r="2298" spans="4:7">
      <c r="D2298" s="21"/>
      <c r="E2298" s="21"/>
      <c r="F2298" s="21"/>
      <c r="G2298" s="21"/>
    </row>
    <row r="2299" spans="4:7">
      <c r="D2299" s="21"/>
      <c r="E2299" s="21"/>
      <c r="F2299" s="21"/>
      <c r="G2299" s="21"/>
    </row>
    <row r="2300" spans="4:7">
      <c r="D2300" s="21"/>
      <c r="E2300" s="21"/>
      <c r="F2300" s="21"/>
      <c r="G2300" s="21"/>
    </row>
    <row r="2301" spans="4:7">
      <c r="D2301" s="21"/>
      <c r="E2301" s="21"/>
      <c r="F2301" s="21"/>
      <c r="G2301" s="21"/>
    </row>
    <row r="2302" spans="4:7">
      <c r="D2302" s="21"/>
      <c r="E2302" s="21"/>
      <c r="F2302" s="21"/>
      <c r="G2302" s="21"/>
    </row>
    <row r="2303" spans="4:7">
      <c r="D2303" s="21"/>
      <c r="E2303" s="21"/>
      <c r="F2303" s="21"/>
      <c r="G2303" s="21"/>
    </row>
    <row r="2304" spans="4:7">
      <c r="D2304" s="21"/>
      <c r="E2304" s="21"/>
      <c r="F2304" s="21"/>
      <c r="G2304" s="21"/>
    </row>
    <row r="2305" spans="4:7">
      <c r="D2305" s="21"/>
      <c r="E2305" s="21"/>
      <c r="F2305" s="21"/>
      <c r="G2305" s="21"/>
    </row>
    <row r="2306" spans="4:7">
      <c r="D2306" s="21"/>
      <c r="E2306" s="21"/>
      <c r="F2306" s="21"/>
      <c r="G2306" s="21"/>
    </row>
    <row r="2307" spans="4:7">
      <c r="D2307" s="21"/>
      <c r="E2307" s="21"/>
      <c r="F2307" s="21"/>
      <c r="G2307" s="21"/>
    </row>
    <row r="2308" spans="4:7">
      <c r="D2308" s="21"/>
      <c r="E2308" s="21"/>
      <c r="F2308" s="21"/>
      <c r="G2308" s="21"/>
    </row>
    <row r="2309" spans="4:7">
      <c r="D2309" s="21"/>
      <c r="E2309" s="21"/>
      <c r="F2309" s="21"/>
      <c r="G2309" s="21"/>
    </row>
    <row r="2310" spans="4:7">
      <c r="D2310" s="21"/>
      <c r="E2310" s="21"/>
      <c r="F2310" s="21"/>
      <c r="G2310" s="21"/>
    </row>
    <row r="2311" spans="4:7">
      <c r="D2311" s="21"/>
      <c r="E2311" s="21"/>
      <c r="F2311" s="21"/>
      <c r="G2311" s="21"/>
    </row>
    <row r="2312" spans="4:7">
      <c r="D2312" s="21"/>
      <c r="E2312" s="21"/>
      <c r="F2312" s="21"/>
      <c r="G2312" s="21"/>
    </row>
    <row r="2313" spans="4:7">
      <c r="D2313" s="21"/>
      <c r="E2313" s="21"/>
      <c r="F2313" s="21"/>
      <c r="G2313" s="21"/>
    </row>
    <row r="2314" spans="4:7">
      <c r="D2314" s="21"/>
      <c r="E2314" s="21"/>
      <c r="F2314" s="21"/>
      <c r="G2314" s="21"/>
    </row>
    <row r="2315" spans="4:7">
      <c r="D2315" s="21"/>
      <c r="E2315" s="21"/>
      <c r="F2315" s="21"/>
      <c r="G2315" s="21"/>
    </row>
    <row r="2316" spans="4:7">
      <c r="D2316" s="21"/>
      <c r="E2316" s="21"/>
      <c r="F2316" s="21"/>
      <c r="G2316" s="21"/>
    </row>
    <row r="2317" spans="4:7">
      <c r="D2317" s="21"/>
      <c r="E2317" s="21"/>
      <c r="F2317" s="21"/>
      <c r="G2317" s="21"/>
    </row>
    <row r="2318" spans="4:7">
      <c r="D2318" s="21"/>
      <c r="E2318" s="21"/>
      <c r="F2318" s="21"/>
      <c r="G2318" s="21"/>
    </row>
    <row r="2319" spans="4:7">
      <c r="D2319" s="21"/>
      <c r="E2319" s="21"/>
      <c r="F2319" s="21"/>
      <c r="G2319" s="21"/>
    </row>
    <row r="2320" spans="4:7">
      <c r="D2320" s="21"/>
      <c r="E2320" s="21"/>
      <c r="F2320" s="21"/>
      <c r="G2320" s="21"/>
    </row>
    <row r="2321" spans="4:7">
      <c r="D2321" s="21"/>
      <c r="E2321" s="21"/>
      <c r="F2321" s="21"/>
      <c r="G2321" s="21"/>
    </row>
    <row r="2322" spans="4:7">
      <c r="D2322" s="21"/>
      <c r="E2322" s="21"/>
      <c r="F2322" s="21"/>
      <c r="G2322" s="21"/>
    </row>
    <row r="2323" spans="4:7">
      <c r="D2323" s="21"/>
      <c r="E2323" s="21"/>
      <c r="F2323" s="21"/>
      <c r="G2323" s="21"/>
    </row>
    <row r="2324" spans="4:7">
      <c r="D2324" s="21"/>
      <c r="E2324" s="21"/>
      <c r="F2324" s="21"/>
      <c r="G2324" s="21"/>
    </row>
    <row r="2325" spans="4:7">
      <c r="D2325" s="21"/>
      <c r="E2325" s="21"/>
      <c r="F2325" s="21"/>
      <c r="G2325" s="21"/>
    </row>
    <row r="2326" spans="4:7">
      <c r="D2326" s="21"/>
      <c r="E2326" s="21"/>
      <c r="F2326" s="21"/>
      <c r="G2326" s="21"/>
    </row>
    <row r="2327" spans="4:7">
      <c r="D2327" s="21"/>
      <c r="E2327" s="21"/>
      <c r="F2327" s="21"/>
      <c r="G2327" s="21"/>
    </row>
    <row r="2328" spans="4:7">
      <c r="D2328" s="21"/>
      <c r="E2328" s="21"/>
      <c r="F2328" s="21"/>
      <c r="G2328" s="21"/>
    </row>
    <row r="2329" spans="4:7">
      <c r="D2329" s="21"/>
      <c r="E2329" s="21"/>
      <c r="F2329" s="21"/>
      <c r="G2329" s="21"/>
    </row>
    <row r="2330" spans="4:7">
      <c r="D2330" s="21"/>
      <c r="E2330" s="21"/>
      <c r="F2330" s="21"/>
      <c r="G2330" s="21"/>
    </row>
    <row r="2331" spans="4:7">
      <c r="D2331" s="21"/>
      <c r="E2331" s="21"/>
      <c r="F2331" s="21"/>
      <c r="G2331" s="21"/>
    </row>
    <row r="2332" spans="4:7">
      <c r="D2332" s="21"/>
      <c r="E2332" s="21"/>
      <c r="F2332" s="21"/>
      <c r="G2332" s="21"/>
    </row>
    <row r="2333" spans="4:7">
      <c r="D2333" s="21"/>
      <c r="E2333" s="21"/>
      <c r="F2333" s="21"/>
      <c r="G2333" s="21"/>
    </row>
    <row r="2334" spans="4:7">
      <c r="D2334" s="21"/>
      <c r="E2334" s="21"/>
      <c r="F2334" s="21"/>
      <c r="G2334" s="21"/>
    </row>
    <row r="2335" spans="4:7">
      <c r="D2335" s="21"/>
      <c r="E2335" s="21"/>
      <c r="F2335" s="21"/>
      <c r="G2335" s="21"/>
    </row>
    <row r="2336" spans="4:7">
      <c r="D2336" s="21"/>
      <c r="E2336" s="21"/>
      <c r="F2336" s="21"/>
      <c r="G2336" s="21"/>
    </row>
    <row r="2337" spans="4:7">
      <c r="D2337" s="21"/>
      <c r="E2337" s="21"/>
      <c r="F2337" s="21"/>
      <c r="G2337" s="21"/>
    </row>
    <row r="2338" spans="4:7">
      <c r="D2338" s="21"/>
      <c r="E2338" s="21"/>
      <c r="F2338" s="21"/>
      <c r="G2338" s="21"/>
    </row>
    <row r="2339" spans="4:7">
      <c r="D2339" s="21"/>
      <c r="E2339" s="21"/>
      <c r="F2339" s="21"/>
      <c r="G2339" s="21"/>
    </row>
    <row r="2340" spans="4:7">
      <c r="D2340" s="21"/>
      <c r="E2340" s="21"/>
      <c r="F2340" s="21"/>
      <c r="G2340" s="21"/>
    </row>
    <row r="2341" spans="4:7">
      <c r="D2341" s="21"/>
      <c r="E2341" s="21"/>
      <c r="F2341" s="21"/>
      <c r="G2341" s="21"/>
    </row>
    <row r="2342" spans="4:7">
      <c r="D2342" s="21"/>
      <c r="E2342" s="21"/>
      <c r="F2342" s="21"/>
      <c r="G2342" s="21"/>
    </row>
    <row r="2343" spans="4:7">
      <c r="D2343" s="21"/>
      <c r="E2343" s="21"/>
      <c r="F2343" s="21"/>
      <c r="G2343" s="21"/>
    </row>
    <row r="2344" spans="4:7">
      <c r="D2344" s="21"/>
      <c r="E2344" s="21"/>
      <c r="F2344" s="21"/>
      <c r="G2344" s="21"/>
    </row>
    <row r="2345" spans="4:7">
      <c r="D2345" s="21"/>
      <c r="E2345" s="21"/>
      <c r="F2345" s="21"/>
      <c r="G2345" s="21"/>
    </row>
    <row r="2346" spans="4:7">
      <c r="D2346" s="21"/>
      <c r="E2346" s="21"/>
      <c r="F2346" s="21"/>
      <c r="G2346" s="21"/>
    </row>
    <row r="2347" spans="4:7">
      <c r="D2347" s="21"/>
      <c r="E2347" s="21"/>
      <c r="F2347" s="21"/>
      <c r="G2347" s="21"/>
    </row>
    <row r="2348" spans="4:7">
      <c r="D2348" s="21"/>
      <c r="E2348" s="21"/>
      <c r="F2348" s="21"/>
      <c r="G2348" s="21"/>
    </row>
    <row r="2349" spans="4:7">
      <c r="D2349" s="21"/>
      <c r="E2349" s="21"/>
      <c r="F2349" s="21"/>
      <c r="G2349" s="21"/>
    </row>
    <row r="2350" spans="4:7">
      <c r="D2350" s="21"/>
      <c r="E2350" s="21"/>
      <c r="F2350" s="21"/>
      <c r="G2350" s="21"/>
    </row>
    <row r="2351" spans="4:7">
      <c r="D2351" s="21"/>
      <c r="E2351" s="21"/>
      <c r="F2351" s="21"/>
      <c r="G2351" s="21"/>
    </row>
    <row r="2352" spans="4:7">
      <c r="D2352" s="21"/>
      <c r="E2352" s="21"/>
      <c r="F2352" s="21"/>
      <c r="G2352" s="21"/>
    </row>
    <row r="2353" spans="4:7">
      <c r="D2353" s="21"/>
      <c r="E2353" s="21"/>
      <c r="F2353" s="21"/>
      <c r="G2353" s="21"/>
    </row>
    <row r="2354" spans="4:7">
      <c r="D2354" s="21"/>
      <c r="E2354" s="21"/>
      <c r="F2354" s="21"/>
      <c r="G2354" s="21"/>
    </row>
    <row r="2355" spans="4:7">
      <c r="D2355" s="21"/>
      <c r="E2355" s="21"/>
      <c r="F2355" s="21"/>
      <c r="G2355" s="21"/>
    </row>
    <row r="2356" spans="4:7">
      <c r="D2356" s="21"/>
      <c r="E2356" s="21"/>
      <c r="F2356" s="21"/>
      <c r="G2356" s="21"/>
    </row>
    <row r="2357" spans="4:7">
      <c r="D2357" s="21"/>
      <c r="E2357" s="21"/>
      <c r="F2357" s="21"/>
      <c r="G2357" s="21"/>
    </row>
    <row r="2358" spans="4:7">
      <c r="D2358" s="21"/>
      <c r="E2358" s="21"/>
      <c r="F2358" s="21"/>
      <c r="G2358" s="21"/>
    </row>
    <row r="2359" spans="4:7">
      <c r="D2359" s="21"/>
      <c r="E2359" s="21"/>
      <c r="F2359" s="21"/>
      <c r="G2359" s="21"/>
    </row>
    <row r="2360" spans="4:7">
      <c r="D2360" s="21"/>
      <c r="E2360" s="21"/>
      <c r="F2360" s="21"/>
      <c r="G2360" s="21"/>
    </row>
    <row r="2361" spans="4:7">
      <c r="D2361" s="21"/>
      <c r="E2361" s="21"/>
      <c r="F2361" s="21"/>
      <c r="G2361" s="21"/>
    </row>
    <row r="2362" spans="4:7">
      <c r="D2362" s="21"/>
      <c r="E2362" s="21"/>
      <c r="F2362" s="21"/>
      <c r="G2362" s="21"/>
    </row>
    <row r="2363" spans="4:7">
      <c r="D2363" s="21"/>
      <c r="E2363" s="21"/>
      <c r="F2363" s="21"/>
      <c r="G2363" s="21"/>
    </row>
    <row r="2364" spans="4:7">
      <c r="D2364" s="21"/>
      <c r="E2364" s="21"/>
      <c r="F2364" s="21"/>
      <c r="G2364" s="21"/>
    </row>
    <row r="2365" spans="4:7">
      <c r="D2365" s="21"/>
      <c r="E2365" s="21"/>
      <c r="F2365" s="21"/>
      <c r="G2365" s="21"/>
    </row>
    <row r="2366" spans="4:7">
      <c r="D2366" s="21"/>
      <c r="E2366" s="21"/>
      <c r="F2366" s="21"/>
      <c r="G2366" s="21"/>
    </row>
    <row r="2367" spans="4:7">
      <c r="D2367" s="21"/>
      <c r="E2367" s="21"/>
      <c r="F2367" s="21"/>
      <c r="G2367" s="21"/>
    </row>
    <row r="2368" spans="4:7">
      <c r="D2368" s="21"/>
      <c r="E2368" s="21"/>
      <c r="F2368" s="21"/>
      <c r="G2368" s="21"/>
    </row>
    <row r="2369" spans="4:7">
      <c r="D2369" s="21"/>
      <c r="E2369" s="21"/>
      <c r="F2369" s="21"/>
      <c r="G2369" s="21"/>
    </row>
    <row r="2370" spans="4:7">
      <c r="D2370" s="21"/>
      <c r="E2370" s="21"/>
      <c r="F2370" s="21"/>
      <c r="G2370" s="21"/>
    </row>
    <row r="2371" spans="4:7">
      <c r="D2371" s="21"/>
      <c r="E2371" s="21"/>
      <c r="F2371" s="21"/>
      <c r="G2371" s="21"/>
    </row>
    <row r="2372" spans="4:7">
      <c r="D2372" s="21"/>
      <c r="E2372" s="21"/>
      <c r="F2372" s="21"/>
      <c r="G2372" s="21"/>
    </row>
    <row r="2373" spans="4:7">
      <c r="D2373" s="21"/>
      <c r="E2373" s="21"/>
      <c r="F2373" s="21"/>
      <c r="G2373" s="21"/>
    </row>
    <row r="2374" spans="4:7">
      <c r="D2374" s="21"/>
      <c r="E2374" s="21"/>
      <c r="F2374" s="21"/>
      <c r="G2374" s="21"/>
    </row>
    <row r="2375" spans="4:7">
      <c r="D2375" s="21"/>
      <c r="E2375" s="21"/>
      <c r="F2375" s="21"/>
      <c r="G2375" s="21"/>
    </row>
    <row r="2376" spans="4:7">
      <c r="D2376" s="21"/>
      <c r="E2376" s="21"/>
      <c r="F2376" s="21"/>
      <c r="G2376" s="21"/>
    </row>
    <row r="2377" spans="4:7">
      <c r="D2377" s="21"/>
      <c r="E2377" s="21"/>
      <c r="F2377" s="21"/>
      <c r="G2377" s="21"/>
    </row>
    <row r="2378" spans="4:7">
      <c r="D2378" s="21"/>
      <c r="E2378" s="21"/>
      <c r="F2378" s="21"/>
      <c r="G2378" s="21"/>
    </row>
    <row r="2379" spans="4:7">
      <c r="D2379" s="21"/>
      <c r="E2379" s="21"/>
      <c r="F2379" s="21"/>
      <c r="G2379" s="21"/>
    </row>
    <row r="2380" spans="4:7">
      <c r="D2380" s="21"/>
      <c r="E2380" s="21"/>
      <c r="F2380" s="21"/>
      <c r="G2380" s="21"/>
    </row>
    <row r="2381" spans="4:7">
      <c r="D2381" s="21"/>
      <c r="E2381" s="21"/>
      <c r="F2381" s="21"/>
      <c r="G2381" s="21"/>
    </row>
    <row r="2382" spans="4:7">
      <c r="D2382" s="21"/>
      <c r="E2382" s="21"/>
      <c r="F2382" s="21"/>
      <c r="G2382" s="21"/>
    </row>
    <row r="2383" spans="4:7">
      <c r="D2383" s="21"/>
      <c r="E2383" s="21"/>
      <c r="F2383" s="21"/>
      <c r="G2383" s="21"/>
    </row>
    <row r="2384" spans="4:7">
      <c r="D2384" s="21"/>
      <c r="E2384" s="21"/>
      <c r="F2384" s="21"/>
      <c r="G2384" s="21"/>
    </row>
    <row r="2385" spans="4:7">
      <c r="D2385" s="21"/>
      <c r="E2385" s="21"/>
      <c r="F2385" s="21"/>
      <c r="G2385" s="21"/>
    </row>
    <row r="2386" spans="4:7">
      <c r="D2386" s="21"/>
      <c r="E2386" s="21"/>
      <c r="F2386" s="21"/>
      <c r="G2386" s="21"/>
    </row>
    <row r="2387" spans="4:7">
      <c r="D2387" s="21"/>
      <c r="E2387" s="21"/>
      <c r="F2387" s="21"/>
      <c r="G2387" s="21"/>
    </row>
    <row r="2388" spans="4:7">
      <c r="D2388" s="21"/>
      <c r="E2388" s="21"/>
      <c r="F2388" s="21"/>
      <c r="G2388" s="21"/>
    </row>
    <row r="2389" spans="4:7">
      <c r="D2389" s="21"/>
      <c r="E2389" s="21"/>
      <c r="F2389" s="21"/>
      <c r="G2389" s="21"/>
    </row>
    <row r="2390" spans="4:7">
      <c r="D2390" s="21"/>
      <c r="E2390" s="21"/>
      <c r="F2390" s="21"/>
      <c r="G2390" s="21"/>
    </row>
    <row r="2391" spans="4:7">
      <c r="D2391" s="21"/>
      <c r="E2391" s="21"/>
      <c r="F2391" s="21"/>
      <c r="G2391" s="21"/>
    </row>
    <row r="2392" spans="4:7">
      <c r="D2392" s="21"/>
      <c r="E2392" s="21"/>
      <c r="F2392" s="21"/>
      <c r="G2392" s="21"/>
    </row>
    <row r="2393" spans="4:7">
      <c r="D2393" s="21"/>
      <c r="E2393" s="21"/>
      <c r="F2393" s="21"/>
      <c r="G2393" s="21"/>
    </row>
    <row r="2394" spans="4:7">
      <c r="D2394" s="21"/>
      <c r="E2394" s="21"/>
      <c r="F2394" s="21"/>
      <c r="G2394" s="21"/>
    </row>
    <row r="2395" spans="4:7">
      <c r="D2395" s="21"/>
      <c r="E2395" s="21"/>
      <c r="F2395" s="21"/>
      <c r="G2395" s="21"/>
    </row>
    <row r="2396" spans="4:7">
      <c r="D2396" s="21"/>
      <c r="E2396" s="21"/>
      <c r="F2396" s="21"/>
      <c r="G2396" s="21"/>
    </row>
    <row r="2397" spans="4:7">
      <c r="D2397" s="21"/>
      <c r="E2397" s="21"/>
      <c r="F2397" s="21"/>
      <c r="G2397" s="21"/>
    </row>
    <row r="2398" spans="4:7">
      <c r="D2398" s="21"/>
      <c r="E2398" s="21"/>
      <c r="F2398" s="21"/>
      <c r="G2398" s="21"/>
    </row>
    <row r="2399" spans="4:7">
      <c r="D2399" s="21"/>
      <c r="E2399" s="21"/>
      <c r="F2399" s="21"/>
      <c r="G2399" s="21"/>
    </row>
    <row r="2400" spans="4:7">
      <c r="D2400" s="21"/>
      <c r="E2400" s="21"/>
      <c r="F2400" s="21"/>
      <c r="G2400" s="21"/>
    </row>
    <row r="2401" spans="4:7">
      <c r="D2401" s="21"/>
      <c r="E2401" s="21"/>
      <c r="F2401" s="21"/>
      <c r="G2401" s="21"/>
    </row>
    <row r="2402" spans="4:7">
      <c r="D2402" s="21"/>
      <c r="E2402" s="21"/>
      <c r="F2402" s="21"/>
      <c r="G2402" s="21"/>
    </row>
    <row r="2403" spans="4:7">
      <c r="D2403" s="21"/>
      <c r="E2403" s="21"/>
      <c r="F2403" s="21"/>
      <c r="G2403" s="21"/>
    </row>
    <row r="2404" spans="4:7">
      <c r="D2404" s="21"/>
      <c r="E2404" s="21"/>
      <c r="F2404" s="21"/>
      <c r="G2404" s="21"/>
    </row>
    <row r="2405" spans="4:7">
      <c r="D2405" s="21"/>
      <c r="E2405" s="21"/>
      <c r="F2405" s="21"/>
      <c r="G2405" s="21"/>
    </row>
    <row r="2406" spans="4:7">
      <c r="D2406" s="21"/>
      <c r="E2406" s="21"/>
      <c r="F2406" s="21"/>
      <c r="G2406" s="21"/>
    </row>
    <row r="2407" spans="4:7">
      <c r="D2407" s="21"/>
      <c r="E2407" s="21"/>
      <c r="F2407" s="21"/>
      <c r="G2407" s="21"/>
    </row>
    <row r="2408" spans="4:7">
      <c r="D2408" s="21"/>
      <c r="E2408" s="21"/>
      <c r="F2408" s="21"/>
      <c r="G2408" s="21"/>
    </row>
    <row r="2409" spans="4:7">
      <c r="D2409" s="21"/>
      <c r="E2409" s="21"/>
      <c r="F2409" s="21"/>
      <c r="G2409" s="21"/>
    </row>
    <row r="2410" spans="4:7">
      <c r="D2410" s="21"/>
      <c r="E2410" s="21"/>
      <c r="F2410" s="21"/>
      <c r="G2410" s="21"/>
    </row>
    <row r="2411" spans="4:7">
      <c r="D2411" s="21"/>
      <c r="E2411" s="21"/>
      <c r="F2411" s="21"/>
      <c r="G2411" s="21"/>
    </row>
    <row r="2412" spans="4:7">
      <c r="D2412" s="21"/>
      <c r="E2412" s="21"/>
      <c r="F2412" s="21"/>
      <c r="G2412" s="21"/>
    </row>
    <row r="2413" spans="4:7">
      <c r="D2413" s="21"/>
      <c r="E2413" s="21"/>
      <c r="F2413" s="21"/>
      <c r="G2413" s="21"/>
    </row>
    <row r="2414" spans="4:7">
      <c r="D2414" s="21"/>
      <c r="E2414" s="21"/>
      <c r="F2414" s="21"/>
      <c r="G2414" s="21"/>
    </row>
    <row r="2415" spans="4:7">
      <c r="D2415" s="21"/>
      <c r="E2415" s="21"/>
      <c r="F2415" s="21"/>
      <c r="G2415" s="21"/>
    </row>
    <row r="2416" spans="4:7">
      <c r="D2416" s="21"/>
      <c r="E2416" s="21"/>
      <c r="F2416" s="21"/>
      <c r="G2416" s="21"/>
    </row>
    <row r="2417" spans="4:7">
      <c r="D2417" s="21"/>
      <c r="E2417" s="21"/>
      <c r="F2417" s="21"/>
      <c r="G2417" s="21"/>
    </row>
    <row r="2418" spans="4:7">
      <c r="D2418" s="21"/>
      <c r="E2418" s="21"/>
      <c r="F2418" s="21"/>
      <c r="G2418" s="21"/>
    </row>
    <row r="2419" spans="4:7">
      <c r="D2419" s="21"/>
      <c r="E2419" s="21"/>
      <c r="F2419" s="21"/>
      <c r="G2419" s="21"/>
    </row>
    <row r="2420" spans="4:7">
      <c r="D2420" s="21"/>
      <c r="E2420" s="21"/>
      <c r="F2420" s="21"/>
      <c r="G2420" s="21"/>
    </row>
    <row r="2421" spans="4:7">
      <c r="D2421" s="21"/>
      <c r="E2421" s="21"/>
      <c r="F2421" s="21"/>
      <c r="G2421" s="21"/>
    </row>
    <row r="2422" spans="4:7">
      <c r="D2422" s="21"/>
      <c r="E2422" s="21"/>
      <c r="F2422" s="21"/>
      <c r="G2422" s="21"/>
    </row>
    <row r="2423" spans="4:7">
      <c r="D2423" s="21"/>
      <c r="E2423" s="21"/>
      <c r="F2423" s="21"/>
      <c r="G2423" s="21"/>
    </row>
    <row r="2424" spans="4:7">
      <c r="D2424" s="21"/>
      <c r="E2424" s="21"/>
      <c r="F2424" s="21"/>
      <c r="G2424" s="21"/>
    </row>
    <row r="2425" spans="4:7">
      <c r="D2425" s="21"/>
      <c r="E2425" s="21"/>
      <c r="F2425" s="21"/>
      <c r="G2425" s="21"/>
    </row>
    <row r="2426" spans="4:7">
      <c r="D2426" s="21"/>
      <c r="E2426" s="21"/>
      <c r="F2426" s="21"/>
      <c r="G2426" s="21"/>
    </row>
    <row r="2427" spans="4:7">
      <c r="D2427" s="21"/>
      <c r="E2427" s="21"/>
      <c r="F2427" s="21"/>
      <c r="G2427" s="21"/>
    </row>
    <row r="2428" spans="4:7">
      <c r="D2428" s="21"/>
      <c r="E2428" s="21"/>
      <c r="F2428" s="21"/>
      <c r="G2428" s="21"/>
    </row>
    <row r="2429" spans="4:7">
      <c r="D2429" s="21"/>
      <c r="E2429" s="21"/>
      <c r="F2429" s="21"/>
      <c r="G2429" s="21"/>
    </row>
    <row r="2430" spans="4:7">
      <c r="D2430" s="21"/>
      <c r="E2430" s="21"/>
      <c r="F2430" s="21"/>
      <c r="G2430" s="21"/>
    </row>
    <row r="2431" spans="4:7">
      <c r="D2431" s="21"/>
      <c r="E2431" s="21"/>
      <c r="F2431" s="21"/>
      <c r="G2431" s="21"/>
    </row>
    <row r="2432" spans="4:7">
      <c r="D2432" s="21"/>
      <c r="E2432" s="21"/>
      <c r="F2432" s="21"/>
      <c r="G2432" s="21"/>
    </row>
    <row r="2433" spans="4:7">
      <c r="D2433" s="21"/>
      <c r="E2433" s="21"/>
      <c r="F2433" s="21"/>
      <c r="G2433" s="21"/>
    </row>
    <row r="2434" spans="4:7">
      <c r="D2434" s="21"/>
      <c r="E2434" s="21"/>
      <c r="F2434" s="21"/>
      <c r="G2434" s="21"/>
    </row>
    <row r="2435" spans="4:7">
      <c r="D2435" s="21"/>
      <c r="E2435" s="21"/>
      <c r="F2435" s="21"/>
      <c r="G2435" s="21"/>
    </row>
    <row r="2436" spans="4:7">
      <c r="D2436" s="21"/>
      <c r="E2436" s="21"/>
      <c r="F2436" s="21"/>
      <c r="G2436" s="21"/>
    </row>
    <row r="2437" spans="4:7">
      <c r="D2437" s="21"/>
      <c r="E2437" s="21"/>
      <c r="F2437" s="21"/>
      <c r="G2437" s="21"/>
    </row>
    <row r="2438" spans="4:7">
      <c r="D2438" s="21"/>
      <c r="E2438" s="21"/>
      <c r="F2438" s="21"/>
      <c r="G2438" s="21"/>
    </row>
    <row r="2439" spans="4:7">
      <c r="D2439" s="21"/>
      <c r="E2439" s="21"/>
      <c r="F2439" s="21"/>
      <c r="G2439" s="21"/>
    </row>
    <row r="2440" spans="4:7">
      <c r="D2440" s="21"/>
      <c r="E2440" s="21"/>
      <c r="F2440" s="21"/>
      <c r="G2440" s="21"/>
    </row>
    <row r="2441" spans="4:7">
      <c r="D2441" s="21"/>
      <c r="E2441" s="21"/>
      <c r="F2441" s="21"/>
      <c r="G2441" s="21"/>
    </row>
    <row r="2442" spans="4:7">
      <c r="D2442" s="21"/>
      <c r="E2442" s="21"/>
      <c r="F2442" s="21"/>
      <c r="G2442" s="21"/>
    </row>
    <row r="2443" spans="4:7">
      <c r="D2443" s="21"/>
      <c r="E2443" s="21"/>
      <c r="F2443" s="21"/>
      <c r="G2443" s="21"/>
    </row>
    <row r="2444" spans="4:7">
      <c r="D2444" s="21"/>
      <c r="E2444" s="21"/>
      <c r="F2444" s="21"/>
      <c r="G2444" s="21"/>
    </row>
    <row r="2445" spans="4:7">
      <c r="D2445" s="21"/>
      <c r="E2445" s="21"/>
      <c r="F2445" s="21"/>
      <c r="G2445" s="21"/>
    </row>
    <row r="2446" spans="4:7">
      <c r="D2446" s="21"/>
      <c r="E2446" s="21"/>
      <c r="F2446" s="21"/>
      <c r="G2446" s="21"/>
    </row>
    <row r="2447" spans="4:7">
      <c r="D2447" s="21"/>
      <c r="E2447" s="21"/>
      <c r="F2447" s="21"/>
      <c r="G2447" s="21"/>
    </row>
    <row r="2448" spans="4:7">
      <c r="D2448" s="21"/>
      <c r="E2448" s="21"/>
      <c r="F2448" s="21"/>
      <c r="G2448" s="21"/>
    </row>
    <row r="2449" spans="4:7">
      <c r="D2449" s="21"/>
      <c r="E2449" s="21"/>
      <c r="F2449" s="21"/>
      <c r="G2449" s="21"/>
    </row>
    <row r="2450" spans="4:7">
      <c r="D2450" s="21"/>
      <c r="E2450" s="21"/>
      <c r="F2450" s="21"/>
      <c r="G2450" s="21"/>
    </row>
    <row r="2451" spans="4:7">
      <c r="D2451" s="21"/>
      <c r="E2451" s="21"/>
      <c r="F2451" s="21"/>
      <c r="G2451" s="21"/>
    </row>
    <row r="2452" spans="4:7">
      <c r="D2452" s="21"/>
      <c r="E2452" s="21"/>
      <c r="F2452" s="21"/>
      <c r="G2452" s="21"/>
    </row>
    <row r="2453" spans="4:7">
      <c r="D2453" s="21"/>
      <c r="E2453" s="21"/>
      <c r="F2453" s="21"/>
      <c r="G2453" s="21"/>
    </row>
    <row r="2454" spans="4:7">
      <c r="D2454" s="21"/>
      <c r="E2454" s="21"/>
      <c r="F2454" s="21"/>
      <c r="G2454" s="21"/>
    </row>
    <row r="2455" spans="4:7">
      <c r="D2455" s="21"/>
      <c r="E2455" s="21"/>
      <c r="F2455" s="21"/>
      <c r="G2455" s="21"/>
    </row>
    <row r="2456" spans="4:7">
      <c r="D2456" s="21"/>
      <c r="E2456" s="21"/>
      <c r="F2456" s="21"/>
      <c r="G2456" s="21"/>
    </row>
    <row r="2457" spans="4:7">
      <c r="D2457" s="21"/>
      <c r="E2457" s="21"/>
      <c r="F2457" s="21"/>
      <c r="G2457" s="21"/>
    </row>
    <row r="2458" spans="4:7">
      <c r="D2458" s="21"/>
      <c r="E2458" s="21"/>
      <c r="F2458" s="21"/>
      <c r="G2458" s="21"/>
    </row>
    <row r="2459" spans="4:7">
      <c r="D2459" s="21"/>
      <c r="E2459" s="21"/>
      <c r="F2459" s="21"/>
      <c r="G2459" s="21"/>
    </row>
    <row r="2460" spans="4:7">
      <c r="D2460" s="21"/>
      <c r="E2460" s="21"/>
      <c r="F2460" s="21"/>
      <c r="G2460" s="21"/>
    </row>
    <row r="2461" spans="4:7">
      <c r="D2461" s="21"/>
      <c r="E2461" s="21"/>
      <c r="F2461" s="21"/>
      <c r="G2461" s="21"/>
    </row>
    <row r="2462" spans="4:7">
      <c r="D2462" s="21"/>
      <c r="E2462" s="21"/>
      <c r="F2462" s="21"/>
      <c r="G2462" s="21"/>
    </row>
    <row r="2463" spans="4:7">
      <c r="D2463" s="21"/>
      <c r="E2463" s="21"/>
      <c r="F2463" s="21"/>
      <c r="G2463" s="21"/>
    </row>
    <row r="2464" spans="4:7">
      <c r="D2464" s="21"/>
      <c r="E2464" s="21"/>
      <c r="F2464" s="21"/>
      <c r="G2464" s="21"/>
    </row>
    <row r="2465" spans="4:7">
      <c r="D2465" s="21"/>
      <c r="E2465" s="21"/>
      <c r="F2465" s="21"/>
      <c r="G2465" s="21"/>
    </row>
    <row r="2466" spans="4:7">
      <c r="D2466" s="21"/>
      <c r="E2466" s="21"/>
      <c r="F2466" s="21"/>
      <c r="G2466" s="21"/>
    </row>
    <row r="2467" spans="4:7">
      <c r="D2467" s="21"/>
      <c r="E2467" s="21"/>
      <c r="F2467" s="21"/>
      <c r="G2467" s="21"/>
    </row>
    <row r="2468" spans="4:7">
      <c r="D2468" s="21"/>
      <c r="E2468" s="21"/>
      <c r="F2468" s="21"/>
      <c r="G2468" s="21"/>
    </row>
    <row r="2469" spans="4:7">
      <c r="D2469" s="21"/>
      <c r="E2469" s="21"/>
      <c r="F2469" s="21"/>
      <c r="G2469" s="21"/>
    </row>
    <row r="2470" spans="4:7">
      <c r="D2470" s="21"/>
      <c r="E2470" s="21"/>
      <c r="F2470" s="21"/>
      <c r="G2470" s="21"/>
    </row>
    <row r="2471" spans="4:7">
      <c r="D2471" s="21"/>
      <c r="E2471" s="21"/>
      <c r="F2471" s="21"/>
      <c r="G2471" s="21"/>
    </row>
    <row r="2472" spans="4:7">
      <c r="D2472" s="21"/>
      <c r="E2472" s="21"/>
      <c r="F2472" s="21"/>
      <c r="G2472" s="21"/>
    </row>
    <row r="2473" spans="4:7">
      <c r="D2473" s="21"/>
      <c r="E2473" s="21"/>
      <c r="F2473" s="21"/>
      <c r="G2473" s="21"/>
    </row>
    <row r="2474" spans="4:7">
      <c r="D2474" s="21"/>
      <c r="E2474" s="21"/>
      <c r="F2474" s="21"/>
      <c r="G2474" s="21"/>
    </row>
    <row r="2475" spans="4:7">
      <c r="D2475" s="21"/>
      <c r="E2475" s="21"/>
      <c r="F2475" s="21"/>
      <c r="G2475" s="21"/>
    </row>
    <row r="2476" spans="4:7">
      <c r="D2476" s="21"/>
      <c r="E2476" s="21"/>
      <c r="F2476" s="21"/>
      <c r="G2476" s="21"/>
    </row>
    <row r="2477" spans="4:7">
      <c r="D2477" s="21"/>
      <c r="E2477" s="21"/>
      <c r="F2477" s="21"/>
      <c r="G2477" s="21"/>
    </row>
    <row r="2478" spans="4:7">
      <c r="D2478" s="21"/>
      <c r="E2478" s="21"/>
      <c r="F2478" s="21"/>
      <c r="G2478" s="21"/>
    </row>
    <row r="2479" spans="4:7">
      <c r="D2479" s="21"/>
      <c r="E2479" s="21"/>
      <c r="F2479" s="21"/>
      <c r="G2479" s="21"/>
    </row>
    <row r="2480" spans="4:7">
      <c r="D2480" s="21"/>
      <c r="E2480" s="21"/>
      <c r="F2480" s="21"/>
      <c r="G2480" s="21"/>
    </row>
    <row r="2481" spans="4:7">
      <c r="D2481" s="21"/>
      <c r="E2481" s="21"/>
      <c r="F2481" s="21"/>
      <c r="G2481" s="21"/>
    </row>
    <row r="2482" spans="4:7">
      <c r="D2482" s="21"/>
      <c r="E2482" s="21"/>
      <c r="F2482" s="21"/>
      <c r="G2482" s="21"/>
    </row>
    <row r="2483" spans="4:7">
      <c r="D2483" s="21"/>
      <c r="E2483" s="21"/>
      <c r="F2483" s="21"/>
      <c r="G2483" s="21"/>
    </row>
    <row r="2484" spans="4:7">
      <c r="D2484" s="21"/>
      <c r="E2484" s="21"/>
      <c r="F2484" s="21"/>
      <c r="G2484" s="21"/>
    </row>
    <row r="2485" spans="4:7">
      <c r="D2485" s="21"/>
      <c r="E2485" s="21"/>
      <c r="F2485" s="21"/>
      <c r="G2485" s="21"/>
    </row>
    <row r="2486" spans="4:7">
      <c r="D2486" s="21"/>
      <c r="E2486" s="21"/>
      <c r="F2486" s="21"/>
      <c r="G2486" s="21"/>
    </row>
    <row r="2487" spans="4:7">
      <c r="D2487" s="21"/>
      <c r="E2487" s="21"/>
      <c r="F2487" s="21"/>
      <c r="G2487" s="21"/>
    </row>
    <row r="2488" spans="4:7">
      <c r="D2488" s="21"/>
      <c r="E2488" s="21"/>
      <c r="F2488" s="21"/>
      <c r="G2488" s="21"/>
    </row>
    <row r="2489" spans="4:7">
      <c r="D2489" s="21"/>
      <c r="E2489" s="21"/>
      <c r="F2489" s="21"/>
      <c r="G2489" s="21"/>
    </row>
    <row r="2490" spans="4:7">
      <c r="D2490" s="21"/>
      <c r="E2490" s="21"/>
      <c r="F2490" s="21"/>
      <c r="G2490" s="21"/>
    </row>
    <row r="2491" spans="4:7">
      <c r="D2491" s="21"/>
      <c r="E2491" s="21"/>
      <c r="F2491" s="21"/>
      <c r="G2491" s="21"/>
    </row>
    <row r="2492" spans="4:7">
      <c r="D2492" s="21"/>
      <c r="E2492" s="21"/>
      <c r="F2492" s="21"/>
      <c r="G2492" s="21"/>
    </row>
    <row r="2493" spans="4:7">
      <c r="D2493" s="21"/>
      <c r="E2493" s="21"/>
      <c r="F2493" s="21"/>
      <c r="G2493" s="21"/>
    </row>
    <row r="2494" spans="4:7">
      <c r="D2494" s="21"/>
      <c r="E2494" s="21"/>
      <c r="F2494" s="21"/>
      <c r="G2494" s="21"/>
    </row>
    <row r="2495" spans="4:7">
      <c r="D2495" s="21"/>
      <c r="E2495" s="21"/>
      <c r="F2495" s="21"/>
      <c r="G2495" s="21"/>
    </row>
    <row r="2496" spans="4:7">
      <c r="D2496" s="21"/>
      <c r="E2496" s="21"/>
      <c r="F2496" s="21"/>
      <c r="G2496" s="21"/>
    </row>
    <row r="2497" spans="4:7">
      <c r="D2497" s="21"/>
      <c r="E2497" s="21"/>
      <c r="F2497" s="21"/>
      <c r="G2497" s="21"/>
    </row>
    <row r="2498" spans="4:7">
      <c r="D2498" s="21"/>
      <c r="E2498" s="21"/>
      <c r="F2498" s="21"/>
      <c r="G2498" s="21"/>
    </row>
    <row r="2499" spans="4:7">
      <c r="D2499" s="21"/>
      <c r="E2499" s="21"/>
      <c r="F2499" s="21"/>
      <c r="G2499" s="21"/>
    </row>
    <row r="2500" spans="4:7">
      <c r="D2500" s="21"/>
      <c r="E2500" s="21"/>
      <c r="F2500" s="21"/>
      <c r="G2500" s="21"/>
    </row>
    <row r="2501" spans="4:7">
      <c r="D2501" s="21"/>
      <c r="E2501" s="21"/>
      <c r="F2501" s="21"/>
      <c r="G2501" s="21"/>
    </row>
    <row r="2502" spans="4:7">
      <c r="D2502" s="21"/>
      <c r="E2502" s="21"/>
      <c r="F2502" s="21"/>
      <c r="G2502" s="21"/>
    </row>
    <row r="2503" spans="4:7">
      <c r="D2503" s="21"/>
      <c r="E2503" s="21"/>
      <c r="F2503" s="21"/>
      <c r="G2503" s="21"/>
    </row>
    <row r="2504" spans="4:7">
      <c r="D2504" s="21"/>
      <c r="E2504" s="21"/>
      <c r="F2504" s="21"/>
      <c r="G2504" s="21"/>
    </row>
    <row r="2505" spans="4:7">
      <c r="D2505" s="21"/>
      <c r="E2505" s="21"/>
      <c r="F2505" s="21"/>
      <c r="G2505" s="21"/>
    </row>
    <row r="2506" spans="4:7">
      <c r="D2506" s="21"/>
      <c r="E2506" s="21"/>
      <c r="F2506" s="21"/>
      <c r="G2506" s="21"/>
    </row>
    <row r="2507" spans="4:7">
      <c r="D2507" s="21"/>
      <c r="E2507" s="21"/>
      <c r="F2507" s="21"/>
      <c r="G2507" s="21"/>
    </row>
    <row r="2508" spans="4:7">
      <c r="D2508" s="21"/>
      <c r="E2508" s="21"/>
      <c r="F2508" s="21"/>
      <c r="G2508" s="21"/>
    </row>
    <row r="2509" spans="4:7">
      <c r="D2509" s="21"/>
      <c r="E2509" s="21"/>
      <c r="F2509" s="21"/>
      <c r="G2509" s="21"/>
    </row>
    <row r="2510" spans="4:7">
      <c r="D2510" s="21"/>
      <c r="E2510" s="21"/>
      <c r="F2510" s="21"/>
      <c r="G2510" s="21"/>
    </row>
    <row r="2511" spans="4:7">
      <c r="D2511" s="21"/>
      <c r="E2511" s="21"/>
      <c r="F2511" s="21"/>
      <c r="G2511" s="21"/>
    </row>
    <row r="2512" spans="4:7">
      <c r="D2512" s="21"/>
      <c r="E2512" s="21"/>
      <c r="F2512" s="21"/>
      <c r="G2512" s="21"/>
    </row>
    <row r="2513" spans="4:7">
      <c r="D2513" s="21"/>
      <c r="E2513" s="21"/>
      <c r="F2513" s="21"/>
      <c r="G2513" s="21"/>
    </row>
    <row r="2514" spans="4:7">
      <c r="D2514" s="21"/>
      <c r="E2514" s="21"/>
      <c r="F2514" s="21"/>
      <c r="G2514" s="21"/>
    </row>
    <row r="2515" spans="4:7">
      <c r="D2515" s="21"/>
      <c r="E2515" s="21"/>
      <c r="F2515" s="21"/>
      <c r="G2515" s="21"/>
    </row>
    <row r="2516" spans="4:7">
      <c r="D2516" s="21"/>
      <c r="E2516" s="21"/>
      <c r="F2516" s="21"/>
      <c r="G2516" s="21"/>
    </row>
    <row r="2517" spans="4:7">
      <c r="D2517" s="21"/>
      <c r="E2517" s="21"/>
      <c r="F2517" s="21"/>
      <c r="G2517" s="21"/>
    </row>
    <row r="2518" spans="4:7">
      <c r="D2518" s="21"/>
      <c r="E2518" s="21"/>
      <c r="F2518" s="21"/>
      <c r="G2518" s="21"/>
    </row>
    <row r="2519" spans="4:7">
      <c r="D2519" s="21"/>
      <c r="E2519" s="21"/>
      <c r="F2519" s="21"/>
      <c r="G2519" s="21"/>
    </row>
    <row r="2520" spans="4:7">
      <c r="D2520" s="21"/>
      <c r="E2520" s="21"/>
      <c r="F2520" s="21"/>
      <c r="G2520" s="21"/>
    </row>
    <row r="2521" spans="4:7">
      <c r="D2521" s="21"/>
      <c r="E2521" s="21"/>
      <c r="F2521" s="21"/>
      <c r="G2521" s="21"/>
    </row>
    <row r="2522" spans="4:7">
      <c r="D2522" s="21"/>
      <c r="E2522" s="21"/>
      <c r="F2522" s="21"/>
      <c r="G2522" s="21"/>
    </row>
    <row r="2523" spans="4:7">
      <c r="D2523" s="21"/>
      <c r="E2523" s="21"/>
      <c r="F2523" s="21"/>
      <c r="G2523" s="21"/>
    </row>
    <row r="2524" spans="4:7">
      <c r="D2524" s="21"/>
      <c r="E2524" s="21"/>
      <c r="F2524" s="21"/>
      <c r="G2524" s="21"/>
    </row>
    <row r="2525" spans="4:7">
      <c r="D2525" s="21"/>
      <c r="E2525" s="21"/>
      <c r="F2525" s="21"/>
      <c r="G2525" s="21"/>
    </row>
    <row r="2526" spans="4:7">
      <c r="D2526" s="21"/>
      <c r="E2526" s="21"/>
      <c r="F2526" s="21"/>
      <c r="G2526" s="21"/>
    </row>
    <row r="2527" spans="4:7">
      <c r="D2527" s="21"/>
      <c r="E2527" s="21"/>
      <c r="F2527" s="21"/>
      <c r="G2527" s="21"/>
    </row>
    <row r="2528" spans="4:7">
      <c r="D2528" s="21"/>
      <c r="E2528" s="21"/>
      <c r="F2528" s="21"/>
      <c r="G2528" s="21"/>
    </row>
    <row r="2529" spans="4:7">
      <c r="D2529" s="21"/>
      <c r="E2529" s="21"/>
      <c r="F2529" s="21"/>
      <c r="G2529" s="21"/>
    </row>
    <row r="2530" spans="4:7">
      <c r="D2530" s="21"/>
      <c r="E2530" s="21"/>
      <c r="F2530" s="21"/>
      <c r="G2530" s="21"/>
    </row>
    <row r="2531" spans="4:7">
      <c r="D2531" s="21"/>
      <c r="E2531" s="21"/>
      <c r="F2531" s="21"/>
      <c r="G2531" s="21"/>
    </row>
    <row r="2532" spans="4:7">
      <c r="D2532" s="21"/>
      <c r="E2532" s="21"/>
      <c r="F2532" s="21"/>
      <c r="G2532" s="21"/>
    </row>
    <row r="2533" spans="4:7">
      <c r="D2533" s="21"/>
      <c r="E2533" s="21"/>
      <c r="F2533" s="21"/>
      <c r="G2533" s="21"/>
    </row>
    <row r="2534" spans="4:7">
      <c r="D2534" s="21"/>
      <c r="E2534" s="21"/>
      <c r="F2534" s="21"/>
      <c r="G2534" s="21"/>
    </row>
    <row r="2535" spans="4:7">
      <c r="D2535" s="21"/>
      <c r="E2535" s="21"/>
      <c r="F2535" s="21"/>
      <c r="G2535" s="21"/>
    </row>
    <row r="2536" spans="4:7">
      <c r="D2536" s="21"/>
      <c r="E2536" s="21"/>
      <c r="F2536" s="21"/>
      <c r="G2536" s="21"/>
    </row>
    <row r="2537" spans="4:7">
      <c r="D2537" s="21"/>
      <c r="E2537" s="21"/>
      <c r="F2537" s="21"/>
      <c r="G2537" s="21"/>
    </row>
    <row r="2538" spans="4:7">
      <c r="D2538" s="21"/>
      <c r="E2538" s="21"/>
      <c r="F2538" s="21"/>
      <c r="G2538" s="21"/>
    </row>
    <row r="2539" spans="4:7">
      <c r="D2539" s="21"/>
      <c r="E2539" s="21"/>
      <c r="F2539" s="21"/>
      <c r="G2539" s="21"/>
    </row>
    <row r="2540" spans="4:7">
      <c r="D2540" s="21"/>
      <c r="E2540" s="21"/>
      <c r="F2540" s="21"/>
      <c r="G2540" s="21"/>
    </row>
    <row r="2541" spans="4:7">
      <c r="D2541" s="21"/>
      <c r="E2541" s="21"/>
      <c r="F2541" s="21"/>
      <c r="G2541" s="21"/>
    </row>
    <row r="2542" spans="4:7">
      <c r="D2542" s="21"/>
      <c r="E2542" s="21"/>
      <c r="F2542" s="21"/>
      <c r="G2542" s="21"/>
    </row>
    <row r="2543" spans="4:7">
      <c r="D2543" s="21"/>
      <c r="E2543" s="21"/>
      <c r="F2543" s="21"/>
      <c r="G2543" s="21"/>
    </row>
    <row r="2544" spans="4:7">
      <c r="D2544" s="21"/>
      <c r="E2544" s="21"/>
      <c r="F2544" s="21"/>
      <c r="G2544" s="21"/>
    </row>
    <row r="2545" spans="4:7">
      <c r="D2545" s="21"/>
      <c r="E2545" s="21"/>
      <c r="F2545" s="21"/>
      <c r="G2545" s="21"/>
    </row>
    <row r="2546" spans="4:7">
      <c r="D2546" s="21"/>
      <c r="E2546" s="21"/>
      <c r="F2546" s="21"/>
      <c r="G2546" s="21"/>
    </row>
    <row r="2547" spans="4:7">
      <c r="D2547" s="21"/>
      <c r="E2547" s="21"/>
      <c r="F2547" s="21"/>
      <c r="G2547" s="21"/>
    </row>
    <row r="2548" spans="4:7">
      <c r="D2548" s="21"/>
      <c r="E2548" s="21"/>
      <c r="F2548" s="21"/>
      <c r="G2548" s="21"/>
    </row>
    <row r="2549" spans="4:7">
      <c r="D2549" s="21"/>
      <c r="E2549" s="21"/>
      <c r="F2549" s="21"/>
      <c r="G2549" s="21"/>
    </row>
    <row r="2550" spans="4:7">
      <c r="D2550" s="21"/>
      <c r="E2550" s="21"/>
      <c r="F2550" s="21"/>
      <c r="G2550" s="21"/>
    </row>
    <row r="2551" spans="4:7">
      <c r="D2551" s="21"/>
      <c r="E2551" s="21"/>
      <c r="F2551" s="21"/>
      <c r="G2551" s="21"/>
    </row>
    <row r="2552" spans="4:7">
      <c r="D2552" s="21"/>
      <c r="E2552" s="21"/>
      <c r="F2552" s="21"/>
      <c r="G2552" s="21"/>
    </row>
    <row r="2553" spans="4:7">
      <c r="D2553" s="21"/>
      <c r="E2553" s="21"/>
      <c r="F2553" s="21"/>
      <c r="G2553" s="21"/>
    </row>
    <row r="2554" spans="4:7">
      <c r="D2554" s="21"/>
      <c r="E2554" s="21"/>
      <c r="F2554" s="21"/>
      <c r="G2554" s="21"/>
    </row>
    <row r="2555" spans="4:7">
      <c r="D2555" s="21"/>
      <c r="E2555" s="21"/>
      <c r="F2555" s="21"/>
      <c r="G2555" s="21"/>
    </row>
    <row r="2556" spans="4:7">
      <c r="D2556" s="21"/>
      <c r="E2556" s="21"/>
      <c r="F2556" s="21"/>
      <c r="G2556" s="21"/>
    </row>
    <row r="2557" spans="4:7">
      <c r="D2557" s="21"/>
      <c r="E2557" s="21"/>
      <c r="F2557" s="21"/>
      <c r="G2557" s="21"/>
    </row>
    <row r="2558" spans="4:7">
      <c r="D2558" s="21"/>
      <c r="E2558" s="21"/>
      <c r="F2558" s="21"/>
      <c r="G2558" s="21"/>
    </row>
    <row r="2559" spans="4:7">
      <c r="D2559" s="21"/>
      <c r="E2559" s="21"/>
      <c r="F2559" s="21"/>
      <c r="G2559" s="21"/>
    </row>
    <row r="2560" spans="4:7">
      <c r="D2560" s="21"/>
      <c r="E2560" s="21"/>
      <c r="F2560" s="21"/>
      <c r="G2560" s="21"/>
    </row>
    <row r="2561" spans="4:7">
      <c r="D2561" s="21"/>
      <c r="E2561" s="21"/>
      <c r="F2561" s="21"/>
      <c r="G2561" s="21"/>
    </row>
    <row r="2562" spans="4:7">
      <c r="D2562" s="21"/>
      <c r="E2562" s="21"/>
      <c r="F2562" s="21"/>
      <c r="G2562" s="21"/>
    </row>
    <row r="2563" spans="4:7">
      <c r="D2563" s="21"/>
      <c r="E2563" s="21"/>
      <c r="F2563" s="21"/>
      <c r="G2563" s="21"/>
    </row>
    <row r="2564" spans="4:7">
      <c r="D2564" s="21"/>
      <c r="E2564" s="21"/>
      <c r="F2564" s="21"/>
      <c r="G2564" s="21"/>
    </row>
    <row r="2565" spans="4:7">
      <c r="D2565" s="21"/>
      <c r="E2565" s="21"/>
      <c r="F2565" s="21"/>
      <c r="G2565" s="21"/>
    </row>
    <row r="2566" spans="4:7">
      <c r="D2566" s="21"/>
      <c r="E2566" s="21"/>
      <c r="F2566" s="21"/>
      <c r="G2566" s="21"/>
    </row>
    <row r="2567" spans="4:7">
      <c r="D2567" s="21"/>
      <c r="E2567" s="21"/>
      <c r="F2567" s="21"/>
      <c r="G2567" s="21"/>
    </row>
    <row r="2568" spans="4:7">
      <c r="D2568" s="21"/>
      <c r="E2568" s="21"/>
      <c r="F2568" s="21"/>
      <c r="G2568" s="21"/>
    </row>
    <row r="2569" spans="4:7">
      <c r="D2569" s="21"/>
      <c r="E2569" s="21"/>
      <c r="F2569" s="21"/>
      <c r="G2569" s="21"/>
    </row>
    <row r="2570" spans="4:7">
      <c r="D2570" s="21"/>
      <c r="E2570" s="21"/>
      <c r="F2570" s="21"/>
      <c r="G2570" s="21"/>
    </row>
    <row r="2571" spans="4:7">
      <c r="D2571" s="21"/>
      <c r="E2571" s="21"/>
      <c r="F2571" s="21"/>
      <c r="G2571" s="21"/>
    </row>
    <row r="2572" spans="4:7">
      <c r="D2572" s="21"/>
      <c r="E2572" s="21"/>
      <c r="F2572" s="21"/>
      <c r="G2572" s="21"/>
    </row>
    <row r="2573" spans="4:7">
      <c r="D2573" s="21"/>
      <c r="E2573" s="21"/>
      <c r="F2573" s="21"/>
      <c r="G2573" s="21"/>
    </row>
    <row r="2574" spans="4:7">
      <c r="D2574" s="21"/>
      <c r="E2574" s="21"/>
      <c r="F2574" s="21"/>
      <c r="G2574" s="21"/>
    </row>
    <row r="2575" spans="4:7">
      <c r="D2575" s="21"/>
      <c r="E2575" s="21"/>
      <c r="F2575" s="21"/>
      <c r="G2575" s="21"/>
    </row>
    <row r="2576" spans="4:7">
      <c r="D2576" s="21"/>
      <c r="E2576" s="21"/>
      <c r="F2576" s="21"/>
      <c r="G2576" s="21"/>
    </row>
    <row r="2577" spans="4:7">
      <c r="D2577" s="21"/>
      <c r="E2577" s="21"/>
      <c r="F2577" s="21"/>
      <c r="G2577" s="21"/>
    </row>
    <row r="2578" spans="4:7">
      <c r="D2578" s="21"/>
      <c r="E2578" s="21"/>
      <c r="F2578" s="21"/>
      <c r="G2578" s="21"/>
    </row>
    <row r="2579" spans="4:7">
      <c r="D2579" s="21"/>
      <c r="E2579" s="21"/>
      <c r="F2579" s="21"/>
      <c r="G2579" s="21"/>
    </row>
    <row r="2580" spans="4:7">
      <c r="D2580" s="21"/>
      <c r="E2580" s="21"/>
      <c r="F2580" s="21"/>
      <c r="G2580" s="21"/>
    </row>
    <row r="2581" spans="4:7">
      <c r="D2581" s="21"/>
      <c r="E2581" s="21"/>
      <c r="F2581" s="21"/>
      <c r="G2581" s="21"/>
    </row>
    <row r="2582" spans="4:7">
      <c r="D2582" s="21"/>
      <c r="E2582" s="21"/>
      <c r="F2582" s="21"/>
      <c r="G2582" s="21"/>
    </row>
    <row r="2583" spans="4:7">
      <c r="D2583" s="21"/>
      <c r="E2583" s="21"/>
      <c r="F2583" s="21"/>
      <c r="G2583" s="21"/>
    </row>
    <row r="2584" spans="4:7">
      <c r="D2584" s="21"/>
      <c r="E2584" s="21"/>
      <c r="F2584" s="21"/>
      <c r="G2584" s="21"/>
    </row>
    <row r="2585" spans="4:7">
      <c r="D2585" s="21"/>
      <c r="E2585" s="21"/>
      <c r="F2585" s="21"/>
      <c r="G2585" s="21"/>
    </row>
    <row r="2586" spans="4:7">
      <c r="D2586" s="21"/>
      <c r="E2586" s="21"/>
      <c r="F2586" s="21"/>
      <c r="G2586" s="21"/>
    </row>
    <row r="2587" spans="4:7">
      <c r="D2587" s="21"/>
      <c r="E2587" s="21"/>
      <c r="F2587" s="21"/>
      <c r="G2587" s="21"/>
    </row>
    <row r="2588" spans="4:7">
      <c r="D2588" s="21"/>
      <c r="E2588" s="21"/>
      <c r="F2588" s="21"/>
      <c r="G2588" s="21"/>
    </row>
    <row r="2589" spans="4:7">
      <c r="D2589" s="21"/>
      <c r="E2589" s="21"/>
      <c r="F2589" s="21"/>
      <c r="G2589" s="21"/>
    </row>
    <row r="2590" spans="4:7">
      <c r="D2590" s="21"/>
      <c r="E2590" s="21"/>
      <c r="F2590" s="21"/>
      <c r="G2590" s="21"/>
    </row>
    <row r="2591" spans="4:7">
      <c r="D2591" s="21"/>
      <c r="E2591" s="21"/>
      <c r="F2591" s="21"/>
      <c r="G2591" s="21"/>
    </row>
    <row r="2592" spans="4:7">
      <c r="D2592" s="21"/>
      <c r="E2592" s="21"/>
      <c r="F2592" s="21"/>
      <c r="G2592" s="21"/>
    </row>
    <row r="2593" spans="4:7">
      <c r="D2593" s="21"/>
      <c r="E2593" s="21"/>
      <c r="F2593" s="21"/>
      <c r="G2593" s="21"/>
    </row>
    <row r="2594" spans="4:7">
      <c r="D2594" s="21"/>
      <c r="E2594" s="21"/>
      <c r="F2594" s="21"/>
      <c r="G2594" s="21"/>
    </row>
    <row r="2595" spans="4:7">
      <c r="D2595" s="21"/>
      <c r="E2595" s="21"/>
      <c r="F2595" s="21"/>
      <c r="G2595" s="21"/>
    </row>
    <row r="2596" spans="4:7">
      <c r="D2596" s="21"/>
      <c r="E2596" s="21"/>
      <c r="F2596" s="21"/>
      <c r="G2596" s="21"/>
    </row>
    <row r="2597" spans="4:7">
      <c r="D2597" s="21"/>
      <c r="E2597" s="21"/>
      <c r="F2597" s="21"/>
      <c r="G2597" s="21"/>
    </row>
    <row r="2598" spans="4:7">
      <c r="D2598" s="21"/>
      <c r="E2598" s="21"/>
      <c r="F2598" s="21"/>
      <c r="G2598" s="21"/>
    </row>
    <row r="2599" spans="4:7">
      <c r="D2599" s="21"/>
      <c r="E2599" s="21"/>
      <c r="F2599" s="21"/>
      <c r="G2599" s="21"/>
    </row>
    <row r="2600" spans="4:7">
      <c r="D2600" s="21"/>
      <c r="E2600" s="21"/>
      <c r="F2600" s="21"/>
      <c r="G2600" s="21"/>
    </row>
    <row r="2601" spans="4:7">
      <c r="D2601" s="21"/>
      <c r="E2601" s="21"/>
      <c r="F2601" s="21"/>
      <c r="G2601" s="21"/>
    </row>
    <row r="2602" spans="4:7">
      <c r="D2602" s="21"/>
      <c r="E2602" s="21"/>
      <c r="F2602" s="21"/>
      <c r="G2602" s="21"/>
    </row>
    <row r="2603" spans="4:7">
      <c r="D2603" s="21"/>
      <c r="E2603" s="21"/>
      <c r="F2603" s="21"/>
      <c r="G2603" s="21"/>
    </row>
    <row r="2604" spans="4:7">
      <c r="D2604" s="21"/>
      <c r="E2604" s="21"/>
      <c r="F2604" s="21"/>
      <c r="G2604" s="21"/>
    </row>
    <row r="2605" spans="4:7">
      <c r="D2605" s="21"/>
      <c r="E2605" s="21"/>
      <c r="F2605" s="21"/>
      <c r="G2605" s="21"/>
    </row>
    <row r="2606" spans="4:7">
      <c r="D2606" s="21"/>
      <c r="E2606" s="21"/>
      <c r="F2606" s="21"/>
      <c r="G2606" s="21"/>
    </row>
    <row r="2607" spans="4:7">
      <c r="D2607" s="21"/>
      <c r="E2607" s="21"/>
      <c r="F2607" s="21"/>
      <c r="G2607" s="21"/>
    </row>
    <row r="2608" spans="4:7">
      <c r="D2608" s="21"/>
      <c r="E2608" s="21"/>
      <c r="F2608" s="21"/>
      <c r="G2608" s="21"/>
    </row>
    <row r="2609" spans="4:7">
      <c r="D2609" s="21"/>
      <c r="E2609" s="21"/>
      <c r="F2609" s="21"/>
      <c r="G2609" s="21"/>
    </row>
    <row r="2610" spans="4:7">
      <c r="D2610" s="21"/>
      <c r="E2610" s="21"/>
      <c r="F2610" s="21"/>
      <c r="G2610" s="21"/>
    </row>
    <row r="2611" spans="4:7">
      <c r="D2611" s="21"/>
      <c r="E2611" s="21"/>
      <c r="F2611" s="21"/>
      <c r="G2611" s="21"/>
    </row>
    <row r="2612" spans="4:7">
      <c r="D2612" s="21"/>
      <c r="E2612" s="21"/>
      <c r="F2612" s="21"/>
      <c r="G2612" s="21"/>
    </row>
    <row r="2613" spans="4:7">
      <c r="D2613" s="21"/>
      <c r="E2613" s="21"/>
      <c r="F2613" s="21"/>
      <c r="G2613" s="21"/>
    </row>
    <row r="2614" spans="4:7">
      <c r="D2614" s="21"/>
      <c r="E2614" s="21"/>
      <c r="F2614" s="21"/>
      <c r="G2614" s="21"/>
    </row>
    <row r="2615" spans="4:7">
      <c r="D2615" s="21"/>
      <c r="E2615" s="21"/>
      <c r="F2615" s="21"/>
      <c r="G2615" s="21"/>
    </row>
    <row r="2616" spans="4:7">
      <c r="D2616" s="21"/>
      <c r="E2616" s="21"/>
      <c r="F2616" s="21"/>
      <c r="G2616" s="21"/>
    </row>
    <row r="2617" spans="4:7">
      <c r="D2617" s="21"/>
      <c r="E2617" s="21"/>
      <c r="F2617" s="21"/>
      <c r="G2617" s="21"/>
    </row>
    <row r="2618" spans="4:7">
      <c r="D2618" s="21"/>
      <c r="E2618" s="21"/>
      <c r="F2618" s="21"/>
      <c r="G2618" s="21"/>
    </row>
    <row r="2619" spans="4:7">
      <c r="D2619" s="21"/>
      <c r="E2619" s="21"/>
      <c r="F2619" s="21"/>
      <c r="G2619" s="21"/>
    </row>
    <row r="2620" spans="4:7">
      <c r="D2620" s="21"/>
      <c r="E2620" s="21"/>
      <c r="F2620" s="21"/>
      <c r="G2620" s="21"/>
    </row>
    <row r="2621" spans="4:7">
      <c r="D2621" s="21"/>
      <c r="E2621" s="21"/>
      <c r="F2621" s="21"/>
      <c r="G2621" s="21"/>
    </row>
    <row r="2622" spans="4:7">
      <c r="D2622" s="21"/>
      <c r="E2622" s="21"/>
      <c r="F2622" s="21"/>
      <c r="G2622" s="21"/>
    </row>
    <row r="2623" spans="4:7">
      <c r="D2623" s="21"/>
      <c r="E2623" s="21"/>
      <c r="F2623" s="21"/>
      <c r="G2623" s="21"/>
    </row>
    <row r="2624" spans="4:7">
      <c r="D2624" s="21"/>
      <c r="E2624" s="21"/>
      <c r="F2624" s="21"/>
      <c r="G2624" s="21"/>
    </row>
    <row r="2625" spans="4:7">
      <c r="D2625" s="21"/>
      <c r="E2625" s="21"/>
      <c r="F2625" s="21"/>
      <c r="G2625" s="21"/>
    </row>
    <row r="2626" spans="4:7">
      <c r="D2626" s="21"/>
      <c r="E2626" s="21"/>
      <c r="F2626" s="21"/>
      <c r="G2626" s="21"/>
    </row>
    <row r="2627" spans="4:7">
      <c r="D2627" s="21"/>
      <c r="E2627" s="21"/>
      <c r="F2627" s="21"/>
      <c r="G2627" s="21"/>
    </row>
    <row r="2628" spans="4:7">
      <c r="D2628" s="21"/>
      <c r="E2628" s="21"/>
      <c r="F2628" s="21"/>
      <c r="G2628" s="21"/>
    </row>
    <row r="2629" spans="4:7">
      <c r="D2629" s="21"/>
      <c r="E2629" s="21"/>
      <c r="F2629" s="21"/>
      <c r="G2629" s="21"/>
    </row>
    <row r="2630" spans="4:7">
      <c r="D2630" s="21"/>
      <c r="E2630" s="21"/>
      <c r="F2630" s="21"/>
      <c r="G2630" s="21"/>
    </row>
    <row r="2631" spans="4:7">
      <c r="D2631" s="21"/>
      <c r="E2631" s="21"/>
      <c r="F2631" s="21"/>
      <c r="G2631" s="21"/>
    </row>
    <row r="2632" spans="4:7">
      <c r="D2632" s="21"/>
      <c r="E2632" s="21"/>
      <c r="F2632" s="21"/>
      <c r="G2632" s="21"/>
    </row>
    <row r="2633" spans="4:7">
      <c r="D2633" s="21"/>
      <c r="E2633" s="21"/>
      <c r="F2633" s="21"/>
      <c r="G2633" s="21"/>
    </row>
    <row r="2634" spans="4:7">
      <c r="D2634" s="21"/>
      <c r="E2634" s="21"/>
      <c r="F2634" s="21"/>
      <c r="G2634" s="21"/>
    </row>
    <row r="2635" spans="4:7">
      <c r="D2635" s="21"/>
      <c r="E2635" s="21"/>
      <c r="F2635" s="21"/>
      <c r="G2635" s="21"/>
    </row>
    <row r="2636" spans="4:7">
      <c r="D2636" s="21"/>
      <c r="E2636" s="21"/>
      <c r="F2636" s="21"/>
      <c r="G2636" s="21"/>
    </row>
    <row r="2637" spans="4:7">
      <c r="D2637" s="21"/>
      <c r="E2637" s="21"/>
      <c r="F2637" s="21"/>
      <c r="G2637" s="21"/>
    </row>
    <row r="2638" spans="4:7">
      <c r="D2638" s="21"/>
      <c r="E2638" s="21"/>
      <c r="F2638" s="21"/>
      <c r="G2638" s="21"/>
    </row>
    <row r="2639" spans="4:7">
      <c r="D2639" s="21"/>
      <c r="E2639" s="21"/>
      <c r="F2639" s="21"/>
      <c r="G2639" s="21"/>
    </row>
    <row r="2640" spans="4:7">
      <c r="D2640" s="21"/>
      <c r="E2640" s="21"/>
      <c r="F2640" s="21"/>
      <c r="G2640" s="21"/>
    </row>
    <row r="2641" spans="4:7">
      <c r="D2641" s="21"/>
      <c r="E2641" s="21"/>
      <c r="F2641" s="21"/>
      <c r="G2641" s="21"/>
    </row>
    <row r="2642" spans="4:7">
      <c r="D2642" s="21"/>
      <c r="E2642" s="21"/>
      <c r="F2642" s="21"/>
      <c r="G2642" s="21"/>
    </row>
    <row r="2643" spans="4:7">
      <c r="D2643" s="21"/>
      <c r="E2643" s="21"/>
      <c r="F2643" s="21"/>
      <c r="G2643" s="21"/>
    </row>
    <row r="2644" spans="4:7">
      <c r="D2644" s="21"/>
      <c r="E2644" s="21"/>
      <c r="F2644" s="21"/>
      <c r="G2644" s="21"/>
    </row>
    <row r="2645" spans="4:7">
      <c r="D2645" s="21"/>
      <c r="E2645" s="21"/>
      <c r="F2645" s="21"/>
      <c r="G2645" s="21"/>
    </row>
    <row r="2646" spans="4:7">
      <c r="D2646" s="21"/>
      <c r="E2646" s="21"/>
      <c r="F2646" s="21"/>
      <c r="G2646" s="21"/>
    </row>
    <row r="2647" spans="4:7">
      <c r="D2647" s="21"/>
      <c r="E2647" s="21"/>
      <c r="F2647" s="21"/>
      <c r="G2647" s="21"/>
    </row>
    <row r="2648" spans="4:7">
      <c r="D2648" s="21"/>
      <c r="E2648" s="21"/>
      <c r="F2648" s="21"/>
      <c r="G2648" s="21"/>
    </row>
    <row r="2649" spans="4:7">
      <c r="D2649" s="21"/>
      <c r="E2649" s="21"/>
      <c r="F2649" s="21"/>
      <c r="G2649" s="21"/>
    </row>
    <row r="2650" spans="4:7">
      <c r="D2650" s="21"/>
      <c r="E2650" s="21"/>
      <c r="F2650" s="21"/>
      <c r="G2650" s="21"/>
    </row>
    <row r="2651" spans="4:7">
      <c r="D2651" s="21"/>
      <c r="E2651" s="21"/>
      <c r="F2651" s="21"/>
      <c r="G2651" s="21"/>
    </row>
    <row r="2652" spans="4:7">
      <c r="D2652" s="21"/>
      <c r="E2652" s="21"/>
      <c r="F2652" s="21"/>
      <c r="G2652" s="21"/>
    </row>
    <row r="2653" spans="4:7">
      <c r="D2653" s="21"/>
      <c r="E2653" s="21"/>
      <c r="F2653" s="21"/>
      <c r="G2653" s="21"/>
    </row>
    <row r="2654" spans="4:7">
      <c r="D2654" s="21"/>
      <c r="E2654" s="21"/>
      <c r="F2654" s="21"/>
      <c r="G2654" s="21"/>
    </row>
    <row r="2655" spans="4:7">
      <c r="D2655" s="21"/>
      <c r="E2655" s="21"/>
      <c r="F2655" s="21"/>
      <c r="G2655" s="21"/>
    </row>
    <row r="2656" spans="4:7">
      <c r="D2656" s="21"/>
      <c r="E2656" s="21"/>
      <c r="F2656" s="21"/>
      <c r="G2656" s="21"/>
    </row>
    <row r="2657" spans="4:7">
      <c r="D2657" s="21"/>
      <c r="E2657" s="21"/>
      <c r="F2657" s="21"/>
      <c r="G2657" s="21"/>
    </row>
    <row r="2658" spans="4:7">
      <c r="D2658" s="21"/>
      <c r="E2658" s="21"/>
      <c r="F2658" s="21"/>
      <c r="G2658" s="21"/>
    </row>
    <row r="2659" spans="4:7">
      <c r="D2659" s="21"/>
      <c r="E2659" s="21"/>
      <c r="F2659" s="21"/>
      <c r="G2659" s="21"/>
    </row>
    <row r="2660" spans="4:7">
      <c r="D2660" s="21"/>
      <c r="E2660" s="21"/>
      <c r="F2660" s="21"/>
      <c r="G2660" s="21"/>
    </row>
    <row r="2661" spans="4:7">
      <c r="D2661" s="21"/>
      <c r="E2661" s="21"/>
      <c r="F2661" s="21"/>
      <c r="G2661" s="21"/>
    </row>
    <row r="2662" spans="4:7">
      <c r="D2662" s="21"/>
      <c r="E2662" s="21"/>
      <c r="F2662" s="21"/>
      <c r="G2662" s="21"/>
    </row>
    <row r="2663" spans="4:7">
      <c r="D2663" s="21"/>
      <c r="E2663" s="21"/>
      <c r="F2663" s="21"/>
      <c r="G2663" s="21"/>
    </row>
    <row r="2664" spans="4:7">
      <c r="D2664" s="21"/>
      <c r="E2664" s="21"/>
      <c r="F2664" s="21"/>
      <c r="G2664" s="21"/>
    </row>
    <row r="2665" spans="4:7">
      <c r="D2665" s="21"/>
      <c r="E2665" s="21"/>
      <c r="F2665" s="21"/>
      <c r="G2665" s="21"/>
    </row>
    <row r="2666" spans="4:7">
      <c r="D2666" s="21"/>
      <c r="E2666" s="21"/>
      <c r="F2666" s="21"/>
      <c r="G2666" s="21"/>
    </row>
    <row r="2667" spans="4:7">
      <c r="D2667" s="21"/>
      <c r="E2667" s="21"/>
      <c r="F2667" s="21"/>
      <c r="G2667" s="21"/>
    </row>
    <row r="2668" spans="4:7">
      <c r="D2668" s="21"/>
      <c r="E2668" s="21"/>
      <c r="F2668" s="21"/>
      <c r="G2668" s="21"/>
    </row>
    <row r="2669" spans="4:7">
      <c r="D2669" s="21"/>
      <c r="E2669" s="21"/>
      <c r="F2669" s="21"/>
      <c r="G2669" s="21"/>
    </row>
    <row r="2670" spans="4:7">
      <c r="D2670" s="21"/>
      <c r="E2670" s="21"/>
      <c r="F2670" s="21"/>
      <c r="G2670" s="21"/>
    </row>
    <row r="2671" spans="4:7">
      <c r="D2671" s="21"/>
      <c r="E2671" s="21"/>
      <c r="F2671" s="21"/>
      <c r="G2671" s="21"/>
    </row>
    <row r="2672" spans="4:7">
      <c r="D2672" s="21"/>
      <c r="E2672" s="21"/>
      <c r="F2672" s="21"/>
      <c r="G2672" s="21"/>
    </row>
    <row r="2673" spans="4:7">
      <c r="D2673" s="21"/>
      <c r="E2673" s="21"/>
      <c r="F2673" s="21"/>
      <c r="G2673" s="21"/>
    </row>
    <row r="2674" spans="4:7">
      <c r="D2674" s="21"/>
      <c r="E2674" s="21"/>
      <c r="F2674" s="21"/>
      <c r="G2674" s="21"/>
    </row>
    <row r="2675" spans="4:7">
      <c r="D2675" s="21"/>
      <c r="E2675" s="21"/>
      <c r="F2675" s="21"/>
      <c r="G2675" s="21"/>
    </row>
    <row r="2676" spans="4:7">
      <c r="D2676" s="21"/>
      <c r="E2676" s="21"/>
      <c r="F2676" s="21"/>
      <c r="G2676" s="21"/>
    </row>
    <row r="2677" spans="4:7">
      <c r="D2677" s="21"/>
      <c r="E2677" s="21"/>
      <c r="F2677" s="21"/>
      <c r="G2677" s="21"/>
    </row>
    <row r="2678" spans="4:7">
      <c r="D2678" s="21"/>
      <c r="E2678" s="21"/>
      <c r="F2678" s="21"/>
      <c r="G2678" s="21"/>
    </row>
    <row r="2679" spans="4:7">
      <c r="D2679" s="21"/>
      <c r="E2679" s="21"/>
      <c r="F2679" s="21"/>
      <c r="G2679" s="21"/>
    </row>
    <row r="2680" spans="4:7">
      <c r="D2680" s="21"/>
      <c r="E2680" s="21"/>
      <c r="F2680" s="21"/>
      <c r="G2680" s="21"/>
    </row>
    <row r="2681" spans="4:7">
      <c r="D2681" s="21"/>
      <c r="E2681" s="21"/>
      <c r="F2681" s="21"/>
      <c r="G2681" s="21"/>
    </row>
    <row r="2682" spans="4:7">
      <c r="D2682" s="21"/>
      <c r="E2682" s="21"/>
      <c r="F2682" s="21"/>
      <c r="G2682" s="21"/>
    </row>
    <row r="2683" spans="4:7">
      <c r="D2683" s="21"/>
      <c r="E2683" s="21"/>
      <c r="F2683" s="21"/>
      <c r="G2683" s="21"/>
    </row>
    <row r="2684" spans="4:7">
      <c r="D2684" s="21"/>
      <c r="E2684" s="21"/>
      <c r="F2684" s="21"/>
      <c r="G2684" s="21"/>
    </row>
    <row r="2685" spans="4:7">
      <c r="D2685" s="21"/>
      <c r="E2685" s="21"/>
      <c r="F2685" s="21"/>
      <c r="G2685" s="21"/>
    </row>
    <row r="2686" spans="4:7">
      <c r="D2686" s="21"/>
      <c r="E2686" s="21"/>
      <c r="F2686" s="21"/>
      <c r="G2686" s="21"/>
    </row>
    <row r="2687" spans="4:7">
      <c r="D2687" s="21"/>
      <c r="E2687" s="21"/>
      <c r="F2687" s="21"/>
      <c r="G2687" s="21"/>
    </row>
    <row r="2688" spans="4:7">
      <c r="D2688" s="21"/>
      <c r="E2688" s="21"/>
      <c r="F2688" s="21"/>
      <c r="G2688" s="21"/>
    </row>
    <row r="2689" spans="4:7">
      <c r="D2689" s="21"/>
      <c r="E2689" s="21"/>
      <c r="F2689" s="21"/>
      <c r="G2689" s="21"/>
    </row>
    <row r="2690" spans="4:7">
      <c r="D2690" s="21"/>
      <c r="E2690" s="21"/>
      <c r="F2690" s="21"/>
      <c r="G2690" s="21"/>
    </row>
    <row r="2691" spans="4:7">
      <c r="D2691" s="21"/>
      <c r="E2691" s="21"/>
      <c r="F2691" s="21"/>
      <c r="G2691" s="21"/>
    </row>
    <row r="2692" spans="4:7">
      <c r="D2692" s="21"/>
      <c r="E2692" s="21"/>
      <c r="F2692" s="21"/>
      <c r="G2692" s="21"/>
    </row>
    <row r="2693" spans="4:7">
      <c r="D2693" s="21"/>
      <c r="E2693" s="21"/>
      <c r="F2693" s="21"/>
      <c r="G2693" s="21"/>
    </row>
    <row r="2694" spans="4:7">
      <c r="D2694" s="21"/>
      <c r="E2694" s="21"/>
      <c r="F2694" s="21"/>
      <c r="G2694" s="21"/>
    </row>
    <row r="2695" spans="4:7">
      <c r="D2695" s="21"/>
      <c r="E2695" s="21"/>
      <c r="F2695" s="21"/>
      <c r="G2695" s="21"/>
    </row>
    <row r="2696" spans="4:7">
      <c r="D2696" s="21"/>
      <c r="E2696" s="21"/>
      <c r="F2696" s="21"/>
      <c r="G2696" s="21"/>
    </row>
    <row r="2697" spans="4:7">
      <c r="D2697" s="21"/>
      <c r="E2697" s="21"/>
      <c r="F2697" s="21"/>
      <c r="G2697" s="21"/>
    </row>
    <row r="2698" spans="4:7">
      <c r="D2698" s="21"/>
      <c r="E2698" s="21"/>
      <c r="F2698" s="21"/>
      <c r="G2698" s="21"/>
    </row>
    <row r="2699" spans="4:7">
      <c r="D2699" s="21"/>
      <c r="E2699" s="21"/>
      <c r="F2699" s="21"/>
      <c r="G2699" s="21"/>
    </row>
    <row r="2700" spans="4:7">
      <c r="D2700" s="21"/>
      <c r="E2700" s="21"/>
      <c r="F2700" s="21"/>
      <c r="G2700" s="21"/>
    </row>
    <row r="2701" spans="4:7">
      <c r="D2701" s="21"/>
      <c r="E2701" s="21"/>
      <c r="F2701" s="21"/>
      <c r="G2701" s="21"/>
    </row>
    <row r="2702" spans="4:7">
      <c r="D2702" s="21"/>
      <c r="E2702" s="21"/>
      <c r="F2702" s="21"/>
      <c r="G2702" s="21"/>
    </row>
    <row r="2703" spans="4:7">
      <c r="D2703" s="21"/>
      <c r="E2703" s="21"/>
      <c r="F2703" s="21"/>
      <c r="G2703" s="21"/>
    </row>
    <row r="2704" spans="4:7">
      <c r="D2704" s="21"/>
      <c r="E2704" s="21"/>
      <c r="F2704" s="21"/>
      <c r="G2704" s="21"/>
    </row>
    <row r="2705" spans="4:7">
      <c r="D2705" s="21"/>
      <c r="E2705" s="21"/>
      <c r="F2705" s="21"/>
      <c r="G2705" s="21"/>
    </row>
    <row r="2706" spans="4:7">
      <c r="D2706" s="21"/>
      <c r="E2706" s="21"/>
      <c r="F2706" s="21"/>
      <c r="G2706" s="21"/>
    </row>
    <row r="2707" spans="4:7">
      <c r="D2707" s="21"/>
      <c r="E2707" s="21"/>
      <c r="F2707" s="21"/>
      <c r="G2707" s="21"/>
    </row>
    <row r="2708" spans="4:7">
      <c r="D2708" s="21"/>
      <c r="E2708" s="21"/>
      <c r="F2708" s="21"/>
      <c r="G2708" s="21"/>
    </row>
    <row r="2709" spans="4:7">
      <c r="D2709" s="21"/>
      <c r="E2709" s="21"/>
      <c r="F2709" s="21"/>
      <c r="G2709" s="21"/>
    </row>
    <row r="2710" spans="4:7">
      <c r="D2710" s="21"/>
      <c r="E2710" s="21"/>
      <c r="F2710" s="21"/>
      <c r="G2710" s="21"/>
    </row>
    <row r="2711" spans="4:7">
      <c r="D2711" s="21"/>
      <c r="E2711" s="21"/>
      <c r="F2711" s="21"/>
      <c r="G2711" s="21"/>
    </row>
    <row r="2712" spans="4:7">
      <c r="D2712" s="21"/>
      <c r="E2712" s="21"/>
      <c r="F2712" s="21"/>
      <c r="G2712" s="21"/>
    </row>
    <row r="2713" spans="4:7">
      <c r="D2713" s="21"/>
      <c r="E2713" s="21"/>
      <c r="F2713" s="21"/>
      <c r="G2713" s="21"/>
    </row>
    <row r="2714" spans="4:7">
      <c r="D2714" s="21"/>
      <c r="E2714" s="21"/>
      <c r="F2714" s="21"/>
      <c r="G2714" s="21"/>
    </row>
    <row r="2715" spans="4:7">
      <c r="D2715" s="21"/>
      <c r="E2715" s="21"/>
      <c r="F2715" s="21"/>
      <c r="G2715" s="21"/>
    </row>
    <row r="2716" spans="4:7">
      <c r="D2716" s="21"/>
      <c r="E2716" s="21"/>
      <c r="F2716" s="21"/>
      <c r="G2716" s="21"/>
    </row>
    <row r="2717" spans="4:7">
      <c r="D2717" s="21"/>
      <c r="E2717" s="21"/>
      <c r="F2717" s="21"/>
      <c r="G2717" s="21"/>
    </row>
    <row r="2718" spans="4:7">
      <c r="D2718" s="21"/>
      <c r="E2718" s="21"/>
      <c r="F2718" s="21"/>
      <c r="G2718" s="21"/>
    </row>
    <row r="2719" spans="4:7">
      <c r="D2719" s="21"/>
      <c r="E2719" s="21"/>
      <c r="F2719" s="21"/>
      <c r="G2719" s="21"/>
    </row>
    <row r="2720" spans="4:7">
      <c r="D2720" s="21"/>
      <c r="E2720" s="21"/>
      <c r="F2720" s="21"/>
      <c r="G2720" s="21"/>
    </row>
    <row r="2721" spans="4:7">
      <c r="D2721" s="21"/>
      <c r="E2721" s="21"/>
      <c r="F2721" s="21"/>
      <c r="G2721" s="21"/>
    </row>
    <row r="2722" spans="4:7">
      <c r="D2722" s="21"/>
      <c r="E2722" s="21"/>
      <c r="F2722" s="21"/>
      <c r="G2722" s="21"/>
    </row>
    <row r="2723" spans="4:7">
      <c r="D2723" s="21"/>
      <c r="E2723" s="21"/>
      <c r="F2723" s="21"/>
      <c r="G2723" s="21"/>
    </row>
    <row r="2724" spans="4:7">
      <c r="D2724" s="21"/>
      <c r="E2724" s="21"/>
      <c r="F2724" s="21"/>
      <c r="G2724" s="21"/>
    </row>
    <row r="2725" spans="4:7">
      <c r="D2725" s="21"/>
      <c r="E2725" s="21"/>
      <c r="F2725" s="21"/>
      <c r="G2725" s="21"/>
    </row>
    <row r="2726" spans="4:7">
      <c r="D2726" s="21"/>
      <c r="E2726" s="21"/>
      <c r="F2726" s="21"/>
      <c r="G2726" s="21"/>
    </row>
    <row r="2727" spans="4:7">
      <c r="D2727" s="21"/>
      <c r="E2727" s="21"/>
      <c r="F2727" s="21"/>
      <c r="G2727" s="21"/>
    </row>
    <row r="2728" spans="4:7">
      <c r="D2728" s="21"/>
      <c r="E2728" s="21"/>
      <c r="F2728" s="21"/>
      <c r="G2728" s="21"/>
    </row>
    <row r="2729" spans="4:7">
      <c r="D2729" s="21"/>
      <c r="E2729" s="21"/>
      <c r="F2729" s="21"/>
      <c r="G2729" s="21"/>
    </row>
    <row r="2730" spans="4:7">
      <c r="D2730" s="21"/>
      <c r="E2730" s="21"/>
      <c r="F2730" s="21"/>
      <c r="G2730" s="21"/>
    </row>
    <row r="2731" spans="4:7">
      <c r="D2731" s="21"/>
      <c r="E2731" s="21"/>
      <c r="F2731" s="21"/>
      <c r="G2731" s="21"/>
    </row>
    <row r="2732" spans="4:7">
      <c r="D2732" s="21"/>
      <c r="E2732" s="21"/>
      <c r="F2732" s="21"/>
      <c r="G2732" s="21"/>
    </row>
    <row r="2733" spans="4:7">
      <c r="D2733" s="21"/>
      <c r="E2733" s="21"/>
      <c r="F2733" s="21"/>
      <c r="G2733" s="21"/>
    </row>
    <row r="2734" spans="4:7">
      <c r="D2734" s="21"/>
      <c r="E2734" s="21"/>
      <c r="F2734" s="21"/>
      <c r="G2734" s="21"/>
    </row>
    <row r="2735" spans="4:7">
      <c r="D2735" s="21"/>
      <c r="E2735" s="21"/>
      <c r="F2735" s="21"/>
      <c r="G2735" s="21"/>
    </row>
    <row r="2736" spans="4:7">
      <c r="D2736" s="21"/>
      <c r="E2736" s="21"/>
      <c r="F2736" s="21"/>
      <c r="G2736" s="21"/>
    </row>
    <row r="2737" spans="4:7">
      <c r="D2737" s="21"/>
      <c r="E2737" s="21"/>
      <c r="F2737" s="21"/>
      <c r="G2737" s="21"/>
    </row>
    <row r="2738" spans="4:7">
      <c r="D2738" s="21"/>
      <c r="E2738" s="21"/>
      <c r="F2738" s="21"/>
      <c r="G2738" s="21"/>
    </row>
    <row r="2739" spans="4:7">
      <c r="D2739" s="21"/>
      <c r="E2739" s="21"/>
      <c r="F2739" s="21"/>
      <c r="G2739" s="21"/>
    </row>
    <row r="2740" spans="4:7">
      <c r="D2740" s="21"/>
      <c r="E2740" s="21"/>
      <c r="F2740" s="21"/>
      <c r="G2740" s="21"/>
    </row>
    <row r="2741" spans="4:7">
      <c r="D2741" s="21"/>
      <c r="E2741" s="21"/>
      <c r="F2741" s="21"/>
      <c r="G2741" s="21"/>
    </row>
    <row r="2742" spans="4:7">
      <c r="D2742" s="21"/>
      <c r="E2742" s="21"/>
      <c r="F2742" s="21"/>
      <c r="G2742" s="21"/>
    </row>
    <row r="2743" spans="4:7">
      <c r="D2743" s="21"/>
      <c r="E2743" s="21"/>
      <c r="F2743" s="21"/>
      <c r="G2743" s="21"/>
    </row>
    <row r="2744" spans="4:7">
      <c r="D2744" s="21"/>
      <c r="E2744" s="21"/>
      <c r="F2744" s="21"/>
      <c r="G2744" s="21"/>
    </row>
    <row r="2745" spans="4:7">
      <c r="D2745" s="21"/>
      <c r="E2745" s="21"/>
      <c r="F2745" s="21"/>
      <c r="G2745" s="21"/>
    </row>
    <row r="2746" spans="4:7">
      <c r="D2746" s="21"/>
      <c r="E2746" s="21"/>
      <c r="F2746" s="21"/>
      <c r="G2746" s="21"/>
    </row>
    <row r="2747" spans="4:7">
      <c r="D2747" s="21"/>
      <c r="E2747" s="21"/>
      <c r="F2747" s="21"/>
      <c r="G2747" s="21"/>
    </row>
    <row r="2748" spans="4:7">
      <c r="D2748" s="21"/>
      <c r="E2748" s="21"/>
      <c r="F2748" s="21"/>
      <c r="G2748" s="21"/>
    </row>
    <row r="2749" spans="4:7">
      <c r="D2749" s="21"/>
      <c r="E2749" s="21"/>
      <c r="F2749" s="21"/>
      <c r="G2749" s="21"/>
    </row>
    <row r="2750" spans="4:7">
      <c r="D2750" s="21"/>
      <c r="E2750" s="21"/>
      <c r="F2750" s="21"/>
      <c r="G2750" s="21"/>
    </row>
    <row r="2751" spans="4:7">
      <c r="D2751" s="21"/>
      <c r="E2751" s="21"/>
      <c r="F2751" s="21"/>
      <c r="G2751" s="21"/>
    </row>
    <row r="2752" spans="4:7">
      <c r="D2752" s="21"/>
      <c r="E2752" s="21"/>
      <c r="F2752" s="21"/>
      <c r="G2752" s="21"/>
    </row>
    <row r="2753" spans="4:7">
      <c r="D2753" s="21"/>
      <c r="E2753" s="21"/>
      <c r="F2753" s="21"/>
      <c r="G2753" s="21"/>
    </row>
    <row r="2754" spans="4:7">
      <c r="D2754" s="21"/>
      <c r="E2754" s="21"/>
      <c r="F2754" s="21"/>
      <c r="G2754" s="21"/>
    </row>
    <row r="2755" spans="4:7">
      <c r="D2755" s="21"/>
      <c r="E2755" s="21"/>
      <c r="F2755" s="21"/>
      <c r="G2755" s="21"/>
    </row>
    <row r="2756" spans="4:7">
      <c r="D2756" s="21"/>
      <c r="E2756" s="21"/>
      <c r="F2756" s="21"/>
      <c r="G2756" s="21"/>
    </row>
    <row r="2757" spans="4:7">
      <c r="D2757" s="21"/>
      <c r="E2757" s="21"/>
      <c r="F2757" s="21"/>
      <c r="G2757" s="21"/>
    </row>
    <row r="2758" spans="4:7">
      <c r="D2758" s="21"/>
      <c r="E2758" s="21"/>
      <c r="F2758" s="21"/>
      <c r="G2758" s="21"/>
    </row>
    <row r="2759" spans="4:7">
      <c r="D2759" s="21"/>
      <c r="E2759" s="21"/>
      <c r="F2759" s="21"/>
      <c r="G2759" s="21"/>
    </row>
    <row r="2760" spans="4:7">
      <c r="D2760" s="21"/>
      <c r="E2760" s="21"/>
      <c r="F2760" s="21"/>
      <c r="G2760" s="21"/>
    </row>
    <row r="2761" spans="4:7">
      <c r="D2761" s="21"/>
      <c r="E2761" s="21"/>
      <c r="F2761" s="21"/>
      <c r="G2761" s="21"/>
    </row>
    <row r="2762" spans="4:7">
      <c r="D2762" s="21"/>
      <c r="E2762" s="21"/>
      <c r="F2762" s="21"/>
      <c r="G2762" s="21"/>
    </row>
    <row r="2763" spans="4:7">
      <c r="D2763" s="21"/>
      <c r="E2763" s="21"/>
      <c r="F2763" s="21"/>
      <c r="G2763" s="21"/>
    </row>
    <row r="2764" spans="4:7">
      <c r="D2764" s="21"/>
      <c r="E2764" s="21"/>
      <c r="F2764" s="21"/>
      <c r="G2764" s="21"/>
    </row>
    <row r="2765" spans="4:7">
      <c r="D2765" s="21"/>
      <c r="E2765" s="21"/>
      <c r="F2765" s="21"/>
      <c r="G2765" s="21"/>
    </row>
    <row r="2766" spans="4:7">
      <c r="D2766" s="21"/>
      <c r="E2766" s="21"/>
      <c r="F2766" s="21"/>
      <c r="G2766" s="21"/>
    </row>
    <row r="2767" spans="4:7">
      <c r="D2767" s="21"/>
      <c r="E2767" s="21"/>
      <c r="F2767" s="21"/>
      <c r="G2767" s="21"/>
    </row>
    <row r="2768" spans="4:7">
      <c r="D2768" s="21"/>
      <c r="E2768" s="21"/>
      <c r="F2768" s="21"/>
      <c r="G2768" s="21"/>
    </row>
    <row r="2769" spans="4:7">
      <c r="D2769" s="21"/>
      <c r="E2769" s="21"/>
      <c r="F2769" s="21"/>
      <c r="G2769" s="21"/>
    </row>
    <row r="2770" spans="4:7">
      <c r="D2770" s="21"/>
      <c r="E2770" s="21"/>
      <c r="F2770" s="21"/>
      <c r="G2770" s="21"/>
    </row>
    <row r="2771" spans="4:7">
      <c r="D2771" s="21"/>
      <c r="E2771" s="21"/>
      <c r="F2771" s="21"/>
      <c r="G2771" s="21"/>
    </row>
    <row r="2772" spans="4:7">
      <c r="D2772" s="21"/>
      <c r="E2772" s="21"/>
      <c r="F2772" s="21"/>
      <c r="G2772" s="21"/>
    </row>
    <row r="2773" spans="4:7">
      <c r="D2773" s="21"/>
      <c r="E2773" s="21"/>
      <c r="F2773" s="21"/>
      <c r="G2773" s="21"/>
    </row>
    <row r="2774" spans="4:7">
      <c r="D2774" s="21"/>
      <c r="E2774" s="21"/>
      <c r="F2774" s="21"/>
      <c r="G2774" s="21"/>
    </row>
    <row r="2775" spans="4:7">
      <c r="D2775" s="21"/>
      <c r="E2775" s="21"/>
      <c r="F2775" s="21"/>
      <c r="G2775" s="21"/>
    </row>
    <row r="2776" spans="4:7">
      <c r="D2776" s="21"/>
      <c r="E2776" s="21"/>
      <c r="F2776" s="21"/>
      <c r="G2776" s="21"/>
    </row>
    <row r="2777" spans="4:7">
      <c r="D2777" s="21"/>
      <c r="E2777" s="21"/>
      <c r="F2777" s="21"/>
      <c r="G2777" s="21"/>
    </row>
    <row r="2778" spans="4:7">
      <c r="D2778" s="21"/>
      <c r="E2778" s="21"/>
      <c r="F2778" s="21"/>
      <c r="G2778" s="21"/>
    </row>
    <row r="2779" spans="4:7">
      <c r="D2779" s="21"/>
      <c r="E2779" s="21"/>
      <c r="F2779" s="21"/>
      <c r="G2779" s="21"/>
    </row>
    <row r="2780" spans="4:7">
      <c r="D2780" s="21"/>
      <c r="E2780" s="21"/>
      <c r="F2780" s="21"/>
      <c r="G2780" s="21"/>
    </row>
    <row r="2781" spans="4:7">
      <c r="D2781" s="21"/>
      <c r="E2781" s="21"/>
      <c r="F2781" s="21"/>
      <c r="G2781" s="21"/>
    </row>
    <row r="2782" spans="4:7">
      <c r="D2782" s="21"/>
      <c r="E2782" s="21"/>
      <c r="F2782" s="21"/>
      <c r="G2782" s="21"/>
    </row>
    <row r="2783" spans="4:7">
      <c r="D2783" s="21"/>
      <c r="E2783" s="21"/>
      <c r="F2783" s="21"/>
      <c r="G2783" s="21"/>
    </row>
    <row r="2784" spans="4:7">
      <c r="D2784" s="21"/>
      <c r="E2784" s="21"/>
      <c r="F2784" s="21"/>
      <c r="G2784" s="21"/>
    </row>
    <row r="2785" spans="4:7">
      <c r="D2785" s="21"/>
      <c r="E2785" s="21"/>
      <c r="F2785" s="21"/>
      <c r="G2785" s="21"/>
    </row>
    <row r="2786" spans="4:7">
      <c r="D2786" s="21"/>
      <c r="E2786" s="21"/>
      <c r="F2786" s="21"/>
      <c r="G2786" s="21"/>
    </row>
    <row r="2787" spans="4:7">
      <c r="D2787" s="21"/>
      <c r="E2787" s="21"/>
      <c r="F2787" s="21"/>
      <c r="G2787" s="21"/>
    </row>
    <row r="2788" spans="4:7">
      <c r="D2788" s="21"/>
      <c r="E2788" s="21"/>
      <c r="F2788" s="21"/>
      <c r="G2788" s="21"/>
    </row>
    <row r="2789" spans="4:7">
      <c r="D2789" s="21"/>
      <c r="E2789" s="21"/>
      <c r="F2789" s="21"/>
      <c r="G2789" s="21"/>
    </row>
    <row r="2790" spans="4:7">
      <c r="D2790" s="21"/>
      <c r="E2790" s="21"/>
      <c r="F2790" s="21"/>
      <c r="G2790" s="21"/>
    </row>
    <row r="2791" spans="4:7">
      <c r="D2791" s="21"/>
      <c r="E2791" s="21"/>
      <c r="F2791" s="21"/>
      <c r="G2791" s="21"/>
    </row>
    <row r="2792" spans="4:7">
      <c r="D2792" s="21"/>
      <c r="E2792" s="21"/>
      <c r="F2792" s="21"/>
      <c r="G2792" s="21"/>
    </row>
    <row r="2793" spans="4:7">
      <c r="D2793" s="21"/>
      <c r="E2793" s="21"/>
      <c r="F2793" s="21"/>
      <c r="G2793" s="21"/>
    </row>
    <row r="2794" spans="4:7">
      <c r="D2794" s="21"/>
      <c r="E2794" s="21"/>
      <c r="F2794" s="21"/>
      <c r="G2794" s="21"/>
    </row>
    <row r="2795" spans="4:7">
      <c r="D2795" s="21"/>
      <c r="E2795" s="21"/>
      <c r="F2795" s="21"/>
      <c r="G2795" s="21"/>
    </row>
    <row r="2796" spans="4:7">
      <c r="D2796" s="21"/>
      <c r="E2796" s="21"/>
      <c r="F2796" s="21"/>
      <c r="G2796" s="21"/>
    </row>
    <row r="2797" spans="4:7">
      <c r="D2797" s="21"/>
      <c r="E2797" s="21"/>
      <c r="F2797" s="21"/>
      <c r="G2797" s="21"/>
    </row>
    <row r="2798" spans="4:7">
      <c r="D2798" s="21"/>
      <c r="E2798" s="21"/>
      <c r="F2798" s="21"/>
      <c r="G2798" s="21"/>
    </row>
    <row r="2799" spans="4:7">
      <c r="D2799" s="21"/>
      <c r="E2799" s="21"/>
      <c r="F2799" s="21"/>
      <c r="G2799" s="21"/>
    </row>
    <row r="2800" spans="4:7">
      <c r="D2800" s="21"/>
      <c r="E2800" s="21"/>
      <c r="F2800" s="21"/>
      <c r="G2800" s="21"/>
    </row>
    <row r="2801" spans="4:7">
      <c r="D2801" s="21"/>
      <c r="E2801" s="21"/>
      <c r="F2801" s="21"/>
      <c r="G2801" s="21"/>
    </row>
    <row r="2802" spans="4:7">
      <c r="D2802" s="21"/>
      <c r="E2802" s="21"/>
      <c r="F2802" s="21"/>
      <c r="G2802" s="21"/>
    </row>
    <row r="2803" spans="4:7">
      <c r="D2803" s="21"/>
      <c r="E2803" s="21"/>
      <c r="F2803" s="21"/>
      <c r="G2803" s="21"/>
    </row>
    <row r="2804" spans="4:7">
      <c r="D2804" s="21"/>
      <c r="E2804" s="21"/>
      <c r="F2804" s="21"/>
      <c r="G2804" s="21"/>
    </row>
    <row r="2805" spans="4:7">
      <c r="D2805" s="21"/>
      <c r="E2805" s="21"/>
      <c r="F2805" s="21"/>
      <c r="G2805" s="21"/>
    </row>
    <row r="2806" spans="4:7">
      <c r="D2806" s="21"/>
      <c r="E2806" s="21"/>
      <c r="F2806" s="21"/>
      <c r="G2806" s="21"/>
    </row>
    <row r="2807" spans="4:7">
      <c r="D2807" s="21"/>
      <c r="E2807" s="21"/>
      <c r="F2807" s="21"/>
      <c r="G2807" s="21"/>
    </row>
    <row r="2808" spans="4:7">
      <c r="D2808" s="21"/>
      <c r="E2808" s="21"/>
      <c r="F2808" s="21"/>
      <c r="G2808" s="21"/>
    </row>
    <row r="2809" spans="4:7">
      <c r="D2809" s="21"/>
      <c r="E2809" s="21"/>
      <c r="F2809" s="21"/>
      <c r="G2809" s="21"/>
    </row>
    <row r="2810" spans="4:7">
      <c r="D2810" s="21"/>
      <c r="E2810" s="21"/>
      <c r="F2810" s="21"/>
      <c r="G2810" s="21"/>
    </row>
    <row r="2811" spans="4:7">
      <c r="D2811" s="21"/>
      <c r="E2811" s="21"/>
      <c r="F2811" s="21"/>
      <c r="G2811" s="21"/>
    </row>
    <row r="2812" spans="4:7">
      <c r="D2812" s="21"/>
      <c r="E2812" s="21"/>
      <c r="F2812" s="21"/>
      <c r="G2812" s="21"/>
    </row>
    <row r="2813" spans="4:7">
      <c r="D2813" s="21"/>
      <c r="E2813" s="21"/>
      <c r="F2813" s="21"/>
      <c r="G2813" s="21"/>
    </row>
    <row r="2814" spans="4:7">
      <c r="D2814" s="21"/>
      <c r="E2814" s="21"/>
      <c r="F2814" s="21"/>
      <c r="G2814" s="21"/>
    </row>
    <row r="2815" spans="4:7">
      <c r="D2815" s="21"/>
      <c r="E2815" s="21"/>
      <c r="F2815" s="21"/>
      <c r="G2815" s="21"/>
    </row>
    <row r="2816" spans="4:7">
      <c r="D2816" s="21"/>
      <c r="E2816" s="21"/>
      <c r="F2816" s="21"/>
      <c r="G2816" s="21"/>
    </row>
    <row r="2817" spans="4:7">
      <c r="D2817" s="21"/>
      <c r="E2817" s="21"/>
      <c r="F2817" s="21"/>
      <c r="G2817" s="21"/>
    </row>
    <row r="2818" spans="4:7">
      <c r="D2818" s="21"/>
      <c r="E2818" s="21"/>
      <c r="F2818" s="21"/>
      <c r="G2818" s="21"/>
    </row>
    <row r="2819" spans="4:7">
      <c r="D2819" s="21"/>
      <c r="E2819" s="21"/>
      <c r="F2819" s="21"/>
      <c r="G2819" s="21"/>
    </row>
    <row r="2820" spans="4:7">
      <c r="D2820" s="21"/>
      <c r="E2820" s="21"/>
      <c r="F2820" s="21"/>
      <c r="G2820" s="21"/>
    </row>
    <row r="2821" spans="4:7">
      <c r="D2821" s="21"/>
      <c r="E2821" s="21"/>
      <c r="F2821" s="21"/>
      <c r="G2821" s="21"/>
    </row>
    <row r="2822" spans="4:7">
      <c r="D2822" s="21"/>
      <c r="E2822" s="21"/>
      <c r="F2822" s="21"/>
      <c r="G2822" s="21"/>
    </row>
    <row r="2823" spans="4:7">
      <c r="D2823" s="21"/>
      <c r="E2823" s="21"/>
      <c r="F2823" s="21"/>
      <c r="G2823" s="21"/>
    </row>
    <row r="2824" spans="4:7">
      <c r="D2824" s="21"/>
      <c r="E2824" s="21"/>
      <c r="F2824" s="21"/>
      <c r="G2824" s="21"/>
    </row>
    <row r="2825" spans="4:7">
      <c r="D2825" s="21"/>
      <c r="E2825" s="21"/>
      <c r="F2825" s="21"/>
      <c r="G2825" s="21"/>
    </row>
    <row r="2826" spans="4:7">
      <c r="D2826" s="21"/>
      <c r="E2826" s="21"/>
      <c r="F2826" s="21"/>
      <c r="G2826" s="21"/>
    </row>
    <row r="2827" spans="4:7">
      <c r="D2827" s="21"/>
      <c r="E2827" s="21"/>
      <c r="F2827" s="21"/>
      <c r="G2827" s="21"/>
    </row>
    <row r="2828" spans="4:7">
      <c r="D2828" s="21"/>
      <c r="E2828" s="21"/>
      <c r="F2828" s="21"/>
      <c r="G2828" s="21"/>
    </row>
    <row r="2829" spans="4:7">
      <c r="D2829" s="21"/>
      <c r="E2829" s="21"/>
      <c r="F2829" s="21"/>
      <c r="G2829" s="21"/>
    </row>
    <row r="2830" spans="4:7">
      <c r="D2830" s="21"/>
      <c r="E2830" s="21"/>
      <c r="F2830" s="21"/>
      <c r="G2830" s="21"/>
    </row>
    <row r="2831" spans="4:7">
      <c r="D2831" s="21"/>
      <c r="E2831" s="21"/>
      <c r="F2831" s="21"/>
      <c r="G2831" s="21"/>
    </row>
    <row r="2832" spans="4:7">
      <c r="D2832" s="21"/>
      <c r="E2832" s="21"/>
      <c r="F2832" s="21"/>
      <c r="G2832" s="21"/>
    </row>
    <row r="2833" spans="4:7">
      <c r="D2833" s="21"/>
      <c r="E2833" s="21"/>
      <c r="F2833" s="21"/>
      <c r="G2833" s="21"/>
    </row>
    <row r="2834" spans="4:7">
      <c r="D2834" s="21"/>
      <c r="E2834" s="21"/>
      <c r="F2834" s="21"/>
      <c r="G2834" s="21"/>
    </row>
    <row r="2835" spans="4:7">
      <c r="D2835" s="21"/>
      <c r="E2835" s="21"/>
      <c r="F2835" s="21"/>
      <c r="G2835" s="21"/>
    </row>
    <row r="2836" spans="4:7">
      <c r="D2836" s="21"/>
      <c r="E2836" s="21"/>
      <c r="F2836" s="21"/>
      <c r="G2836" s="21"/>
    </row>
    <row r="2837" spans="4:7">
      <c r="D2837" s="21"/>
      <c r="E2837" s="21"/>
      <c r="F2837" s="21"/>
      <c r="G2837" s="21"/>
    </row>
    <row r="2838" spans="4:7">
      <c r="D2838" s="21"/>
      <c r="E2838" s="21"/>
      <c r="F2838" s="21"/>
      <c r="G2838" s="21"/>
    </row>
    <row r="2839" spans="4:7">
      <c r="D2839" s="21"/>
      <c r="E2839" s="21"/>
      <c r="F2839" s="21"/>
      <c r="G2839" s="21"/>
    </row>
    <row r="2840" spans="4:7">
      <c r="D2840" s="21"/>
      <c r="E2840" s="21"/>
      <c r="F2840" s="21"/>
      <c r="G2840" s="21"/>
    </row>
    <row r="2841" spans="4:7">
      <c r="D2841" s="21"/>
      <c r="E2841" s="21"/>
      <c r="F2841" s="21"/>
      <c r="G2841" s="21"/>
    </row>
    <row r="2842" spans="4:7">
      <c r="D2842" s="21"/>
      <c r="E2842" s="21"/>
      <c r="F2842" s="21"/>
      <c r="G2842" s="21"/>
    </row>
    <row r="2843" spans="4:7">
      <c r="D2843" s="21"/>
      <c r="E2843" s="21"/>
      <c r="F2843" s="21"/>
      <c r="G2843" s="21"/>
    </row>
    <row r="2844" spans="4:7">
      <c r="D2844" s="21"/>
      <c r="E2844" s="21"/>
      <c r="F2844" s="21"/>
      <c r="G2844" s="21"/>
    </row>
    <row r="2845" spans="4:7">
      <c r="D2845" s="21"/>
      <c r="E2845" s="21"/>
      <c r="F2845" s="21"/>
      <c r="G2845" s="21"/>
    </row>
    <row r="2846" spans="4:7">
      <c r="D2846" s="21"/>
      <c r="E2846" s="21"/>
      <c r="F2846" s="21"/>
      <c r="G2846" s="21"/>
    </row>
    <row r="2847" spans="4:7">
      <c r="D2847" s="21"/>
      <c r="E2847" s="21"/>
      <c r="F2847" s="21"/>
      <c r="G2847" s="21"/>
    </row>
    <row r="2848" spans="4:7">
      <c r="D2848" s="21"/>
      <c r="E2848" s="21"/>
      <c r="F2848" s="21"/>
      <c r="G2848" s="21"/>
    </row>
    <row r="2849" spans="4:7">
      <c r="D2849" s="21"/>
      <c r="E2849" s="21"/>
      <c r="F2849" s="21"/>
      <c r="G2849" s="21"/>
    </row>
    <row r="2850" spans="4:7">
      <c r="D2850" s="21"/>
      <c r="E2850" s="21"/>
      <c r="F2850" s="21"/>
      <c r="G2850" s="21"/>
    </row>
    <row r="2851" spans="4:7">
      <c r="D2851" s="21"/>
      <c r="E2851" s="21"/>
      <c r="F2851" s="21"/>
      <c r="G2851" s="21"/>
    </row>
    <row r="2852" spans="4:7">
      <c r="D2852" s="21"/>
      <c r="E2852" s="21"/>
      <c r="F2852" s="21"/>
      <c r="G2852" s="21"/>
    </row>
    <row r="2853" spans="4:7">
      <c r="D2853" s="21"/>
      <c r="E2853" s="21"/>
      <c r="F2853" s="21"/>
      <c r="G2853" s="21"/>
    </row>
    <row r="2854" spans="4:7">
      <c r="D2854" s="21"/>
      <c r="E2854" s="21"/>
      <c r="F2854" s="21"/>
      <c r="G2854" s="21"/>
    </row>
    <row r="2855" spans="4:7">
      <c r="D2855" s="21"/>
      <c r="E2855" s="21"/>
      <c r="F2855" s="21"/>
      <c r="G2855" s="21"/>
    </row>
    <row r="2856" spans="4:7">
      <c r="D2856" s="21"/>
      <c r="E2856" s="21"/>
      <c r="F2856" s="21"/>
      <c r="G2856" s="21"/>
    </row>
    <row r="2857" spans="4:7">
      <c r="D2857" s="21"/>
      <c r="E2857" s="21"/>
      <c r="F2857" s="21"/>
      <c r="G2857" s="21"/>
    </row>
    <row r="2858" spans="4:7">
      <c r="D2858" s="21"/>
      <c r="E2858" s="21"/>
      <c r="F2858" s="21"/>
      <c r="G2858" s="21"/>
    </row>
    <row r="2859" spans="4:7">
      <c r="D2859" s="21"/>
      <c r="E2859" s="21"/>
      <c r="F2859" s="21"/>
      <c r="G2859" s="21"/>
    </row>
    <row r="2860" spans="4:7">
      <c r="D2860" s="21"/>
      <c r="E2860" s="21"/>
      <c r="F2860" s="21"/>
      <c r="G2860" s="21"/>
    </row>
    <row r="2861" spans="4:7">
      <c r="D2861" s="21"/>
      <c r="E2861" s="21"/>
      <c r="F2861" s="21"/>
      <c r="G2861" s="21"/>
    </row>
    <row r="2862" spans="4:7">
      <c r="D2862" s="21"/>
      <c r="E2862" s="21"/>
      <c r="F2862" s="21"/>
      <c r="G2862" s="21"/>
    </row>
    <row r="2863" spans="4:7">
      <c r="D2863" s="21"/>
      <c r="E2863" s="21"/>
      <c r="F2863" s="21"/>
      <c r="G2863" s="21"/>
    </row>
    <row r="2864" spans="4:7">
      <c r="D2864" s="21"/>
      <c r="E2864" s="21"/>
      <c r="F2864" s="21"/>
      <c r="G2864" s="21"/>
    </row>
    <row r="2865" spans="4:7">
      <c r="D2865" s="21"/>
      <c r="E2865" s="21"/>
      <c r="F2865" s="21"/>
      <c r="G2865" s="21"/>
    </row>
    <row r="2866" spans="4:7">
      <c r="D2866" s="21"/>
      <c r="E2866" s="21"/>
      <c r="F2866" s="21"/>
      <c r="G2866" s="21"/>
    </row>
    <row r="2867" spans="4:7">
      <c r="D2867" s="21"/>
      <c r="E2867" s="21"/>
      <c r="F2867" s="21"/>
      <c r="G2867" s="21"/>
    </row>
    <row r="2868" spans="4:7">
      <c r="D2868" s="21"/>
      <c r="E2868" s="21"/>
      <c r="F2868" s="21"/>
      <c r="G2868" s="21"/>
    </row>
    <row r="2869" spans="4:7">
      <c r="D2869" s="21"/>
      <c r="E2869" s="21"/>
      <c r="F2869" s="21"/>
      <c r="G2869" s="21"/>
    </row>
    <row r="2870" spans="4:7">
      <c r="D2870" s="21"/>
      <c r="E2870" s="21"/>
      <c r="F2870" s="21"/>
      <c r="G2870" s="21"/>
    </row>
    <row r="2871" spans="4:7">
      <c r="D2871" s="21"/>
      <c r="E2871" s="21"/>
      <c r="F2871" s="21"/>
      <c r="G2871" s="21"/>
    </row>
    <row r="2872" spans="4:7">
      <c r="D2872" s="21"/>
      <c r="E2872" s="21"/>
      <c r="F2872" s="21"/>
      <c r="G2872" s="21"/>
    </row>
    <row r="2873" spans="4:7">
      <c r="D2873" s="21"/>
      <c r="E2873" s="21"/>
      <c r="F2873" s="21"/>
      <c r="G2873" s="21"/>
    </row>
    <row r="2874" spans="4:7">
      <c r="D2874" s="21"/>
      <c r="E2874" s="21"/>
      <c r="F2874" s="21"/>
      <c r="G2874" s="21"/>
    </row>
    <row r="2875" spans="4:7">
      <c r="D2875" s="21"/>
      <c r="E2875" s="21"/>
      <c r="F2875" s="21"/>
      <c r="G2875" s="21"/>
    </row>
    <row r="2876" spans="4:7">
      <c r="D2876" s="21"/>
      <c r="E2876" s="21"/>
      <c r="F2876" s="21"/>
      <c r="G2876" s="21"/>
    </row>
    <row r="2877" spans="4:7">
      <c r="D2877" s="21"/>
      <c r="E2877" s="21"/>
      <c r="F2877" s="21"/>
      <c r="G2877" s="21"/>
    </row>
    <row r="2878" spans="4:7">
      <c r="D2878" s="21"/>
      <c r="E2878" s="21"/>
      <c r="F2878" s="21"/>
      <c r="G2878" s="21"/>
    </row>
    <row r="2879" spans="4:7">
      <c r="D2879" s="21"/>
      <c r="E2879" s="21"/>
      <c r="F2879" s="21"/>
      <c r="G2879" s="21"/>
    </row>
    <row r="2880" spans="4:7">
      <c r="D2880" s="21"/>
      <c r="E2880" s="21"/>
      <c r="F2880" s="21"/>
      <c r="G2880" s="21"/>
    </row>
    <row r="2881" spans="4:7">
      <c r="D2881" s="21"/>
      <c r="E2881" s="21"/>
      <c r="F2881" s="21"/>
      <c r="G2881" s="21"/>
    </row>
    <row r="2882" spans="4:7">
      <c r="D2882" s="21"/>
      <c r="E2882" s="21"/>
      <c r="F2882" s="21"/>
      <c r="G2882" s="21"/>
    </row>
    <row r="2883" spans="4:7">
      <c r="D2883" s="21"/>
      <c r="E2883" s="21"/>
      <c r="F2883" s="21"/>
      <c r="G2883" s="21"/>
    </row>
    <row r="2884" spans="4:7">
      <c r="D2884" s="21"/>
      <c r="E2884" s="21"/>
      <c r="F2884" s="21"/>
      <c r="G2884" s="21"/>
    </row>
    <row r="2885" spans="4:7">
      <c r="D2885" s="21"/>
      <c r="E2885" s="21"/>
      <c r="F2885" s="21"/>
      <c r="G2885" s="21"/>
    </row>
    <row r="2886" spans="4:7">
      <c r="D2886" s="21"/>
      <c r="E2886" s="21"/>
      <c r="F2886" s="21"/>
      <c r="G2886" s="21"/>
    </row>
    <row r="2887" spans="4:7">
      <c r="D2887" s="21"/>
      <c r="E2887" s="21"/>
      <c r="F2887" s="21"/>
      <c r="G2887" s="21"/>
    </row>
    <row r="2888" spans="4:7">
      <c r="D2888" s="21"/>
      <c r="E2888" s="21"/>
      <c r="F2888" s="21"/>
      <c r="G2888" s="21"/>
    </row>
    <row r="2889" spans="4:7">
      <c r="D2889" s="21"/>
      <c r="E2889" s="21"/>
      <c r="F2889" s="21"/>
      <c r="G2889" s="21"/>
    </row>
    <row r="2890" spans="4:7">
      <c r="D2890" s="21"/>
      <c r="E2890" s="21"/>
      <c r="F2890" s="21"/>
      <c r="G2890" s="21"/>
    </row>
    <row r="2891" spans="4:7">
      <c r="D2891" s="21"/>
      <c r="E2891" s="21"/>
      <c r="F2891" s="21"/>
      <c r="G2891" s="21"/>
    </row>
    <row r="2892" spans="4:7">
      <c r="D2892" s="21"/>
      <c r="E2892" s="21"/>
      <c r="F2892" s="21"/>
      <c r="G2892" s="21"/>
    </row>
    <row r="2893" spans="4:7">
      <c r="D2893" s="21"/>
      <c r="E2893" s="21"/>
      <c r="F2893" s="21"/>
      <c r="G2893" s="21"/>
    </row>
    <row r="2894" spans="4:7">
      <c r="D2894" s="21"/>
      <c r="E2894" s="21"/>
      <c r="F2894" s="21"/>
      <c r="G2894" s="21"/>
    </row>
    <row r="2895" spans="4:7">
      <c r="D2895" s="21"/>
      <c r="E2895" s="21"/>
      <c r="F2895" s="21"/>
      <c r="G2895" s="21"/>
    </row>
    <row r="2896" spans="4:7">
      <c r="D2896" s="21"/>
      <c r="E2896" s="21"/>
      <c r="F2896" s="21"/>
      <c r="G2896" s="21"/>
    </row>
    <row r="2897" spans="4:7">
      <c r="D2897" s="21"/>
      <c r="E2897" s="21"/>
      <c r="F2897" s="21"/>
      <c r="G2897" s="21"/>
    </row>
    <row r="2898" spans="4:7">
      <c r="D2898" s="21"/>
      <c r="E2898" s="21"/>
      <c r="F2898" s="21"/>
      <c r="G2898" s="21"/>
    </row>
    <row r="2899" spans="4:7">
      <c r="D2899" s="21"/>
      <c r="E2899" s="21"/>
      <c r="F2899" s="21"/>
      <c r="G2899" s="21"/>
    </row>
    <row r="2900" spans="4:7">
      <c r="D2900" s="21"/>
      <c r="E2900" s="21"/>
      <c r="F2900" s="21"/>
      <c r="G2900" s="21"/>
    </row>
    <row r="2901" spans="4:7">
      <c r="D2901" s="21"/>
      <c r="E2901" s="21"/>
      <c r="F2901" s="21"/>
      <c r="G2901" s="21"/>
    </row>
    <row r="2902" spans="4:7">
      <c r="D2902" s="21"/>
      <c r="E2902" s="21"/>
      <c r="F2902" s="21"/>
      <c r="G2902" s="21"/>
    </row>
    <row r="2903" spans="4:7">
      <c r="D2903" s="21"/>
      <c r="E2903" s="21"/>
      <c r="F2903" s="21"/>
      <c r="G2903" s="21"/>
    </row>
    <row r="2904" spans="4:7">
      <c r="D2904" s="21"/>
      <c r="E2904" s="21"/>
      <c r="F2904" s="21"/>
      <c r="G2904" s="21"/>
    </row>
    <row r="2905" spans="4:7">
      <c r="D2905" s="21"/>
      <c r="E2905" s="21"/>
      <c r="F2905" s="21"/>
      <c r="G2905" s="21"/>
    </row>
    <row r="2906" spans="4:7">
      <c r="D2906" s="21"/>
      <c r="E2906" s="21"/>
      <c r="F2906" s="21"/>
      <c r="G2906" s="21"/>
    </row>
    <row r="2907" spans="4:7">
      <c r="D2907" s="21"/>
      <c r="E2907" s="21"/>
      <c r="F2907" s="21"/>
      <c r="G2907" s="21"/>
    </row>
    <row r="2908" spans="4:7">
      <c r="D2908" s="21"/>
      <c r="E2908" s="21"/>
      <c r="F2908" s="21"/>
      <c r="G2908" s="21"/>
    </row>
    <row r="2909" spans="4:7">
      <c r="D2909" s="21"/>
      <c r="E2909" s="21"/>
      <c r="F2909" s="21"/>
      <c r="G2909" s="21"/>
    </row>
    <row r="2910" spans="4:7">
      <c r="D2910" s="21"/>
      <c r="E2910" s="21"/>
      <c r="F2910" s="21"/>
      <c r="G2910" s="21"/>
    </row>
    <row r="2911" spans="4:7">
      <c r="D2911" s="21"/>
      <c r="E2911" s="21"/>
      <c r="F2911" s="21"/>
      <c r="G2911" s="21"/>
    </row>
    <row r="2912" spans="4:7">
      <c r="D2912" s="21"/>
      <c r="E2912" s="21"/>
      <c r="F2912" s="21"/>
      <c r="G2912" s="21"/>
    </row>
    <row r="2913" spans="4:7">
      <c r="D2913" s="21"/>
      <c r="E2913" s="21"/>
      <c r="F2913" s="21"/>
      <c r="G2913" s="21"/>
    </row>
    <row r="2914" spans="4:7">
      <c r="D2914" s="21"/>
      <c r="E2914" s="21"/>
      <c r="F2914" s="21"/>
      <c r="G2914" s="21"/>
    </row>
    <row r="2915" spans="4:7">
      <c r="D2915" s="21"/>
      <c r="E2915" s="21"/>
      <c r="F2915" s="21"/>
      <c r="G2915" s="21"/>
    </row>
    <row r="2916" spans="4:7">
      <c r="D2916" s="21"/>
      <c r="E2916" s="21"/>
      <c r="F2916" s="21"/>
      <c r="G2916" s="21"/>
    </row>
    <row r="2917" spans="4:7">
      <c r="D2917" s="21"/>
      <c r="E2917" s="21"/>
      <c r="F2917" s="21"/>
      <c r="G2917" s="21"/>
    </row>
    <row r="2918" spans="4:7">
      <c r="D2918" s="21"/>
      <c r="E2918" s="21"/>
      <c r="F2918" s="21"/>
      <c r="G2918" s="21"/>
    </row>
    <row r="2919" spans="4:7">
      <c r="D2919" s="21"/>
      <c r="E2919" s="21"/>
      <c r="F2919" s="21"/>
      <c r="G2919" s="21"/>
    </row>
    <row r="2920" spans="4:7">
      <c r="D2920" s="21"/>
      <c r="E2920" s="21"/>
      <c r="F2920" s="21"/>
      <c r="G2920" s="21"/>
    </row>
    <row r="2921" spans="4:7">
      <c r="D2921" s="21"/>
      <c r="E2921" s="21"/>
      <c r="F2921" s="21"/>
      <c r="G2921" s="21"/>
    </row>
    <row r="2922" spans="4:7">
      <c r="D2922" s="21"/>
      <c r="E2922" s="21"/>
      <c r="F2922" s="21"/>
      <c r="G2922" s="21"/>
    </row>
    <row r="2923" spans="4:7">
      <c r="D2923" s="21"/>
      <c r="E2923" s="21"/>
      <c r="F2923" s="21"/>
      <c r="G2923" s="21"/>
    </row>
    <row r="2924" spans="4:7">
      <c r="D2924" s="21"/>
      <c r="E2924" s="21"/>
      <c r="F2924" s="21"/>
      <c r="G2924" s="21"/>
    </row>
    <row r="2925" spans="4:7">
      <c r="D2925" s="21"/>
      <c r="E2925" s="21"/>
      <c r="F2925" s="21"/>
      <c r="G2925" s="21"/>
    </row>
    <row r="2926" spans="4:7">
      <c r="D2926" s="21"/>
      <c r="E2926" s="21"/>
      <c r="F2926" s="21"/>
      <c r="G2926" s="21"/>
    </row>
    <row r="2927" spans="4:7">
      <c r="D2927" s="21"/>
      <c r="E2927" s="21"/>
      <c r="F2927" s="21"/>
      <c r="G2927" s="21"/>
    </row>
    <row r="2928" spans="4:7">
      <c r="D2928" s="21"/>
      <c r="E2928" s="21"/>
      <c r="F2928" s="21"/>
      <c r="G2928" s="21"/>
    </row>
    <row r="2929" spans="4:7">
      <c r="D2929" s="21"/>
      <c r="E2929" s="21"/>
      <c r="F2929" s="21"/>
      <c r="G2929" s="21"/>
    </row>
    <row r="2930" spans="4:7">
      <c r="D2930" s="21"/>
      <c r="E2930" s="21"/>
      <c r="F2930" s="21"/>
      <c r="G2930" s="21"/>
    </row>
    <row r="2931" spans="4:7">
      <c r="D2931" s="21"/>
      <c r="E2931" s="21"/>
      <c r="F2931" s="21"/>
      <c r="G2931" s="21"/>
    </row>
    <row r="2932" spans="4:7">
      <c r="D2932" s="21"/>
      <c r="E2932" s="21"/>
      <c r="F2932" s="21"/>
      <c r="G2932" s="21"/>
    </row>
    <row r="2933" spans="4:7">
      <c r="D2933" s="21"/>
      <c r="E2933" s="21"/>
      <c r="F2933" s="21"/>
      <c r="G2933" s="21"/>
    </row>
    <row r="2934" spans="4:7">
      <c r="D2934" s="21"/>
      <c r="E2934" s="21"/>
      <c r="F2934" s="21"/>
      <c r="G2934" s="21"/>
    </row>
    <row r="2935" spans="4:7">
      <c r="D2935" s="21"/>
      <c r="E2935" s="21"/>
      <c r="F2935" s="21"/>
      <c r="G2935" s="21"/>
    </row>
    <row r="2936" spans="4:7">
      <c r="D2936" s="21"/>
      <c r="E2936" s="21"/>
      <c r="F2936" s="21"/>
      <c r="G2936" s="21"/>
    </row>
    <row r="2937" spans="4:7">
      <c r="D2937" s="21"/>
      <c r="E2937" s="21"/>
      <c r="F2937" s="21"/>
      <c r="G2937" s="21"/>
    </row>
    <row r="2938" spans="4:7">
      <c r="D2938" s="21"/>
      <c r="E2938" s="21"/>
      <c r="F2938" s="21"/>
      <c r="G2938" s="21"/>
    </row>
    <row r="2939" spans="4:7">
      <c r="D2939" s="21"/>
      <c r="E2939" s="21"/>
      <c r="F2939" s="21"/>
      <c r="G2939" s="21"/>
    </row>
    <row r="2940" spans="4:7">
      <c r="D2940" s="21"/>
      <c r="E2940" s="21"/>
      <c r="F2940" s="21"/>
      <c r="G2940" s="21"/>
    </row>
    <row r="2941" spans="4:7">
      <c r="D2941" s="21"/>
      <c r="E2941" s="21"/>
      <c r="F2941" s="21"/>
      <c r="G2941" s="21"/>
    </row>
    <row r="2942" spans="4:7">
      <c r="D2942" s="21"/>
      <c r="E2942" s="21"/>
      <c r="F2942" s="21"/>
      <c r="G2942" s="21"/>
    </row>
    <row r="2943" spans="4:7">
      <c r="D2943" s="21"/>
      <c r="E2943" s="21"/>
      <c r="F2943" s="21"/>
      <c r="G2943" s="21"/>
    </row>
    <row r="2944" spans="4:7">
      <c r="D2944" s="21"/>
      <c r="E2944" s="21"/>
      <c r="F2944" s="21"/>
      <c r="G2944" s="21"/>
    </row>
    <row r="2945" spans="4:7">
      <c r="D2945" s="21"/>
      <c r="E2945" s="21"/>
      <c r="F2945" s="21"/>
      <c r="G2945" s="21"/>
    </row>
    <row r="2946" spans="4:7">
      <c r="D2946" s="21"/>
      <c r="E2946" s="21"/>
      <c r="F2946" s="21"/>
      <c r="G2946" s="21"/>
    </row>
    <row r="2947" spans="4:7">
      <c r="D2947" s="21"/>
      <c r="E2947" s="21"/>
      <c r="F2947" s="21"/>
      <c r="G2947" s="21"/>
    </row>
    <row r="2948" spans="4:7">
      <c r="D2948" s="21"/>
      <c r="E2948" s="21"/>
      <c r="F2948" s="21"/>
      <c r="G2948" s="21"/>
    </row>
    <row r="2949" spans="4:7">
      <c r="D2949" s="21"/>
      <c r="E2949" s="21"/>
      <c r="F2949" s="21"/>
      <c r="G2949" s="21"/>
    </row>
    <row r="2950" spans="4:7">
      <c r="D2950" s="21"/>
      <c r="E2950" s="21"/>
      <c r="F2950" s="21"/>
      <c r="G2950" s="21"/>
    </row>
    <row r="2951" spans="4:7">
      <c r="D2951" s="21"/>
      <c r="E2951" s="21"/>
      <c r="F2951" s="21"/>
      <c r="G2951" s="21"/>
    </row>
    <row r="2952" spans="4:7">
      <c r="D2952" s="21"/>
      <c r="E2952" s="21"/>
      <c r="F2952" s="21"/>
      <c r="G2952" s="21"/>
    </row>
    <row r="2953" spans="4:7">
      <c r="D2953" s="21"/>
      <c r="E2953" s="21"/>
      <c r="F2953" s="21"/>
      <c r="G2953" s="21"/>
    </row>
    <row r="2954" spans="4:7">
      <c r="D2954" s="21"/>
      <c r="E2954" s="21"/>
      <c r="F2954" s="21"/>
      <c r="G2954" s="21"/>
    </row>
    <row r="2955" spans="4:7">
      <c r="D2955" s="21"/>
      <c r="E2955" s="21"/>
      <c r="F2955" s="21"/>
      <c r="G2955" s="21"/>
    </row>
    <row r="2956" spans="4:7">
      <c r="D2956" s="21"/>
      <c r="E2956" s="21"/>
      <c r="F2956" s="21"/>
      <c r="G2956" s="21"/>
    </row>
    <row r="2957" spans="4:7">
      <c r="D2957" s="21"/>
      <c r="E2957" s="21"/>
      <c r="F2957" s="21"/>
      <c r="G2957" s="21"/>
    </row>
    <row r="2958" spans="4:7">
      <c r="D2958" s="21"/>
      <c r="E2958" s="21"/>
      <c r="F2958" s="21"/>
      <c r="G2958" s="21"/>
    </row>
    <row r="2959" spans="4:7">
      <c r="D2959" s="21"/>
      <c r="E2959" s="21"/>
      <c r="F2959" s="21"/>
      <c r="G2959" s="21"/>
    </row>
    <row r="2960" spans="4:7">
      <c r="D2960" s="21"/>
      <c r="E2960" s="21"/>
      <c r="F2960" s="21"/>
      <c r="G2960" s="21"/>
    </row>
    <row r="2961" spans="4:7">
      <c r="D2961" s="21"/>
      <c r="E2961" s="21"/>
      <c r="F2961" s="21"/>
      <c r="G2961" s="21"/>
    </row>
    <row r="2962" spans="4:7">
      <c r="D2962" s="21"/>
      <c r="E2962" s="21"/>
      <c r="F2962" s="21"/>
      <c r="G2962" s="21"/>
    </row>
    <row r="2963" spans="4:7">
      <c r="D2963" s="21"/>
      <c r="E2963" s="21"/>
      <c r="F2963" s="21"/>
      <c r="G2963" s="21"/>
    </row>
    <row r="2964" spans="4:7">
      <c r="D2964" s="21"/>
      <c r="E2964" s="21"/>
      <c r="F2964" s="21"/>
      <c r="G2964" s="21"/>
    </row>
    <row r="2965" spans="4:7">
      <c r="D2965" s="21"/>
      <c r="E2965" s="21"/>
      <c r="F2965" s="21"/>
      <c r="G2965" s="21"/>
    </row>
    <row r="2966" spans="4:7">
      <c r="D2966" s="21"/>
      <c r="E2966" s="21"/>
      <c r="F2966" s="21"/>
      <c r="G2966" s="21"/>
    </row>
    <row r="2967" spans="4:7">
      <c r="D2967" s="21"/>
      <c r="E2967" s="21"/>
      <c r="F2967" s="21"/>
      <c r="G2967" s="21"/>
    </row>
    <row r="2968" spans="4:7">
      <c r="D2968" s="21"/>
      <c r="E2968" s="21"/>
      <c r="F2968" s="21"/>
      <c r="G2968" s="21"/>
    </row>
    <row r="2969" spans="4:7">
      <c r="D2969" s="21"/>
      <c r="E2969" s="21"/>
      <c r="F2969" s="21"/>
      <c r="G2969" s="21"/>
    </row>
    <row r="2970" spans="4:7">
      <c r="D2970" s="21"/>
      <c r="E2970" s="21"/>
      <c r="F2970" s="21"/>
      <c r="G2970" s="21"/>
    </row>
    <row r="2971" spans="4:7">
      <c r="D2971" s="21"/>
      <c r="E2971" s="21"/>
      <c r="F2971" s="21"/>
      <c r="G2971" s="21"/>
    </row>
    <row r="2972" spans="4:7">
      <c r="D2972" s="21"/>
      <c r="E2972" s="21"/>
      <c r="F2972" s="21"/>
      <c r="G2972" s="21"/>
    </row>
    <row r="2973" spans="4:7">
      <c r="D2973" s="21"/>
      <c r="E2973" s="21"/>
      <c r="F2973" s="21"/>
      <c r="G2973" s="21"/>
    </row>
    <row r="2974" spans="4:7">
      <c r="D2974" s="21"/>
      <c r="E2974" s="21"/>
      <c r="F2974" s="21"/>
      <c r="G2974" s="21"/>
    </row>
    <row r="2975" spans="4:7">
      <c r="D2975" s="21"/>
      <c r="E2975" s="21"/>
      <c r="F2975" s="21"/>
      <c r="G2975" s="21"/>
    </row>
    <row r="2976" spans="4:7">
      <c r="D2976" s="21"/>
      <c r="E2976" s="21"/>
      <c r="F2976" s="21"/>
      <c r="G2976" s="21"/>
    </row>
    <row r="2977" spans="4:7">
      <c r="D2977" s="21"/>
      <c r="E2977" s="21"/>
      <c r="F2977" s="21"/>
      <c r="G2977" s="21"/>
    </row>
    <row r="2978" spans="4:7">
      <c r="D2978" s="21"/>
      <c r="E2978" s="21"/>
      <c r="F2978" s="21"/>
      <c r="G2978" s="21"/>
    </row>
    <row r="2979" spans="4:7">
      <c r="D2979" s="21"/>
      <c r="E2979" s="21"/>
      <c r="F2979" s="21"/>
      <c r="G2979" s="21"/>
    </row>
    <row r="2980" spans="4:7">
      <c r="D2980" s="21"/>
      <c r="E2980" s="21"/>
      <c r="F2980" s="21"/>
      <c r="G2980" s="21"/>
    </row>
    <row r="2981" spans="4:7">
      <c r="D2981" s="21"/>
      <c r="E2981" s="21"/>
      <c r="F2981" s="21"/>
      <c r="G2981" s="21"/>
    </row>
    <row r="2982" spans="4:7">
      <c r="D2982" s="21"/>
      <c r="E2982" s="21"/>
      <c r="F2982" s="21"/>
      <c r="G2982" s="21"/>
    </row>
    <row r="2983" spans="4:7">
      <c r="D2983" s="21"/>
      <c r="E2983" s="21"/>
      <c r="F2983" s="21"/>
      <c r="G2983" s="21"/>
    </row>
    <row r="2984" spans="4:7">
      <c r="D2984" s="21"/>
      <c r="E2984" s="21"/>
      <c r="F2984" s="21"/>
      <c r="G2984" s="21"/>
    </row>
    <row r="2985" spans="4:7">
      <c r="D2985" s="21"/>
      <c r="E2985" s="21"/>
      <c r="F2985" s="21"/>
      <c r="G2985" s="21"/>
    </row>
    <row r="2986" spans="4:7">
      <c r="D2986" s="21"/>
      <c r="E2986" s="21"/>
      <c r="F2986" s="21"/>
      <c r="G2986" s="21"/>
    </row>
    <row r="2987" spans="4:7">
      <c r="D2987" s="21"/>
      <c r="E2987" s="21"/>
      <c r="F2987" s="21"/>
      <c r="G2987" s="21"/>
    </row>
    <row r="2988" spans="4:7">
      <c r="D2988" s="21"/>
      <c r="E2988" s="21"/>
      <c r="F2988" s="21"/>
      <c r="G2988" s="21"/>
    </row>
    <row r="2989" spans="4:7">
      <c r="D2989" s="21"/>
      <c r="E2989" s="21"/>
      <c r="F2989" s="21"/>
      <c r="G2989" s="21"/>
    </row>
    <row r="2990" spans="4:7">
      <c r="D2990" s="21"/>
      <c r="E2990" s="21"/>
      <c r="F2990" s="21"/>
      <c r="G2990" s="21"/>
    </row>
    <row r="2991" spans="4:7">
      <c r="D2991" s="21"/>
      <c r="E2991" s="21"/>
      <c r="F2991" s="21"/>
      <c r="G2991" s="21"/>
    </row>
    <row r="2992" spans="4:7">
      <c r="D2992" s="21"/>
      <c r="E2992" s="21"/>
      <c r="F2992" s="21"/>
      <c r="G2992" s="21"/>
    </row>
    <row r="2993" spans="4:7">
      <c r="D2993" s="21"/>
      <c r="E2993" s="21"/>
      <c r="F2993" s="21"/>
      <c r="G2993" s="21"/>
    </row>
    <row r="2994" spans="4:7">
      <c r="D2994" s="21"/>
      <c r="E2994" s="21"/>
      <c r="F2994" s="21"/>
      <c r="G2994" s="21"/>
    </row>
    <row r="2995" spans="4:7">
      <c r="D2995" s="21"/>
      <c r="E2995" s="21"/>
      <c r="F2995" s="21"/>
      <c r="G2995" s="21"/>
    </row>
    <row r="2996" spans="4:7">
      <c r="D2996" s="21"/>
      <c r="E2996" s="21"/>
      <c r="F2996" s="21"/>
      <c r="G2996" s="21"/>
    </row>
    <row r="2997" spans="4:7">
      <c r="D2997" s="21"/>
      <c r="E2997" s="21"/>
      <c r="F2997" s="21"/>
      <c r="G2997" s="21"/>
    </row>
    <row r="2998" spans="4:7">
      <c r="D2998" s="21"/>
      <c r="E2998" s="21"/>
      <c r="F2998" s="21"/>
      <c r="G2998" s="21"/>
    </row>
    <row r="2999" spans="4:7">
      <c r="D2999" s="21"/>
      <c r="E2999" s="21"/>
      <c r="F2999" s="21"/>
      <c r="G2999" s="21"/>
    </row>
    <row r="3000" spans="4:7">
      <c r="D3000" s="21"/>
      <c r="E3000" s="21"/>
      <c r="F3000" s="21"/>
      <c r="G3000" s="21"/>
    </row>
    <row r="3001" spans="4:7">
      <c r="D3001" s="21"/>
      <c r="E3001" s="21"/>
      <c r="F3001" s="21"/>
      <c r="G3001" s="21"/>
    </row>
    <row r="3002" spans="4:7">
      <c r="D3002" s="21"/>
      <c r="E3002" s="21"/>
      <c r="F3002" s="21"/>
      <c r="G3002" s="21"/>
    </row>
    <row r="3003" spans="4:7">
      <c r="D3003" s="21"/>
      <c r="E3003" s="21"/>
      <c r="F3003" s="21"/>
      <c r="G3003" s="21"/>
    </row>
    <row r="3004" spans="4:7">
      <c r="D3004" s="21"/>
      <c r="E3004" s="21"/>
      <c r="F3004" s="21"/>
      <c r="G3004" s="21"/>
    </row>
    <row r="3005" spans="4:7">
      <c r="D3005" s="21"/>
      <c r="E3005" s="21"/>
      <c r="F3005" s="21"/>
      <c r="G3005" s="21"/>
    </row>
    <row r="3006" spans="4:7">
      <c r="D3006" s="21"/>
      <c r="E3006" s="21"/>
      <c r="F3006" s="21"/>
      <c r="G3006" s="21"/>
    </row>
    <row r="3007" spans="4:7">
      <c r="D3007" s="21"/>
      <c r="E3007" s="21"/>
      <c r="F3007" s="21"/>
      <c r="G3007" s="21"/>
    </row>
    <row r="3008" spans="4:7">
      <c r="D3008" s="21"/>
      <c r="E3008" s="21"/>
      <c r="F3008" s="21"/>
      <c r="G3008" s="21"/>
    </row>
    <row r="3009" spans="4:7">
      <c r="D3009" s="21"/>
      <c r="E3009" s="21"/>
      <c r="F3009" s="21"/>
      <c r="G3009" s="21"/>
    </row>
    <row r="3010" spans="4:7">
      <c r="D3010" s="21"/>
      <c r="E3010" s="21"/>
      <c r="F3010" s="21"/>
      <c r="G3010" s="21"/>
    </row>
    <row r="3011" spans="4:7">
      <c r="D3011" s="21"/>
      <c r="E3011" s="21"/>
      <c r="F3011" s="21"/>
      <c r="G3011" s="21"/>
    </row>
    <row r="3012" spans="4:7">
      <c r="D3012" s="21"/>
      <c r="E3012" s="21"/>
      <c r="F3012" s="21"/>
      <c r="G3012" s="21"/>
    </row>
    <row r="3013" spans="4:7">
      <c r="D3013" s="21"/>
      <c r="E3013" s="21"/>
      <c r="F3013" s="21"/>
      <c r="G3013" s="21"/>
    </row>
    <row r="3014" spans="4:7">
      <c r="D3014" s="21"/>
      <c r="E3014" s="21"/>
      <c r="F3014" s="21"/>
      <c r="G3014" s="21"/>
    </row>
    <row r="3015" spans="4:7">
      <c r="D3015" s="21"/>
      <c r="E3015" s="21"/>
      <c r="F3015" s="21"/>
      <c r="G3015" s="21"/>
    </row>
    <row r="3016" spans="4:7">
      <c r="D3016" s="21"/>
      <c r="E3016" s="21"/>
      <c r="F3016" s="21"/>
      <c r="G3016" s="21"/>
    </row>
    <row r="3017" spans="4:7">
      <c r="D3017" s="21"/>
      <c r="E3017" s="21"/>
      <c r="F3017" s="21"/>
      <c r="G3017" s="21"/>
    </row>
    <row r="3018" spans="4:7">
      <c r="D3018" s="21"/>
      <c r="E3018" s="21"/>
      <c r="F3018" s="21"/>
      <c r="G3018" s="21"/>
    </row>
    <row r="3019" spans="4:7">
      <c r="D3019" s="21"/>
      <c r="E3019" s="21"/>
      <c r="F3019" s="21"/>
      <c r="G3019" s="21"/>
    </row>
    <row r="3020" spans="4:7">
      <c r="D3020" s="21"/>
      <c r="E3020" s="21"/>
      <c r="F3020" s="21"/>
      <c r="G3020" s="21"/>
    </row>
    <row r="3021" spans="4:7">
      <c r="D3021" s="21"/>
      <c r="E3021" s="21"/>
      <c r="F3021" s="21"/>
      <c r="G3021" s="21"/>
    </row>
    <row r="3022" spans="4:7">
      <c r="D3022" s="21"/>
      <c r="E3022" s="21"/>
      <c r="F3022" s="21"/>
      <c r="G3022" s="21"/>
    </row>
    <row r="3023" spans="4:7">
      <c r="D3023" s="21"/>
      <c r="E3023" s="21"/>
      <c r="F3023" s="21"/>
      <c r="G3023" s="21"/>
    </row>
    <row r="3024" spans="4:7">
      <c r="D3024" s="21"/>
      <c r="E3024" s="21"/>
      <c r="F3024" s="21"/>
      <c r="G3024" s="21"/>
    </row>
    <row r="3025" spans="4:7">
      <c r="D3025" s="21"/>
      <c r="E3025" s="21"/>
      <c r="F3025" s="21"/>
      <c r="G3025" s="21"/>
    </row>
    <row r="3026" spans="4:7">
      <c r="D3026" s="21"/>
      <c r="E3026" s="21"/>
      <c r="F3026" s="21"/>
      <c r="G3026" s="21"/>
    </row>
    <row r="3027" spans="4:7">
      <c r="D3027" s="21"/>
      <c r="E3027" s="21"/>
      <c r="F3027" s="21"/>
      <c r="G3027" s="21"/>
    </row>
    <row r="3028" spans="4:7">
      <c r="D3028" s="21"/>
      <c r="E3028" s="21"/>
      <c r="F3028" s="21"/>
      <c r="G3028" s="21"/>
    </row>
    <row r="3029" spans="4:7">
      <c r="D3029" s="21"/>
      <c r="E3029" s="21"/>
      <c r="F3029" s="21"/>
      <c r="G3029" s="21"/>
    </row>
    <row r="3030" spans="4:7">
      <c r="D3030" s="21"/>
      <c r="E3030" s="21"/>
      <c r="F3030" s="21"/>
      <c r="G3030" s="21"/>
    </row>
    <row r="3031" spans="4:7">
      <c r="D3031" s="21"/>
      <c r="E3031" s="21"/>
      <c r="F3031" s="21"/>
      <c r="G3031" s="21"/>
    </row>
    <row r="3032" spans="4:7">
      <c r="D3032" s="21"/>
      <c r="E3032" s="21"/>
      <c r="F3032" s="21"/>
      <c r="G3032" s="21"/>
    </row>
    <row r="3033" spans="4:7">
      <c r="D3033" s="21"/>
      <c r="E3033" s="21"/>
      <c r="F3033" s="21"/>
      <c r="G3033" s="21"/>
    </row>
    <row r="3034" spans="4:7">
      <c r="D3034" s="21"/>
      <c r="E3034" s="21"/>
      <c r="F3034" s="21"/>
      <c r="G3034" s="21"/>
    </row>
    <row r="3035" spans="4:7">
      <c r="D3035" s="21"/>
      <c r="E3035" s="21"/>
      <c r="F3035" s="21"/>
      <c r="G3035" s="21"/>
    </row>
    <row r="3036" spans="4:7">
      <c r="D3036" s="21"/>
      <c r="E3036" s="21"/>
      <c r="F3036" s="21"/>
      <c r="G3036" s="21"/>
    </row>
    <row r="3037" spans="4:7">
      <c r="D3037" s="21"/>
      <c r="E3037" s="21"/>
      <c r="F3037" s="21"/>
      <c r="G3037" s="21"/>
    </row>
    <row r="3038" spans="4:7">
      <c r="D3038" s="21"/>
      <c r="E3038" s="21"/>
      <c r="F3038" s="21"/>
      <c r="G3038" s="21"/>
    </row>
    <row r="3039" spans="4:7">
      <c r="D3039" s="21"/>
      <c r="E3039" s="21"/>
      <c r="F3039" s="21"/>
      <c r="G3039" s="21"/>
    </row>
    <row r="3040" spans="4:7">
      <c r="D3040" s="21"/>
      <c r="E3040" s="21"/>
      <c r="F3040" s="21"/>
      <c r="G3040" s="21"/>
    </row>
    <row r="3041" spans="4:7">
      <c r="D3041" s="21"/>
      <c r="E3041" s="21"/>
      <c r="F3041" s="21"/>
      <c r="G3041" s="21"/>
    </row>
    <row r="3042" spans="4:7">
      <c r="D3042" s="21"/>
      <c r="E3042" s="21"/>
      <c r="F3042" s="21"/>
      <c r="G3042" s="21"/>
    </row>
    <row r="3043" spans="4:7">
      <c r="D3043" s="21"/>
      <c r="E3043" s="21"/>
      <c r="F3043" s="21"/>
      <c r="G3043" s="21"/>
    </row>
    <row r="3044" spans="4:7">
      <c r="D3044" s="21"/>
      <c r="E3044" s="21"/>
      <c r="F3044" s="21"/>
      <c r="G3044" s="21"/>
    </row>
    <row r="3045" spans="4:7">
      <c r="D3045" s="21"/>
      <c r="E3045" s="21"/>
      <c r="F3045" s="21"/>
      <c r="G3045" s="21"/>
    </row>
    <row r="3046" spans="4:7">
      <c r="D3046" s="21"/>
      <c r="E3046" s="21"/>
      <c r="F3046" s="21"/>
      <c r="G3046" s="21"/>
    </row>
    <row r="3047" spans="4:7">
      <c r="D3047" s="21"/>
      <c r="E3047" s="21"/>
      <c r="F3047" s="21"/>
      <c r="G3047" s="21"/>
    </row>
    <row r="3048" spans="4:7">
      <c r="D3048" s="21"/>
      <c r="E3048" s="21"/>
      <c r="F3048" s="21"/>
      <c r="G3048" s="21"/>
    </row>
    <row r="3049" spans="4:7">
      <c r="D3049" s="21"/>
      <c r="E3049" s="21"/>
      <c r="F3049" s="21"/>
      <c r="G3049" s="21"/>
    </row>
    <row r="3050" spans="4:7">
      <c r="D3050" s="21"/>
      <c r="E3050" s="21"/>
      <c r="F3050" s="21"/>
      <c r="G3050" s="21"/>
    </row>
    <row r="3051" spans="4:7">
      <c r="D3051" s="21"/>
      <c r="E3051" s="21"/>
      <c r="F3051" s="21"/>
      <c r="G3051" s="21"/>
    </row>
    <row r="3052" spans="4:7">
      <c r="D3052" s="21"/>
      <c r="E3052" s="21"/>
      <c r="F3052" s="21"/>
      <c r="G3052" s="21"/>
    </row>
    <row r="3053" spans="4:7">
      <c r="D3053" s="21"/>
      <c r="E3053" s="21"/>
      <c r="F3053" s="21"/>
      <c r="G3053" s="21"/>
    </row>
    <row r="3054" spans="4:7">
      <c r="D3054" s="21"/>
      <c r="E3054" s="21"/>
      <c r="F3054" s="21"/>
      <c r="G3054" s="21"/>
    </row>
    <row r="3055" spans="4:7">
      <c r="D3055" s="21"/>
      <c r="E3055" s="21"/>
      <c r="F3055" s="21"/>
      <c r="G3055" s="21"/>
    </row>
    <row r="3056" spans="4:7">
      <c r="D3056" s="21"/>
      <c r="E3056" s="21"/>
      <c r="F3056" s="21"/>
      <c r="G3056" s="21"/>
    </row>
    <row r="3057" spans="4:7">
      <c r="D3057" s="21"/>
      <c r="E3057" s="21"/>
      <c r="F3057" s="21"/>
      <c r="G3057" s="21"/>
    </row>
    <row r="3058" spans="4:7">
      <c r="D3058" s="21"/>
      <c r="E3058" s="21"/>
      <c r="F3058" s="21"/>
      <c r="G3058" s="21"/>
    </row>
    <row r="3059" spans="4:7">
      <c r="D3059" s="21"/>
      <c r="E3059" s="21"/>
      <c r="F3059" s="21"/>
      <c r="G3059" s="21"/>
    </row>
    <row r="3060" spans="4:7">
      <c r="D3060" s="21"/>
      <c r="E3060" s="21"/>
      <c r="F3060" s="21"/>
      <c r="G3060" s="21"/>
    </row>
    <row r="3061" spans="4:7">
      <c r="D3061" s="21"/>
      <c r="E3061" s="21"/>
      <c r="F3061" s="21"/>
      <c r="G3061" s="21"/>
    </row>
    <row r="3062" spans="4:7">
      <c r="D3062" s="21"/>
      <c r="E3062" s="21"/>
      <c r="F3062" s="21"/>
      <c r="G3062" s="21"/>
    </row>
    <row r="3063" spans="4:7">
      <c r="D3063" s="21"/>
      <c r="E3063" s="21"/>
      <c r="F3063" s="21"/>
      <c r="G3063" s="21"/>
    </row>
    <row r="3064" spans="4:7">
      <c r="D3064" s="21"/>
      <c r="E3064" s="21"/>
      <c r="F3064" s="21"/>
      <c r="G3064" s="21"/>
    </row>
    <row r="3065" spans="4:7">
      <c r="D3065" s="21"/>
      <c r="E3065" s="21"/>
      <c r="F3065" s="21"/>
      <c r="G3065" s="21"/>
    </row>
    <row r="3066" spans="4:7">
      <c r="D3066" s="21"/>
      <c r="E3066" s="21"/>
      <c r="F3066" s="21"/>
      <c r="G3066" s="21"/>
    </row>
    <row r="3067" spans="4:7">
      <c r="D3067" s="21"/>
      <c r="E3067" s="21"/>
      <c r="F3067" s="21"/>
      <c r="G3067" s="21"/>
    </row>
    <row r="3068" spans="4:7">
      <c r="D3068" s="21"/>
      <c r="E3068" s="21"/>
      <c r="F3068" s="21"/>
      <c r="G3068" s="21"/>
    </row>
    <row r="3069" spans="4:7">
      <c r="D3069" s="21"/>
      <c r="E3069" s="21"/>
      <c r="F3069" s="21"/>
      <c r="G3069" s="21"/>
    </row>
    <row r="3070" spans="4:7">
      <c r="D3070" s="21"/>
      <c r="E3070" s="21"/>
      <c r="F3070" s="21"/>
      <c r="G3070" s="21"/>
    </row>
    <row r="3071" spans="4:7">
      <c r="D3071" s="21"/>
      <c r="E3071" s="21"/>
      <c r="F3071" s="21"/>
      <c r="G3071" s="21"/>
    </row>
    <row r="3072" spans="4:7">
      <c r="D3072" s="21"/>
      <c r="E3072" s="21"/>
      <c r="F3072" s="21"/>
      <c r="G3072" s="21"/>
    </row>
    <row r="3073" spans="4:7">
      <c r="D3073" s="21"/>
      <c r="E3073" s="21"/>
      <c r="F3073" s="21"/>
      <c r="G3073" s="21"/>
    </row>
    <row r="3074" spans="4:7">
      <c r="D3074" s="21"/>
      <c r="E3074" s="21"/>
      <c r="F3074" s="21"/>
      <c r="G3074" s="21"/>
    </row>
    <row r="3075" spans="4:7">
      <c r="D3075" s="21"/>
      <c r="E3075" s="21"/>
      <c r="F3075" s="21"/>
      <c r="G3075" s="21"/>
    </row>
    <row r="3076" spans="4:7">
      <c r="D3076" s="21"/>
      <c r="E3076" s="21"/>
      <c r="F3076" s="21"/>
      <c r="G3076" s="21"/>
    </row>
    <row r="3077" spans="4:7">
      <c r="D3077" s="21"/>
      <c r="E3077" s="21"/>
      <c r="F3077" s="21"/>
      <c r="G3077" s="21"/>
    </row>
    <row r="3078" spans="4:7">
      <c r="D3078" s="21"/>
      <c r="E3078" s="21"/>
      <c r="F3078" s="21"/>
      <c r="G3078" s="21"/>
    </row>
    <row r="3079" spans="4:7">
      <c r="D3079" s="21"/>
      <c r="E3079" s="21"/>
      <c r="F3079" s="21"/>
      <c r="G3079" s="21"/>
    </row>
    <row r="3080" spans="4:7">
      <c r="D3080" s="21"/>
      <c r="E3080" s="21"/>
      <c r="F3080" s="21"/>
      <c r="G3080" s="21"/>
    </row>
    <row r="3081" spans="4:7">
      <c r="D3081" s="21"/>
      <c r="E3081" s="21"/>
      <c r="F3081" s="21"/>
      <c r="G3081" s="21"/>
    </row>
    <row r="3082" spans="4:7">
      <c r="D3082" s="21"/>
      <c r="E3082" s="21"/>
      <c r="F3082" s="21"/>
      <c r="G3082" s="21"/>
    </row>
    <row r="3083" spans="4:7">
      <c r="D3083" s="21"/>
      <c r="E3083" s="21"/>
      <c r="F3083" s="21"/>
      <c r="G3083" s="21"/>
    </row>
    <row r="3084" spans="4:7">
      <c r="D3084" s="21"/>
      <c r="E3084" s="21"/>
      <c r="F3084" s="21"/>
      <c r="G3084" s="21"/>
    </row>
    <row r="3085" spans="4:7">
      <c r="D3085" s="21"/>
      <c r="E3085" s="21"/>
      <c r="F3085" s="21"/>
      <c r="G3085" s="21"/>
    </row>
    <row r="3086" spans="4:7">
      <c r="D3086" s="21"/>
      <c r="E3086" s="21"/>
      <c r="F3086" s="21"/>
      <c r="G3086" s="21"/>
    </row>
    <row r="3087" spans="4:7">
      <c r="D3087" s="21"/>
      <c r="E3087" s="21"/>
      <c r="F3087" s="21"/>
      <c r="G3087" s="21"/>
    </row>
    <row r="3088" spans="4:7">
      <c r="D3088" s="21"/>
      <c r="E3088" s="21"/>
      <c r="F3088" s="21"/>
      <c r="G3088" s="21"/>
    </row>
    <row r="3089" spans="4:7">
      <c r="D3089" s="21"/>
      <c r="E3089" s="21"/>
      <c r="F3089" s="21"/>
      <c r="G3089" s="21"/>
    </row>
    <row r="3090" spans="4:7">
      <c r="D3090" s="21"/>
      <c r="E3090" s="21"/>
      <c r="F3090" s="21"/>
      <c r="G3090" s="21"/>
    </row>
    <row r="3091" spans="4:7">
      <c r="D3091" s="21"/>
      <c r="E3091" s="21"/>
      <c r="F3091" s="21"/>
      <c r="G3091" s="21"/>
    </row>
    <row r="3092" spans="4:7">
      <c r="D3092" s="21"/>
      <c r="E3092" s="21"/>
      <c r="F3092" s="21"/>
      <c r="G3092" s="21"/>
    </row>
    <row r="3093" spans="4:7">
      <c r="D3093" s="21"/>
      <c r="E3093" s="21"/>
      <c r="F3093" s="21"/>
      <c r="G3093" s="21"/>
    </row>
    <row r="3094" spans="4:7">
      <c r="D3094" s="21"/>
      <c r="E3094" s="21"/>
      <c r="F3094" s="21"/>
      <c r="G3094" s="21"/>
    </row>
    <row r="3095" spans="4:7">
      <c r="D3095" s="21"/>
      <c r="E3095" s="21"/>
      <c r="F3095" s="21"/>
      <c r="G3095" s="21"/>
    </row>
    <row r="3096" spans="4:7">
      <c r="D3096" s="21"/>
      <c r="E3096" s="21"/>
      <c r="F3096" s="21"/>
      <c r="G3096" s="21"/>
    </row>
    <row r="3097" spans="4:7">
      <c r="D3097" s="21"/>
      <c r="E3097" s="21"/>
      <c r="F3097" s="21"/>
      <c r="G3097" s="21"/>
    </row>
    <row r="3098" spans="4:7">
      <c r="D3098" s="21"/>
      <c r="E3098" s="21"/>
      <c r="F3098" s="21"/>
      <c r="G3098" s="21"/>
    </row>
    <row r="3099" spans="4:7">
      <c r="D3099" s="21"/>
      <c r="E3099" s="21"/>
      <c r="F3099" s="21"/>
      <c r="G3099" s="21"/>
    </row>
    <row r="3100" spans="4:7">
      <c r="D3100" s="21"/>
      <c r="E3100" s="21"/>
      <c r="F3100" s="21"/>
      <c r="G3100" s="21"/>
    </row>
    <row r="3101" spans="4:7">
      <c r="D3101" s="21"/>
      <c r="E3101" s="21"/>
      <c r="F3101" s="21"/>
      <c r="G3101" s="21"/>
    </row>
    <row r="3102" spans="4:7">
      <c r="D3102" s="21"/>
      <c r="E3102" s="21"/>
      <c r="F3102" s="21"/>
      <c r="G3102" s="21"/>
    </row>
    <row r="3103" spans="4:7">
      <c r="D3103" s="21"/>
      <c r="E3103" s="21"/>
      <c r="F3103" s="21"/>
      <c r="G3103" s="21"/>
    </row>
    <row r="3104" spans="4:7">
      <c r="D3104" s="21"/>
      <c r="E3104" s="21"/>
      <c r="F3104" s="21"/>
      <c r="G3104" s="21"/>
    </row>
    <row r="3105" spans="1:7">
      <c r="A3105" s="217"/>
      <c r="D3105" s="21"/>
      <c r="E3105" s="21"/>
      <c r="F3105" s="21"/>
      <c r="G3105" s="21"/>
    </row>
    <row r="3106" spans="1:7">
      <c r="A3106" s="217"/>
      <c r="D3106" s="21"/>
      <c r="E3106" s="21"/>
      <c r="F3106" s="21"/>
      <c r="G3106" s="21"/>
    </row>
    <row r="3107" spans="1:7">
      <c r="A3107" s="217"/>
      <c r="D3107" s="21"/>
      <c r="E3107" s="21"/>
      <c r="F3107" s="21"/>
      <c r="G3107" s="21"/>
    </row>
    <row r="3108" spans="1:7">
      <c r="A3108" s="217"/>
      <c r="D3108" s="21"/>
      <c r="E3108" s="21"/>
      <c r="F3108" s="21"/>
      <c r="G3108" s="21"/>
    </row>
    <row r="3109" spans="1:7">
      <c r="A3109" s="217"/>
      <c r="D3109" s="21"/>
      <c r="E3109" s="21"/>
      <c r="F3109" s="21"/>
      <c r="G3109" s="21"/>
    </row>
    <row r="3110" spans="1:7">
      <c r="A3110" s="217"/>
      <c r="D3110" s="21"/>
      <c r="E3110" s="21"/>
      <c r="F3110" s="21"/>
      <c r="G3110" s="21"/>
    </row>
    <row r="3111" spans="1:7">
      <c r="A3111" s="217"/>
      <c r="D3111" s="21"/>
      <c r="E3111" s="21"/>
      <c r="F3111" s="21"/>
      <c r="G3111" s="21"/>
    </row>
    <row r="3112" spans="1:7">
      <c r="A3112" s="217"/>
      <c r="D3112" s="21"/>
      <c r="E3112" s="21"/>
      <c r="F3112" s="21"/>
      <c r="G3112" s="21"/>
    </row>
    <row r="3113" spans="1:7">
      <c r="A3113" s="217"/>
      <c r="D3113" s="21"/>
      <c r="E3113" s="21"/>
      <c r="F3113" s="21"/>
      <c r="G3113" s="21"/>
    </row>
    <row r="3114" spans="1:7">
      <c r="A3114" s="217"/>
      <c r="D3114" s="21"/>
      <c r="E3114" s="21"/>
      <c r="F3114" s="21"/>
      <c r="G3114" s="21"/>
    </row>
    <row r="3115" spans="1:7">
      <c r="A3115" s="217"/>
      <c r="D3115" s="21"/>
      <c r="E3115" s="21"/>
      <c r="F3115" s="21"/>
      <c r="G3115" s="21"/>
    </row>
    <row r="3116" spans="1:7">
      <c r="A3116" s="217"/>
      <c r="D3116" s="21"/>
      <c r="E3116" s="21"/>
      <c r="F3116" s="21"/>
      <c r="G3116" s="21"/>
    </row>
    <row r="3117" spans="1:7">
      <c r="A3117" s="217"/>
      <c r="D3117" s="21"/>
      <c r="E3117" s="21"/>
      <c r="F3117" s="21"/>
      <c r="G3117" s="21"/>
    </row>
    <row r="3118" spans="1:7">
      <c r="A3118" s="217"/>
      <c r="D3118" s="21"/>
      <c r="E3118" s="21"/>
      <c r="F3118" s="21"/>
      <c r="G3118" s="21"/>
    </row>
    <row r="3119" spans="1:7">
      <c r="A3119" s="217"/>
      <c r="D3119" s="21"/>
      <c r="E3119" s="21"/>
      <c r="F3119" s="21"/>
      <c r="G3119" s="21"/>
    </row>
    <row r="3120" spans="1:7">
      <c r="A3120" s="217"/>
      <c r="D3120" s="21"/>
      <c r="E3120" s="21"/>
      <c r="F3120" s="21"/>
      <c r="G3120" s="21"/>
    </row>
    <row r="3121" spans="1:7">
      <c r="A3121" s="217"/>
      <c r="D3121" s="21"/>
      <c r="E3121" s="21"/>
      <c r="F3121" s="21"/>
      <c r="G3121" s="21"/>
    </row>
    <row r="3122" spans="1:7">
      <c r="A3122" s="217"/>
      <c r="D3122" s="21"/>
      <c r="E3122" s="21"/>
      <c r="F3122" s="21"/>
      <c r="G3122" s="21"/>
    </row>
    <row r="3123" spans="1:7">
      <c r="A3123" s="217"/>
      <c r="D3123" s="21"/>
      <c r="E3123" s="21"/>
      <c r="F3123" s="21"/>
      <c r="G3123" s="21"/>
    </row>
    <row r="3124" spans="1:7">
      <c r="A3124" s="217"/>
      <c r="D3124" s="21"/>
      <c r="E3124" s="21"/>
      <c r="F3124" s="21"/>
      <c r="G3124" s="21"/>
    </row>
    <row r="3125" spans="1:7">
      <c r="A3125" s="217"/>
      <c r="D3125" s="21"/>
      <c r="E3125" s="21"/>
      <c r="F3125" s="21"/>
      <c r="G3125" s="21"/>
    </row>
    <row r="3126" spans="1:7">
      <c r="A3126" s="217"/>
      <c r="D3126" s="21"/>
      <c r="E3126" s="21"/>
      <c r="F3126" s="21"/>
      <c r="G3126" s="21"/>
    </row>
    <row r="3127" spans="1:7">
      <c r="A3127" s="217"/>
      <c r="D3127" s="21"/>
      <c r="E3127" s="21"/>
      <c r="F3127" s="21"/>
      <c r="G3127" s="21"/>
    </row>
    <row r="3128" spans="1:7">
      <c r="A3128" s="217"/>
      <c r="D3128" s="21"/>
      <c r="E3128" s="21"/>
      <c r="F3128" s="21"/>
      <c r="G3128" s="21"/>
    </row>
    <row r="3129" spans="1:7">
      <c r="A3129" s="217"/>
      <c r="D3129" s="21"/>
      <c r="E3129" s="21"/>
      <c r="F3129" s="21"/>
      <c r="G3129" s="21"/>
    </row>
    <row r="3130" spans="1:7">
      <c r="A3130" s="217"/>
      <c r="D3130" s="21"/>
      <c r="E3130" s="21"/>
      <c r="F3130" s="21"/>
      <c r="G3130" s="21"/>
    </row>
    <row r="3131" spans="1:7">
      <c r="A3131" s="217"/>
      <c r="D3131" s="21"/>
      <c r="E3131" s="21"/>
      <c r="F3131" s="21"/>
      <c r="G3131" s="21"/>
    </row>
    <row r="3132" spans="1:7">
      <c r="A3132" s="217"/>
      <c r="D3132" s="21"/>
      <c r="E3132" s="21"/>
      <c r="F3132" s="21"/>
      <c r="G3132" s="21"/>
    </row>
    <row r="3133" spans="1:7">
      <c r="A3133" s="217"/>
      <c r="D3133" s="21"/>
      <c r="E3133" s="21"/>
      <c r="F3133" s="21"/>
      <c r="G3133" s="21"/>
    </row>
    <row r="3134" spans="1:7">
      <c r="A3134" s="217"/>
      <c r="D3134" s="21"/>
      <c r="E3134" s="21"/>
      <c r="F3134" s="21"/>
      <c r="G3134" s="21"/>
    </row>
    <row r="3135" spans="1:7">
      <c r="A3135" s="217"/>
      <c r="D3135" s="21"/>
      <c r="E3135" s="21"/>
      <c r="F3135" s="21"/>
      <c r="G3135" s="21"/>
    </row>
    <row r="3136" spans="1:7">
      <c r="A3136" s="217"/>
      <c r="D3136" s="21"/>
      <c r="E3136" s="21"/>
      <c r="F3136" s="21"/>
      <c r="G3136" s="21"/>
    </row>
    <row r="3137" spans="1:7">
      <c r="A3137" s="217"/>
      <c r="D3137" s="21"/>
      <c r="E3137" s="21"/>
      <c r="F3137" s="21"/>
      <c r="G3137" s="21"/>
    </row>
    <row r="3138" spans="1:7">
      <c r="A3138" s="217"/>
      <c r="D3138" s="21"/>
      <c r="E3138" s="21"/>
      <c r="F3138" s="21"/>
      <c r="G3138" s="21"/>
    </row>
    <row r="3139" spans="1:7">
      <c r="A3139" s="217"/>
      <c r="D3139" s="21"/>
      <c r="E3139" s="21"/>
      <c r="F3139" s="21"/>
      <c r="G3139" s="21"/>
    </row>
    <row r="3140" spans="1:7">
      <c r="A3140" s="217"/>
      <c r="D3140" s="21"/>
      <c r="E3140" s="21"/>
      <c r="F3140" s="21"/>
      <c r="G3140" s="21"/>
    </row>
    <row r="3141" spans="1:7">
      <c r="A3141" s="217"/>
      <c r="D3141" s="21"/>
      <c r="E3141" s="21"/>
      <c r="F3141" s="21"/>
      <c r="G3141" s="21"/>
    </row>
    <row r="3142" spans="1:7">
      <c r="A3142" s="217"/>
      <c r="D3142" s="21"/>
      <c r="E3142" s="21"/>
      <c r="F3142" s="21"/>
      <c r="G3142" s="21"/>
    </row>
    <row r="3143" spans="1:7">
      <c r="A3143" s="217"/>
      <c r="D3143" s="21"/>
      <c r="E3143" s="21"/>
      <c r="F3143" s="21"/>
      <c r="G3143" s="21"/>
    </row>
    <row r="3144" spans="1:7">
      <c r="A3144" s="217"/>
      <c r="D3144" s="21"/>
      <c r="E3144" s="21"/>
      <c r="F3144" s="21"/>
      <c r="G3144" s="21"/>
    </row>
    <row r="3145" spans="1:7">
      <c r="A3145" s="217"/>
      <c r="D3145" s="21"/>
      <c r="E3145" s="21"/>
      <c r="F3145" s="21"/>
      <c r="G3145" s="21"/>
    </row>
    <row r="3146" spans="1:7">
      <c r="A3146" s="217"/>
      <c r="D3146" s="21"/>
      <c r="E3146" s="21"/>
      <c r="F3146" s="21"/>
      <c r="G3146" s="21"/>
    </row>
    <row r="3147" spans="1:7">
      <c r="A3147" s="217"/>
      <c r="D3147" s="21"/>
      <c r="E3147" s="21"/>
      <c r="F3147" s="21"/>
      <c r="G3147" s="21"/>
    </row>
    <row r="3148" spans="1:7">
      <c r="A3148" s="217"/>
      <c r="D3148" s="21"/>
      <c r="E3148" s="21"/>
      <c r="F3148" s="21"/>
      <c r="G3148" s="21"/>
    </row>
    <row r="3149" spans="1:7">
      <c r="A3149" s="217"/>
      <c r="D3149" s="21"/>
      <c r="E3149" s="21"/>
      <c r="F3149" s="21"/>
      <c r="G3149" s="21"/>
    </row>
    <row r="3150" spans="1:7">
      <c r="A3150" s="217"/>
      <c r="D3150" s="21"/>
      <c r="E3150" s="21"/>
      <c r="F3150" s="21"/>
      <c r="G3150" s="21"/>
    </row>
    <row r="3151" spans="1:7">
      <c r="A3151" s="217"/>
      <c r="D3151" s="21"/>
      <c r="E3151" s="21"/>
      <c r="F3151" s="21"/>
      <c r="G3151" s="21"/>
    </row>
    <row r="3152" spans="1:7">
      <c r="A3152" s="217"/>
      <c r="D3152" s="21"/>
      <c r="E3152" s="21"/>
      <c r="F3152" s="21"/>
      <c r="G3152" s="21"/>
    </row>
    <row r="3153" spans="1:7">
      <c r="A3153" s="217"/>
      <c r="D3153" s="21"/>
      <c r="E3153" s="21"/>
      <c r="F3153" s="21"/>
      <c r="G3153" s="21"/>
    </row>
    <row r="3154" spans="1:7">
      <c r="A3154" s="217"/>
      <c r="D3154" s="21"/>
      <c r="E3154" s="21"/>
      <c r="F3154" s="21"/>
      <c r="G3154" s="21"/>
    </row>
    <row r="3155" spans="1:7">
      <c r="A3155" s="217"/>
      <c r="D3155" s="21"/>
      <c r="E3155" s="21"/>
      <c r="F3155" s="21"/>
      <c r="G3155" s="21"/>
    </row>
    <row r="3156" spans="1:7">
      <c r="A3156" s="217"/>
      <c r="D3156" s="21"/>
      <c r="E3156" s="21"/>
      <c r="F3156" s="21"/>
      <c r="G3156" s="21"/>
    </row>
    <row r="3157" spans="1:7">
      <c r="A3157" s="217"/>
      <c r="D3157" s="21"/>
      <c r="E3157" s="21"/>
      <c r="F3157" s="21"/>
      <c r="G3157" s="21"/>
    </row>
    <row r="3158" spans="1:7">
      <c r="A3158" s="217"/>
      <c r="D3158" s="21"/>
      <c r="E3158" s="21"/>
      <c r="F3158" s="21"/>
      <c r="G3158" s="21"/>
    </row>
    <row r="3159" spans="1:7">
      <c r="A3159" s="217"/>
      <c r="D3159" s="21"/>
      <c r="E3159" s="21"/>
      <c r="F3159" s="21"/>
      <c r="G3159" s="21"/>
    </row>
    <row r="3160" spans="1:7">
      <c r="A3160" s="217"/>
      <c r="D3160" s="21"/>
      <c r="E3160" s="21"/>
      <c r="F3160" s="21"/>
      <c r="G3160" s="21"/>
    </row>
    <row r="3161" spans="1:7">
      <c r="A3161" s="217"/>
      <c r="D3161" s="21"/>
      <c r="E3161" s="21"/>
      <c r="F3161" s="21"/>
      <c r="G3161" s="21"/>
    </row>
    <row r="3162" spans="1:7">
      <c r="A3162" s="217"/>
      <c r="D3162" s="21"/>
      <c r="E3162" s="21"/>
      <c r="F3162" s="21"/>
      <c r="G3162" s="21"/>
    </row>
    <row r="3163" spans="1:7">
      <c r="D3163" s="21"/>
      <c r="E3163" s="21"/>
      <c r="F3163" s="21"/>
      <c r="G3163" s="21"/>
    </row>
    <row r="3164" spans="1:7">
      <c r="D3164" s="21"/>
      <c r="E3164" s="21"/>
      <c r="F3164" s="21"/>
      <c r="G3164" s="21"/>
    </row>
    <row r="3165" spans="1:7">
      <c r="D3165" s="21"/>
      <c r="E3165" s="21"/>
      <c r="F3165" s="21"/>
      <c r="G3165" s="21"/>
    </row>
    <row r="3166" spans="1:7">
      <c r="D3166" s="21"/>
      <c r="E3166" s="21"/>
      <c r="F3166" s="21"/>
      <c r="G3166" s="21"/>
    </row>
    <row r="3167" spans="1:7">
      <c r="D3167" s="21"/>
      <c r="E3167" s="21"/>
      <c r="F3167" s="21"/>
      <c r="G3167" s="21"/>
    </row>
    <row r="3168" spans="1:7">
      <c r="D3168" s="21"/>
      <c r="E3168" s="21"/>
      <c r="F3168" s="21"/>
      <c r="G3168" s="21"/>
    </row>
    <row r="3169" spans="4:7">
      <c r="D3169" s="21"/>
      <c r="E3169" s="21"/>
      <c r="F3169" s="21"/>
      <c r="G3169" s="21"/>
    </row>
    <row r="3170" spans="4:7">
      <c r="D3170" s="21"/>
      <c r="E3170" s="21"/>
      <c r="F3170" s="21"/>
      <c r="G3170" s="21"/>
    </row>
    <row r="3171" spans="4:7">
      <c r="D3171" s="21"/>
      <c r="E3171" s="21"/>
      <c r="F3171" s="21"/>
      <c r="G3171" s="21"/>
    </row>
    <row r="3172" spans="4:7">
      <c r="D3172" s="21"/>
      <c r="E3172" s="21"/>
      <c r="F3172" s="21"/>
      <c r="G3172" s="21"/>
    </row>
    <row r="3173" spans="4:7">
      <c r="D3173" s="21"/>
      <c r="E3173" s="21"/>
      <c r="F3173" s="21"/>
      <c r="G3173" s="21"/>
    </row>
    <row r="3174" spans="4:7">
      <c r="D3174" s="21"/>
      <c r="E3174" s="21"/>
      <c r="F3174" s="21"/>
      <c r="G3174" s="21"/>
    </row>
    <row r="3175" spans="4:7">
      <c r="D3175" s="21"/>
      <c r="E3175" s="21"/>
      <c r="F3175" s="21"/>
      <c r="G3175" s="21"/>
    </row>
    <row r="3176" spans="4:7">
      <c r="D3176" s="21"/>
      <c r="E3176" s="21"/>
      <c r="F3176" s="21"/>
      <c r="G3176" s="21"/>
    </row>
    <row r="3177" spans="4:7">
      <c r="D3177" s="21"/>
      <c r="E3177" s="21"/>
      <c r="F3177" s="21"/>
      <c r="G3177" s="21"/>
    </row>
    <row r="3178" spans="4:7">
      <c r="D3178" s="21"/>
      <c r="E3178" s="21"/>
      <c r="F3178" s="21"/>
      <c r="G3178" s="21"/>
    </row>
    <row r="3179" spans="4:7">
      <c r="D3179" s="21"/>
      <c r="E3179" s="21"/>
      <c r="F3179" s="21"/>
      <c r="G3179" s="21"/>
    </row>
    <row r="3180" spans="4:7">
      <c r="D3180" s="21"/>
      <c r="E3180" s="21"/>
      <c r="F3180" s="21"/>
      <c r="G3180" s="21"/>
    </row>
    <row r="3181" spans="4:7">
      <c r="D3181" s="21"/>
      <c r="E3181" s="21"/>
      <c r="F3181" s="21"/>
      <c r="G3181" s="21"/>
    </row>
    <row r="3182" spans="4:7">
      <c r="D3182" s="21"/>
      <c r="E3182" s="21"/>
      <c r="F3182" s="21"/>
      <c r="G3182" s="21"/>
    </row>
    <row r="3183" spans="4:7">
      <c r="D3183" s="21"/>
      <c r="E3183" s="21"/>
      <c r="F3183" s="21"/>
      <c r="G3183" s="21"/>
    </row>
    <row r="3184" spans="4:7">
      <c r="D3184" s="21"/>
      <c r="E3184" s="21"/>
      <c r="F3184" s="21"/>
      <c r="G3184" s="21"/>
    </row>
    <row r="3185" spans="4:7">
      <c r="D3185" s="21"/>
      <c r="E3185" s="21"/>
      <c r="F3185" s="21"/>
      <c r="G3185" s="21"/>
    </row>
    <row r="3186" spans="4:7">
      <c r="D3186" s="21"/>
      <c r="E3186" s="21"/>
      <c r="F3186" s="21"/>
      <c r="G3186" s="21"/>
    </row>
    <row r="3187" spans="4:7">
      <c r="D3187" s="21"/>
      <c r="E3187" s="21"/>
      <c r="F3187" s="21"/>
      <c r="G3187" s="21"/>
    </row>
    <row r="3188" spans="4:7">
      <c r="D3188" s="21"/>
      <c r="E3188" s="21"/>
      <c r="F3188" s="21"/>
      <c r="G3188" s="21"/>
    </row>
    <row r="3189" spans="4:7">
      <c r="D3189" s="21"/>
      <c r="E3189" s="21"/>
      <c r="F3189" s="21"/>
      <c r="G3189" s="21"/>
    </row>
    <row r="3190" spans="4:7">
      <c r="D3190" s="21"/>
      <c r="E3190" s="21"/>
      <c r="F3190" s="21"/>
      <c r="G3190" s="21"/>
    </row>
    <row r="3191" spans="4:7">
      <c r="D3191" s="21"/>
      <c r="E3191" s="21"/>
      <c r="F3191" s="21"/>
      <c r="G3191" s="21"/>
    </row>
    <row r="3192" spans="4:7">
      <c r="D3192" s="21"/>
      <c r="E3192" s="21"/>
      <c r="F3192" s="21"/>
      <c r="G3192" s="21"/>
    </row>
    <row r="3193" spans="4:7">
      <c r="D3193" s="21"/>
      <c r="E3193" s="21"/>
      <c r="F3193" s="21"/>
      <c r="G3193" s="21"/>
    </row>
    <row r="3194" spans="4:7">
      <c r="D3194" s="21"/>
      <c r="E3194" s="21"/>
      <c r="F3194" s="21"/>
      <c r="G3194" s="21"/>
    </row>
    <row r="3195" spans="4:7">
      <c r="D3195" s="21"/>
      <c r="E3195" s="21"/>
      <c r="F3195" s="21"/>
      <c r="G3195" s="21"/>
    </row>
    <row r="3196" spans="4:7">
      <c r="D3196" s="21"/>
      <c r="E3196" s="21"/>
      <c r="F3196" s="21"/>
      <c r="G3196" s="21"/>
    </row>
    <row r="3197" spans="4:7">
      <c r="D3197" s="21"/>
      <c r="E3197" s="21"/>
      <c r="F3197" s="21"/>
      <c r="G3197" s="21"/>
    </row>
    <row r="3198" spans="4:7">
      <c r="D3198" s="21"/>
      <c r="E3198" s="21"/>
      <c r="F3198" s="21"/>
      <c r="G3198" s="21"/>
    </row>
    <row r="3199" spans="4:7">
      <c r="D3199" s="21"/>
      <c r="E3199" s="21"/>
      <c r="F3199" s="21"/>
      <c r="G3199" s="21"/>
    </row>
    <row r="3200" spans="4:7">
      <c r="D3200" s="21"/>
      <c r="E3200" s="21"/>
      <c r="F3200" s="21"/>
      <c r="G3200" s="21"/>
    </row>
    <row r="3201" spans="4:7">
      <c r="D3201" s="21"/>
      <c r="E3201" s="21"/>
      <c r="F3201" s="21"/>
      <c r="G3201" s="21"/>
    </row>
    <row r="3202" spans="4:7">
      <c r="D3202" s="21"/>
      <c r="E3202" s="21"/>
      <c r="F3202" s="21"/>
      <c r="G3202" s="21"/>
    </row>
    <row r="3203" spans="4:7">
      <c r="D3203" s="21"/>
      <c r="E3203" s="21"/>
      <c r="F3203" s="21"/>
      <c r="G3203" s="21"/>
    </row>
    <row r="3204" spans="4:7">
      <c r="D3204" s="21"/>
      <c r="E3204" s="21"/>
      <c r="F3204" s="21"/>
      <c r="G3204" s="21"/>
    </row>
    <row r="3205" spans="4:7">
      <c r="D3205" s="21"/>
      <c r="E3205" s="21"/>
      <c r="F3205" s="21"/>
      <c r="G3205" s="21"/>
    </row>
    <row r="3206" spans="4:7">
      <c r="D3206" s="21"/>
      <c r="E3206" s="21"/>
      <c r="F3206" s="21"/>
      <c r="G3206" s="21"/>
    </row>
    <row r="3207" spans="4:7">
      <c r="D3207" s="21"/>
      <c r="E3207" s="21"/>
      <c r="F3207" s="21"/>
      <c r="G3207" s="21"/>
    </row>
    <row r="3208" spans="4:7">
      <c r="D3208" s="21"/>
      <c r="E3208" s="21"/>
      <c r="F3208" s="21"/>
      <c r="G3208" s="21"/>
    </row>
    <row r="3209" spans="4:7">
      <c r="D3209" s="21"/>
      <c r="E3209" s="21"/>
      <c r="F3209" s="21"/>
      <c r="G3209" s="21"/>
    </row>
    <row r="3210" spans="4:7">
      <c r="D3210" s="21"/>
      <c r="E3210" s="21"/>
      <c r="F3210" s="21"/>
      <c r="G3210" s="21"/>
    </row>
    <row r="3211" spans="4:7">
      <c r="D3211" s="21"/>
      <c r="E3211" s="21"/>
      <c r="F3211" s="21"/>
      <c r="G3211" s="21"/>
    </row>
    <row r="3212" spans="4:7">
      <c r="D3212" s="21"/>
      <c r="E3212" s="21"/>
      <c r="F3212" s="21"/>
      <c r="G3212" s="21"/>
    </row>
    <row r="3213" spans="4:7">
      <c r="D3213" s="21"/>
      <c r="E3213" s="21"/>
      <c r="F3213" s="21"/>
      <c r="G3213" s="21"/>
    </row>
    <row r="3214" spans="4:7">
      <c r="D3214" s="21"/>
      <c r="E3214" s="21"/>
      <c r="F3214" s="21"/>
      <c r="G3214" s="21"/>
    </row>
    <row r="3215" spans="4:7">
      <c r="D3215" s="21"/>
      <c r="E3215" s="21"/>
      <c r="F3215" s="21"/>
      <c r="G3215" s="21"/>
    </row>
    <row r="3216" spans="4:7">
      <c r="D3216" s="21"/>
      <c r="E3216" s="21"/>
      <c r="F3216" s="21"/>
      <c r="G3216" s="21"/>
    </row>
    <row r="3217" spans="4:7">
      <c r="D3217" s="21"/>
      <c r="E3217" s="21"/>
      <c r="F3217" s="21"/>
      <c r="G3217" s="21"/>
    </row>
    <row r="3218" spans="4:7">
      <c r="D3218" s="21"/>
      <c r="E3218" s="21"/>
      <c r="F3218" s="21"/>
      <c r="G3218" s="21"/>
    </row>
    <row r="3219" spans="4:7">
      <c r="D3219" s="21"/>
      <c r="E3219" s="21"/>
      <c r="F3219" s="21"/>
      <c r="G3219" s="21"/>
    </row>
    <row r="3220" spans="4:7">
      <c r="D3220" s="21"/>
      <c r="E3220" s="21"/>
      <c r="F3220" s="21"/>
      <c r="G3220" s="21"/>
    </row>
    <row r="3221" spans="4:7">
      <c r="D3221" s="21"/>
      <c r="E3221" s="21"/>
      <c r="F3221" s="21"/>
      <c r="G3221" s="21"/>
    </row>
    <row r="3222" spans="4:7">
      <c r="D3222" s="21"/>
      <c r="E3222" s="21"/>
      <c r="F3222" s="21"/>
      <c r="G3222" s="21"/>
    </row>
    <row r="3223" spans="4:7">
      <c r="D3223" s="21"/>
      <c r="E3223" s="21"/>
      <c r="F3223" s="21"/>
      <c r="G3223" s="21"/>
    </row>
    <row r="3224" spans="4:7">
      <c r="D3224" s="21"/>
      <c r="E3224" s="21"/>
      <c r="F3224" s="21"/>
      <c r="G3224" s="21"/>
    </row>
    <row r="3225" spans="4:7">
      <c r="D3225" s="21"/>
      <c r="E3225" s="21"/>
      <c r="F3225" s="21"/>
      <c r="G3225" s="21"/>
    </row>
    <row r="3226" spans="4:7">
      <c r="D3226" s="21"/>
      <c r="E3226" s="21"/>
      <c r="F3226" s="21"/>
      <c r="G3226" s="21"/>
    </row>
    <row r="3227" spans="4:7">
      <c r="D3227" s="21"/>
      <c r="E3227" s="21"/>
      <c r="F3227" s="21"/>
      <c r="G3227" s="21"/>
    </row>
    <row r="3228" spans="4:7">
      <c r="D3228" s="21"/>
      <c r="E3228" s="21"/>
      <c r="F3228" s="21"/>
      <c r="G3228" s="21"/>
    </row>
    <row r="3229" spans="4:7">
      <c r="D3229" s="21"/>
      <c r="E3229" s="21"/>
      <c r="F3229" s="21"/>
      <c r="G3229" s="21"/>
    </row>
    <row r="3230" spans="4:7">
      <c r="D3230" s="21"/>
      <c r="E3230" s="21"/>
      <c r="F3230" s="21"/>
      <c r="G3230" s="21"/>
    </row>
    <row r="3231" spans="4:7">
      <c r="D3231" s="21"/>
      <c r="E3231" s="21"/>
      <c r="F3231" s="21"/>
      <c r="G3231" s="21"/>
    </row>
    <row r="3232" spans="4:7">
      <c r="D3232" s="21"/>
      <c r="E3232" s="21"/>
      <c r="F3232" s="21"/>
      <c r="G3232" s="21"/>
    </row>
    <row r="3233" spans="4:7">
      <c r="D3233" s="21"/>
      <c r="E3233" s="21"/>
      <c r="F3233" s="21"/>
      <c r="G3233" s="21"/>
    </row>
    <row r="3234" spans="4:7">
      <c r="D3234" s="21"/>
      <c r="E3234" s="21"/>
      <c r="F3234" s="21"/>
      <c r="G3234" s="21"/>
    </row>
    <row r="3235" spans="4:7">
      <c r="D3235" s="21"/>
      <c r="E3235" s="21"/>
      <c r="F3235" s="21"/>
      <c r="G3235" s="21"/>
    </row>
    <row r="3236" spans="4:7">
      <c r="D3236" s="21"/>
      <c r="E3236" s="21"/>
      <c r="F3236" s="21"/>
      <c r="G3236" s="21"/>
    </row>
    <row r="3237" spans="4:7">
      <c r="D3237" s="21"/>
      <c r="E3237" s="21"/>
      <c r="F3237" s="21"/>
      <c r="G3237" s="21"/>
    </row>
    <row r="3238" spans="4:7">
      <c r="D3238" s="21"/>
      <c r="E3238" s="21"/>
      <c r="F3238" s="21"/>
      <c r="G3238" s="21"/>
    </row>
    <row r="3239" spans="4:7">
      <c r="D3239" s="21"/>
      <c r="E3239" s="21"/>
      <c r="F3239" s="21"/>
      <c r="G3239" s="21"/>
    </row>
    <row r="3240" spans="4:7">
      <c r="D3240" s="21"/>
      <c r="E3240" s="21"/>
      <c r="F3240" s="21"/>
      <c r="G3240" s="21"/>
    </row>
    <row r="3241" spans="4:7">
      <c r="D3241" s="21"/>
      <c r="E3241" s="21"/>
      <c r="F3241" s="21"/>
      <c r="G3241" s="21"/>
    </row>
    <row r="3242" spans="4:7">
      <c r="D3242" s="21"/>
      <c r="E3242" s="21"/>
      <c r="F3242" s="21"/>
      <c r="G3242" s="21"/>
    </row>
    <row r="3243" spans="4:7">
      <c r="D3243" s="21"/>
      <c r="E3243" s="21"/>
      <c r="F3243" s="21"/>
      <c r="G3243" s="21"/>
    </row>
    <row r="3244" spans="4:7">
      <c r="D3244" s="21"/>
      <c r="E3244" s="21"/>
      <c r="F3244" s="21"/>
      <c r="G3244" s="21"/>
    </row>
    <row r="3245" spans="4:7">
      <c r="D3245" s="21"/>
      <c r="E3245" s="21"/>
      <c r="F3245" s="21"/>
      <c r="G3245" s="21"/>
    </row>
    <row r="3246" spans="4:7">
      <c r="D3246" s="21"/>
      <c r="E3246" s="21"/>
      <c r="F3246" s="21"/>
      <c r="G3246" s="21"/>
    </row>
    <row r="3247" spans="4:7">
      <c r="D3247" s="21"/>
      <c r="E3247" s="21"/>
      <c r="F3247" s="21"/>
      <c r="G3247" s="21"/>
    </row>
    <row r="3248" spans="4:7">
      <c r="D3248" s="21"/>
      <c r="E3248" s="21"/>
      <c r="F3248" s="21"/>
      <c r="G3248" s="21"/>
    </row>
    <row r="3249" spans="4:7">
      <c r="D3249" s="21"/>
      <c r="E3249" s="21"/>
      <c r="F3249" s="21"/>
      <c r="G3249" s="21"/>
    </row>
    <row r="3250" spans="4:7">
      <c r="D3250" s="21"/>
      <c r="E3250" s="21"/>
      <c r="F3250" s="21"/>
      <c r="G3250" s="21"/>
    </row>
    <row r="3251" spans="4:7">
      <c r="D3251" s="21"/>
      <c r="E3251" s="21"/>
      <c r="F3251" s="21"/>
      <c r="G3251" s="21"/>
    </row>
    <row r="3252" spans="4:7">
      <c r="D3252" s="21"/>
      <c r="E3252" s="21"/>
      <c r="F3252" s="21"/>
      <c r="G3252" s="21"/>
    </row>
    <row r="3253" spans="4:7">
      <c r="D3253" s="21"/>
      <c r="E3253" s="21"/>
      <c r="F3253" s="21"/>
      <c r="G3253" s="21"/>
    </row>
    <row r="3254" spans="4:7">
      <c r="D3254" s="21"/>
      <c r="E3254" s="21"/>
      <c r="F3254" s="21"/>
      <c r="G3254" s="21"/>
    </row>
    <row r="3255" spans="4:7">
      <c r="D3255" s="21"/>
      <c r="E3255" s="21"/>
      <c r="F3255" s="21"/>
      <c r="G3255" s="21"/>
    </row>
    <row r="3256" spans="4:7">
      <c r="D3256" s="21"/>
      <c r="E3256" s="21"/>
      <c r="F3256" s="21"/>
      <c r="G3256" s="21"/>
    </row>
    <row r="3257" spans="4:7">
      <c r="D3257" s="21"/>
      <c r="E3257" s="21"/>
      <c r="F3257" s="21"/>
      <c r="G3257" s="21"/>
    </row>
    <row r="3258" spans="4:7">
      <c r="D3258" s="21"/>
      <c r="E3258" s="21"/>
      <c r="F3258" s="21"/>
      <c r="G3258" s="21"/>
    </row>
    <row r="3259" spans="4:7">
      <c r="D3259" s="21"/>
      <c r="E3259" s="21"/>
      <c r="F3259" s="21"/>
      <c r="G3259" s="21"/>
    </row>
    <row r="3260" spans="4:7">
      <c r="D3260" s="21"/>
      <c r="E3260" s="21"/>
      <c r="F3260" s="21"/>
      <c r="G3260" s="21"/>
    </row>
    <row r="3261" spans="4:7">
      <c r="D3261" s="21"/>
      <c r="E3261" s="21"/>
      <c r="F3261" s="21"/>
      <c r="G3261" s="21"/>
    </row>
    <row r="3262" spans="4:7">
      <c r="D3262" s="21"/>
      <c r="E3262" s="21"/>
      <c r="F3262" s="21"/>
      <c r="G3262" s="21"/>
    </row>
    <row r="3263" spans="4:7">
      <c r="D3263" s="21"/>
      <c r="E3263" s="21"/>
      <c r="F3263" s="21"/>
      <c r="G3263" s="21"/>
    </row>
    <row r="3264" spans="4:7">
      <c r="D3264" s="21"/>
      <c r="E3264" s="21"/>
      <c r="F3264" s="21"/>
      <c r="G3264" s="21"/>
    </row>
    <row r="3265" spans="4:7">
      <c r="D3265" s="21"/>
      <c r="E3265" s="21"/>
      <c r="F3265" s="21"/>
      <c r="G3265" s="21"/>
    </row>
    <row r="3266" spans="4:7">
      <c r="D3266" s="21"/>
      <c r="E3266" s="21"/>
      <c r="F3266" s="21"/>
      <c r="G3266" s="21"/>
    </row>
    <row r="3267" spans="4:7">
      <c r="D3267" s="21"/>
      <c r="E3267" s="21"/>
      <c r="F3267" s="21"/>
      <c r="G3267" s="21"/>
    </row>
    <row r="3268" spans="4:7">
      <c r="D3268" s="21"/>
      <c r="E3268" s="21"/>
      <c r="F3268" s="21"/>
      <c r="G3268" s="21"/>
    </row>
    <row r="3269" spans="4:7">
      <c r="D3269" s="21"/>
      <c r="E3269" s="21"/>
      <c r="F3269" s="21"/>
      <c r="G3269" s="21"/>
    </row>
    <row r="3270" spans="4:7">
      <c r="D3270" s="21"/>
      <c r="E3270" s="21"/>
      <c r="F3270" s="21"/>
      <c r="G3270" s="21"/>
    </row>
    <row r="3271" spans="4:7">
      <c r="D3271" s="21"/>
      <c r="E3271" s="21"/>
      <c r="F3271" s="21"/>
      <c r="G3271" s="21"/>
    </row>
    <row r="3272" spans="4:7">
      <c r="D3272" s="21"/>
      <c r="E3272" s="21"/>
      <c r="F3272" s="21"/>
      <c r="G3272" s="21"/>
    </row>
    <row r="3273" spans="4:7">
      <c r="D3273" s="21"/>
      <c r="E3273" s="21"/>
      <c r="F3273" s="21"/>
      <c r="G3273" s="21"/>
    </row>
    <row r="3274" spans="4:7">
      <c r="D3274" s="21"/>
      <c r="E3274" s="21"/>
      <c r="F3274" s="21"/>
      <c r="G3274" s="21"/>
    </row>
    <row r="3275" spans="4:7">
      <c r="D3275" s="21"/>
      <c r="E3275" s="21"/>
      <c r="F3275" s="21"/>
      <c r="G3275" s="21"/>
    </row>
    <row r="3276" spans="4:7">
      <c r="D3276" s="21"/>
      <c r="E3276" s="21"/>
      <c r="F3276" s="21"/>
      <c r="G3276" s="21"/>
    </row>
    <row r="3277" spans="4:7">
      <c r="D3277" s="21"/>
      <c r="E3277" s="21"/>
      <c r="F3277" s="21"/>
      <c r="G3277" s="21"/>
    </row>
    <row r="3278" spans="4:7">
      <c r="D3278" s="21"/>
      <c r="E3278" s="21"/>
      <c r="F3278" s="21"/>
      <c r="G3278" s="21"/>
    </row>
    <row r="3279" spans="4:7">
      <c r="D3279" s="21"/>
      <c r="E3279" s="21"/>
      <c r="F3279" s="21"/>
      <c r="G3279" s="21"/>
    </row>
    <row r="3280" spans="4:7">
      <c r="D3280" s="21"/>
      <c r="E3280" s="21"/>
      <c r="F3280" s="21"/>
      <c r="G3280" s="21"/>
    </row>
    <row r="3281" spans="4:7">
      <c r="D3281" s="21"/>
      <c r="E3281" s="21"/>
      <c r="F3281" s="21"/>
      <c r="G3281" s="21"/>
    </row>
    <row r="3282" spans="4:7">
      <c r="D3282" s="21"/>
      <c r="E3282" s="21"/>
      <c r="F3282" s="21"/>
      <c r="G3282" s="21"/>
    </row>
    <row r="3283" spans="4:7">
      <c r="D3283" s="21"/>
      <c r="E3283" s="21"/>
      <c r="F3283" s="21"/>
      <c r="G3283" s="21"/>
    </row>
    <row r="3284" spans="4:7">
      <c r="D3284" s="21"/>
      <c r="E3284" s="21"/>
      <c r="F3284" s="21"/>
      <c r="G3284" s="21"/>
    </row>
    <row r="3285" spans="4:7">
      <c r="D3285" s="21"/>
      <c r="E3285" s="21"/>
      <c r="F3285" s="21"/>
      <c r="G3285" s="21"/>
    </row>
    <row r="3286" spans="4:7">
      <c r="D3286" s="21"/>
      <c r="E3286" s="21"/>
      <c r="F3286" s="21"/>
      <c r="G3286" s="21"/>
    </row>
    <row r="3287" spans="4:7">
      <c r="D3287" s="21"/>
      <c r="E3287" s="21"/>
      <c r="F3287" s="21"/>
      <c r="G3287" s="21"/>
    </row>
    <row r="3288" spans="4:7">
      <c r="D3288" s="21"/>
      <c r="E3288" s="21"/>
      <c r="F3288" s="21"/>
      <c r="G3288" s="21"/>
    </row>
    <row r="3289" spans="4:7">
      <c r="D3289" s="21"/>
      <c r="E3289" s="21"/>
      <c r="F3289" s="21"/>
      <c r="G3289" s="21"/>
    </row>
    <row r="3290" spans="4:7">
      <c r="D3290" s="21"/>
      <c r="E3290" s="21"/>
      <c r="F3290" s="21"/>
      <c r="G3290" s="21"/>
    </row>
    <row r="3291" spans="4:7">
      <c r="D3291" s="21"/>
      <c r="E3291" s="21"/>
      <c r="F3291" s="21"/>
      <c r="G3291" s="21"/>
    </row>
    <row r="3292" spans="4:7">
      <c r="D3292" s="21"/>
      <c r="E3292" s="21"/>
      <c r="F3292" s="21"/>
      <c r="G3292" s="21"/>
    </row>
    <row r="3293" spans="4:7">
      <c r="D3293" s="21"/>
      <c r="E3293" s="21"/>
      <c r="F3293" s="21"/>
      <c r="G3293" s="21"/>
    </row>
    <row r="3294" spans="4:7">
      <c r="D3294" s="21"/>
      <c r="E3294" s="21"/>
      <c r="F3294" s="21"/>
      <c r="G3294" s="21"/>
    </row>
    <row r="3295" spans="4:7">
      <c r="D3295" s="21"/>
      <c r="E3295" s="21"/>
      <c r="F3295" s="21"/>
      <c r="G3295" s="21"/>
    </row>
    <row r="3296" spans="4:7">
      <c r="D3296" s="21"/>
      <c r="E3296" s="21"/>
      <c r="F3296" s="21"/>
      <c r="G3296" s="21"/>
    </row>
    <row r="3297" spans="4:7">
      <c r="D3297" s="21"/>
      <c r="E3297" s="21"/>
      <c r="F3297" s="21"/>
      <c r="G3297" s="21"/>
    </row>
    <row r="3298" spans="4:7">
      <c r="D3298" s="21"/>
      <c r="E3298" s="21"/>
      <c r="F3298" s="21"/>
      <c r="G3298" s="21"/>
    </row>
    <row r="3299" spans="4:7">
      <c r="D3299" s="21"/>
      <c r="E3299" s="21"/>
      <c r="F3299" s="21"/>
      <c r="G3299" s="21"/>
    </row>
    <row r="3300" spans="4:7">
      <c r="D3300" s="21"/>
      <c r="E3300" s="21"/>
      <c r="F3300" s="21"/>
      <c r="G3300" s="21"/>
    </row>
    <row r="3301" spans="4:7">
      <c r="D3301" s="21"/>
      <c r="E3301" s="21"/>
      <c r="F3301" s="21"/>
      <c r="G3301" s="21"/>
    </row>
    <row r="3302" spans="4:7">
      <c r="D3302" s="21"/>
      <c r="E3302" s="21"/>
      <c r="F3302" s="21"/>
      <c r="G3302" s="21"/>
    </row>
    <row r="3303" spans="4:7">
      <c r="D3303" s="21"/>
      <c r="E3303" s="21"/>
      <c r="F3303" s="21"/>
      <c r="G3303" s="21"/>
    </row>
    <row r="3304" spans="4:7">
      <c r="D3304" s="21"/>
      <c r="E3304" s="21"/>
      <c r="F3304" s="21"/>
      <c r="G3304" s="21"/>
    </row>
    <row r="3305" spans="4:7">
      <c r="D3305" s="21"/>
      <c r="E3305" s="21"/>
      <c r="F3305" s="21"/>
      <c r="G3305" s="21"/>
    </row>
    <row r="3306" spans="4:7">
      <c r="D3306" s="21"/>
      <c r="E3306" s="21"/>
      <c r="F3306" s="21"/>
      <c r="G3306" s="21"/>
    </row>
    <row r="3307" spans="4:7">
      <c r="D3307" s="21"/>
      <c r="E3307" s="21"/>
      <c r="F3307" s="21"/>
      <c r="G3307" s="21"/>
    </row>
    <row r="3308" spans="4:7">
      <c r="D3308" s="21"/>
      <c r="E3308" s="21"/>
      <c r="F3308" s="21"/>
      <c r="G3308" s="21"/>
    </row>
    <row r="3309" spans="4:7">
      <c r="D3309" s="21"/>
      <c r="E3309" s="21"/>
      <c r="F3309" s="21"/>
      <c r="G3309" s="21"/>
    </row>
    <row r="3310" spans="4:7">
      <c r="D3310" s="21"/>
      <c r="E3310" s="21"/>
      <c r="F3310" s="21"/>
      <c r="G3310" s="21"/>
    </row>
    <row r="3311" spans="4:7">
      <c r="D3311" s="21"/>
      <c r="E3311" s="21"/>
      <c r="F3311" s="21"/>
      <c r="G3311" s="21"/>
    </row>
    <row r="3312" spans="4:7">
      <c r="D3312" s="21"/>
      <c r="E3312" s="21"/>
      <c r="F3312" s="21"/>
      <c r="G3312" s="21"/>
    </row>
    <row r="3313" spans="4:7">
      <c r="D3313" s="21"/>
      <c r="E3313" s="21"/>
      <c r="F3313" s="21"/>
      <c r="G3313" s="21"/>
    </row>
    <row r="3314" spans="4:7">
      <c r="D3314" s="21"/>
      <c r="E3314" s="21"/>
      <c r="F3314" s="21"/>
      <c r="G3314" s="21"/>
    </row>
    <row r="3315" spans="4:7">
      <c r="D3315" s="21"/>
      <c r="E3315" s="21"/>
      <c r="F3315" s="21"/>
      <c r="G3315" s="21"/>
    </row>
    <row r="3316" spans="4:7">
      <c r="D3316" s="21"/>
      <c r="E3316" s="21"/>
      <c r="F3316" s="21"/>
      <c r="G3316" s="21"/>
    </row>
    <row r="3317" spans="4:7">
      <c r="D3317" s="21"/>
      <c r="E3317" s="21"/>
      <c r="F3317" s="21"/>
      <c r="G3317" s="21"/>
    </row>
    <row r="3318" spans="4:7">
      <c r="D3318" s="21"/>
      <c r="E3318" s="21"/>
      <c r="F3318" s="21"/>
      <c r="G3318" s="21"/>
    </row>
    <row r="3319" spans="4:7">
      <c r="D3319" s="21"/>
      <c r="E3319" s="21"/>
      <c r="F3319" s="21"/>
      <c r="G3319" s="21"/>
    </row>
    <row r="3320" spans="4:7">
      <c r="D3320" s="21"/>
      <c r="E3320" s="21"/>
      <c r="F3320" s="21"/>
      <c r="G3320" s="21"/>
    </row>
    <row r="3321" spans="4:7">
      <c r="D3321" s="21"/>
      <c r="E3321" s="21"/>
      <c r="F3321" s="21"/>
      <c r="G3321" s="21"/>
    </row>
    <row r="3322" spans="4:7">
      <c r="D3322" s="21"/>
      <c r="E3322" s="21"/>
      <c r="F3322" s="21"/>
      <c r="G3322" s="21"/>
    </row>
    <row r="3323" spans="4:7">
      <c r="D3323" s="21"/>
      <c r="E3323" s="21"/>
      <c r="F3323" s="21"/>
      <c r="G3323" s="21"/>
    </row>
    <row r="3324" spans="4:7">
      <c r="D3324" s="21"/>
      <c r="E3324" s="21"/>
      <c r="F3324" s="21"/>
      <c r="G3324" s="21"/>
    </row>
    <row r="3325" spans="4:7">
      <c r="D3325" s="21"/>
      <c r="E3325" s="21"/>
      <c r="F3325" s="21"/>
      <c r="G3325" s="21"/>
    </row>
    <row r="3326" spans="4:7">
      <c r="D3326" s="21"/>
      <c r="E3326" s="21"/>
      <c r="F3326" s="21"/>
      <c r="G3326" s="21"/>
    </row>
    <row r="3327" spans="4:7">
      <c r="D3327" s="21"/>
      <c r="E3327" s="21"/>
      <c r="F3327" s="21"/>
      <c r="G3327" s="21"/>
    </row>
    <row r="3328" spans="4:7">
      <c r="D3328" s="21"/>
      <c r="E3328" s="21"/>
      <c r="F3328" s="21"/>
      <c r="G3328" s="21"/>
    </row>
    <row r="3329" spans="4:7">
      <c r="D3329" s="21"/>
      <c r="E3329" s="21"/>
      <c r="F3329" s="21"/>
      <c r="G3329" s="21"/>
    </row>
    <row r="3330" spans="4:7">
      <c r="D3330" s="21"/>
      <c r="E3330" s="21"/>
      <c r="F3330" s="21"/>
      <c r="G3330" s="21"/>
    </row>
    <row r="3331" spans="4:7">
      <c r="D3331" s="21"/>
      <c r="E3331" s="21"/>
      <c r="F3331" s="21"/>
      <c r="G3331" s="21"/>
    </row>
    <row r="3332" spans="4:7">
      <c r="D3332" s="21"/>
      <c r="E3332" s="21"/>
      <c r="F3332" s="21"/>
      <c r="G3332" s="21"/>
    </row>
    <row r="3333" spans="4:7">
      <c r="D3333" s="21"/>
      <c r="E3333" s="21"/>
      <c r="F3333" s="21"/>
      <c r="G3333" s="21"/>
    </row>
    <row r="3334" spans="4:7">
      <c r="D3334" s="21"/>
      <c r="E3334" s="21"/>
      <c r="F3334" s="21"/>
      <c r="G3334" s="21"/>
    </row>
    <row r="3335" spans="4:7">
      <c r="D3335" s="21"/>
      <c r="E3335" s="21"/>
      <c r="F3335" s="21"/>
      <c r="G3335" s="21"/>
    </row>
    <row r="3336" spans="4:7">
      <c r="D3336" s="21"/>
      <c r="E3336" s="21"/>
      <c r="F3336" s="21"/>
      <c r="G3336" s="21"/>
    </row>
    <row r="3337" spans="4:7">
      <c r="D3337" s="21"/>
      <c r="E3337" s="21"/>
      <c r="F3337" s="21"/>
      <c r="G3337" s="21"/>
    </row>
    <row r="3338" spans="4:7">
      <c r="D3338" s="21"/>
      <c r="E3338" s="21"/>
      <c r="F3338" s="21"/>
      <c r="G3338" s="21"/>
    </row>
    <row r="3339" spans="4:7">
      <c r="D3339" s="21"/>
      <c r="E3339" s="21"/>
      <c r="F3339" s="21"/>
      <c r="G3339" s="21"/>
    </row>
    <row r="3340" spans="4:7">
      <c r="D3340" s="21"/>
      <c r="E3340" s="21"/>
      <c r="F3340" s="21"/>
      <c r="G3340" s="21"/>
    </row>
    <row r="3341" spans="4:7">
      <c r="D3341" s="21"/>
      <c r="E3341" s="21"/>
      <c r="F3341" s="21"/>
      <c r="G3341" s="21"/>
    </row>
    <row r="3342" spans="4:7">
      <c r="D3342" s="21"/>
      <c r="E3342" s="21"/>
      <c r="F3342" s="21"/>
      <c r="G3342" s="21"/>
    </row>
    <row r="3343" spans="4:7">
      <c r="D3343" s="21"/>
      <c r="E3343" s="21"/>
      <c r="F3343" s="21"/>
      <c r="G3343" s="21"/>
    </row>
    <row r="3344" spans="4:7">
      <c r="D3344" s="21"/>
      <c r="E3344" s="21"/>
      <c r="F3344" s="21"/>
      <c r="G3344" s="21"/>
    </row>
    <row r="3345" spans="4:7">
      <c r="D3345" s="21"/>
      <c r="E3345" s="21"/>
      <c r="F3345" s="21"/>
      <c r="G3345" s="21"/>
    </row>
    <row r="3346" spans="4:7">
      <c r="D3346" s="21"/>
      <c r="E3346" s="21"/>
      <c r="F3346" s="21"/>
      <c r="G3346" s="21"/>
    </row>
    <row r="3347" spans="4:7">
      <c r="D3347" s="21"/>
      <c r="E3347" s="21"/>
      <c r="F3347" s="21"/>
      <c r="G3347" s="21"/>
    </row>
    <row r="3348" spans="4:7">
      <c r="D3348" s="21"/>
      <c r="E3348" s="21"/>
      <c r="F3348" s="21"/>
      <c r="G3348" s="21"/>
    </row>
    <row r="3349" spans="4:7">
      <c r="D3349" s="21"/>
      <c r="E3349" s="21"/>
      <c r="F3349" s="21"/>
      <c r="G3349" s="21"/>
    </row>
    <row r="3350" spans="4:7">
      <c r="D3350" s="21"/>
      <c r="E3350" s="21"/>
      <c r="F3350" s="21"/>
      <c r="G3350" s="21"/>
    </row>
    <row r="3351" spans="4:7">
      <c r="D3351" s="21"/>
      <c r="E3351" s="21"/>
      <c r="F3351" s="21"/>
      <c r="G3351" s="21"/>
    </row>
    <row r="3352" spans="4:7">
      <c r="D3352" s="21"/>
      <c r="E3352" s="21"/>
      <c r="F3352" s="21"/>
      <c r="G3352" s="21"/>
    </row>
    <row r="3353" spans="4:7">
      <c r="D3353" s="21"/>
      <c r="E3353" s="21"/>
      <c r="F3353" s="21"/>
      <c r="G3353" s="21"/>
    </row>
    <row r="3354" spans="4:7">
      <c r="D3354" s="21"/>
      <c r="E3354" s="21"/>
      <c r="F3354" s="21"/>
      <c r="G3354" s="21"/>
    </row>
    <row r="3355" spans="4:7">
      <c r="D3355" s="21"/>
      <c r="E3355" s="21"/>
      <c r="F3355" s="21"/>
      <c r="G3355" s="21"/>
    </row>
    <row r="3356" spans="4:7">
      <c r="D3356" s="21"/>
      <c r="E3356" s="21"/>
      <c r="F3356" s="21"/>
      <c r="G3356" s="21"/>
    </row>
    <row r="3357" spans="4:7">
      <c r="D3357" s="21"/>
      <c r="E3357" s="21"/>
      <c r="F3357" s="21"/>
      <c r="G3357" s="21"/>
    </row>
    <row r="3358" spans="4:7">
      <c r="D3358" s="21"/>
      <c r="E3358" s="21"/>
      <c r="F3358" s="21"/>
      <c r="G3358" s="21"/>
    </row>
    <row r="3359" spans="4:7">
      <c r="D3359" s="21"/>
      <c r="E3359" s="21"/>
      <c r="F3359" s="21"/>
      <c r="G3359" s="21"/>
    </row>
    <row r="3360" spans="4:7">
      <c r="D3360" s="21"/>
      <c r="E3360" s="21"/>
      <c r="F3360" s="21"/>
      <c r="G3360" s="21"/>
    </row>
    <row r="3361" spans="4:7">
      <c r="D3361" s="21"/>
      <c r="E3361" s="21"/>
      <c r="F3361" s="21"/>
      <c r="G3361" s="21"/>
    </row>
    <row r="3362" spans="4:7">
      <c r="D3362" s="21"/>
      <c r="E3362" s="21"/>
      <c r="F3362" s="21"/>
      <c r="G3362" s="21"/>
    </row>
    <row r="3363" spans="4:7">
      <c r="D3363" s="21"/>
      <c r="E3363" s="21"/>
      <c r="F3363" s="21"/>
      <c r="G3363" s="21"/>
    </row>
    <row r="3364" spans="4:7">
      <c r="D3364" s="21"/>
      <c r="E3364" s="21"/>
      <c r="F3364" s="21"/>
      <c r="G3364" s="21"/>
    </row>
    <row r="3365" spans="4:7">
      <c r="D3365" s="21"/>
      <c r="E3365" s="21"/>
      <c r="F3365" s="21"/>
      <c r="G3365" s="21"/>
    </row>
    <row r="3366" spans="4:7">
      <c r="D3366" s="21"/>
      <c r="E3366" s="21"/>
      <c r="F3366" s="21"/>
      <c r="G3366" s="21"/>
    </row>
    <row r="3367" spans="4:7">
      <c r="D3367" s="21"/>
      <c r="E3367" s="21"/>
      <c r="F3367" s="21"/>
      <c r="G3367" s="21"/>
    </row>
    <row r="3368" spans="4:7">
      <c r="D3368" s="21"/>
      <c r="E3368" s="21"/>
      <c r="F3368" s="21"/>
      <c r="G3368" s="21"/>
    </row>
    <row r="3369" spans="4:7">
      <c r="D3369" s="21"/>
      <c r="E3369" s="21"/>
      <c r="F3369" s="21"/>
      <c r="G3369" s="21"/>
    </row>
    <row r="3370" spans="4:7">
      <c r="D3370" s="21"/>
      <c r="E3370" s="21"/>
      <c r="F3370" s="21"/>
      <c r="G3370" s="21"/>
    </row>
    <row r="3371" spans="4:7">
      <c r="D3371" s="21"/>
      <c r="E3371" s="21"/>
      <c r="F3371" s="21"/>
      <c r="G3371" s="21"/>
    </row>
    <row r="3372" spans="4:7">
      <c r="D3372" s="21"/>
      <c r="E3372" s="21"/>
      <c r="F3372" s="21"/>
      <c r="G3372" s="21"/>
    </row>
    <row r="3373" spans="4:7">
      <c r="D3373" s="21"/>
      <c r="E3373" s="21"/>
      <c r="F3373" s="21"/>
      <c r="G3373" s="21"/>
    </row>
    <row r="3374" spans="4:7">
      <c r="D3374" s="21"/>
      <c r="E3374" s="21"/>
      <c r="F3374" s="21"/>
      <c r="G3374" s="21"/>
    </row>
    <row r="3375" spans="4:7">
      <c r="D3375" s="21"/>
      <c r="E3375" s="21"/>
      <c r="F3375" s="21"/>
      <c r="G3375" s="21"/>
    </row>
    <row r="3376" spans="4:7">
      <c r="D3376" s="21"/>
      <c r="E3376" s="21"/>
      <c r="F3376" s="21"/>
      <c r="G3376" s="21"/>
    </row>
    <row r="3377" spans="4:7">
      <c r="D3377" s="21"/>
      <c r="E3377" s="21"/>
      <c r="F3377" s="21"/>
      <c r="G3377" s="21"/>
    </row>
    <row r="3378" spans="4:7">
      <c r="D3378" s="21"/>
      <c r="E3378" s="21"/>
      <c r="F3378" s="21"/>
      <c r="G3378" s="21"/>
    </row>
    <row r="3379" spans="4:7">
      <c r="D3379" s="21"/>
      <c r="E3379" s="21"/>
      <c r="F3379" s="21"/>
      <c r="G3379" s="21"/>
    </row>
    <row r="3380" spans="4:7">
      <c r="D3380" s="21"/>
      <c r="E3380" s="21"/>
      <c r="F3380" s="21"/>
      <c r="G3380" s="21"/>
    </row>
    <row r="3381" spans="4:7">
      <c r="D3381" s="21"/>
      <c r="E3381" s="21"/>
      <c r="F3381" s="21"/>
      <c r="G3381" s="21"/>
    </row>
    <row r="3382" spans="4:7">
      <c r="D3382" s="21"/>
      <c r="E3382" s="21"/>
      <c r="F3382" s="21"/>
      <c r="G3382" s="21"/>
    </row>
    <row r="3383" spans="4:7">
      <c r="D3383" s="21"/>
      <c r="E3383" s="21"/>
      <c r="F3383" s="21"/>
      <c r="G3383" s="21"/>
    </row>
    <row r="3384" spans="4:7">
      <c r="D3384" s="21"/>
      <c r="E3384" s="21"/>
      <c r="F3384" s="21"/>
      <c r="G3384" s="21"/>
    </row>
    <row r="3385" spans="4:7">
      <c r="D3385" s="21"/>
      <c r="E3385" s="21"/>
      <c r="F3385" s="21"/>
      <c r="G3385" s="21"/>
    </row>
    <row r="3386" spans="4:7">
      <c r="D3386" s="21"/>
      <c r="E3386" s="21"/>
      <c r="F3386" s="21"/>
      <c r="G3386" s="21"/>
    </row>
    <row r="3387" spans="4:7">
      <c r="D3387" s="21"/>
      <c r="E3387" s="21"/>
      <c r="F3387" s="21"/>
      <c r="G3387" s="21"/>
    </row>
    <row r="3388" spans="4:7">
      <c r="D3388" s="21"/>
      <c r="E3388" s="21"/>
      <c r="F3388" s="21"/>
      <c r="G3388" s="21"/>
    </row>
    <row r="3389" spans="4:7">
      <c r="D3389" s="21"/>
      <c r="E3389" s="21"/>
      <c r="F3389" s="21"/>
      <c r="G3389" s="21"/>
    </row>
    <row r="3390" spans="4:7">
      <c r="D3390" s="21"/>
      <c r="E3390" s="21"/>
      <c r="F3390" s="21"/>
      <c r="G3390" s="21"/>
    </row>
    <row r="3391" spans="4:7">
      <c r="D3391" s="21"/>
      <c r="E3391" s="21"/>
      <c r="F3391" s="21"/>
      <c r="G3391" s="21"/>
    </row>
    <row r="3392" spans="4:7">
      <c r="D3392" s="21"/>
      <c r="E3392" s="21"/>
      <c r="F3392" s="21"/>
      <c r="G3392" s="21"/>
    </row>
    <row r="3393" spans="4:7">
      <c r="D3393" s="21"/>
      <c r="E3393" s="21"/>
      <c r="F3393" s="21"/>
      <c r="G3393" s="21"/>
    </row>
    <row r="3394" spans="4:7">
      <c r="D3394" s="21"/>
      <c r="E3394" s="21"/>
      <c r="F3394" s="21"/>
      <c r="G3394" s="21"/>
    </row>
    <row r="3395" spans="4:7">
      <c r="D3395" s="21"/>
      <c r="E3395" s="21"/>
      <c r="F3395" s="21"/>
      <c r="G3395" s="21"/>
    </row>
    <row r="3396" spans="4:7">
      <c r="D3396" s="21"/>
      <c r="E3396" s="21"/>
      <c r="F3396" s="21"/>
      <c r="G3396" s="21"/>
    </row>
    <row r="3397" spans="4:7">
      <c r="D3397" s="21"/>
      <c r="E3397" s="21"/>
      <c r="F3397" s="21"/>
      <c r="G3397" s="21"/>
    </row>
    <row r="3398" spans="4:7">
      <c r="D3398" s="21"/>
      <c r="E3398" s="21"/>
      <c r="F3398" s="21"/>
      <c r="G3398" s="21"/>
    </row>
    <row r="3399" spans="4:7">
      <c r="D3399" s="21"/>
      <c r="E3399" s="21"/>
      <c r="F3399" s="21"/>
      <c r="G3399" s="21"/>
    </row>
    <row r="3400" spans="4:7">
      <c r="D3400" s="21"/>
      <c r="E3400" s="21"/>
      <c r="F3400" s="21"/>
      <c r="G3400" s="21"/>
    </row>
    <row r="3401" spans="4:7">
      <c r="D3401" s="21"/>
      <c r="E3401" s="21"/>
      <c r="F3401" s="21"/>
      <c r="G3401" s="21"/>
    </row>
    <row r="3402" spans="4:7">
      <c r="D3402" s="21"/>
      <c r="E3402" s="21"/>
      <c r="F3402" s="21"/>
      <c r="G3402" s="21"/>
    </row>
    <row r="3403" spans="4:7">
      <c r="D3403" s="21"/>
      <c r="E3403" s="21"/>
      <c r="F3403" s="21"/>
      <c r="G3403" s="21"/>
    </row>
    <row r="3404" spans="4:7">
      <c r="D3404" s="21"/>
      <c r="E3404" s="21"/>
      <c r="F3404" s="21"/>
      <c r="G3404" s="21"/>
    </row>
    <row r="3405" spans="4:7">
      <c r="D3405" s="21"/>
      <c r="E3405" s="21"/>
      <c r="F3405" s="21"/>
      <c r="G3405" s="21"/>
    </row>
    <row r="3406" spans="4:7">
      <c r="D3406" s="21"/>
      <c r="E3406" s="21"/>
      <c r="F3406" s="21"/>
      <c r="G3406" s="21"/>
    </row>
    <row r="3407" spans="4:7">
      <c r="D3407" s="21"/>
      <c r="E3407" s="21"/>
      <c r="F3407" s="21"/>
      <c r="G3407" s="21"/>
    </row>
    <row r="3408" spans="4:7">
      <c r="D3408" s="21"/>
      <c r="E3408" s="21"/>
      <c r="F3408" s="21"/>
      <c r="G3408" s="21"/>
    </row>
    <row r="3409" spans="4:7">
      <c r="D3409" s="21"/>
      <c r="E3409" s="21"/>
      <c r="F3409" s="21"/>
      <c r="G3409" s="21"/>
    </row>
    <row r="3410" spans="4:7">
      <c r="D3410" s="21"/>
      <c r="E3410" s="21"/>
      <c r="F3410" s="21"/>
      <c r="G3410" s="21"/>
    </row>
    <row r="3411" spans="4:7">
      <c r="D3411" s="21"/>
      <c r="E3411" s="21"/>
      <c r="F3411" s="21"/>
      <c r="G3411" s="21"/>
    </row>
    <row r="3412" spans="4:7">
      <c r="D3412" s="21"/>
      <c r="E3412" s="21"/>
      <c r="F3412" s="21"/>
      <c r="G3412" s="21"/>
    </row>
    <row r="3413" spans="4:7">
      <c r="D3413" s="21"/>
      <c r="E3413" s="21"/>
      <c r="F3413" s="21"/>
      <c r="G3413" s="21"/>
    </row>
    <row r="3414" spans="4:7">
      <c r="D3414" s="21"/>
      <c r="E3414" s="21"/>
      <c r="F3414" s="21"/>
      <c r="G3414" s="21"/>
    </row>
    <row r="3415" spans="4:7">
      <c r="D3415" s="21"/>
      <c r="E3415" s="21"/>
      <c r="F3415" s="21"/>
      <c r="G3415" s="21"/>
    </row>
    <row r="3416" spans="4:7">
      <c r="D3416" s="21"/>
      <c r="E3416" s="21"/>
      <c r="F3416" s="21"/>
      <c r="G3416" s="21"/>
    </row>
    <row r="3417" spans="4:7">
      <c r="D3417" s="21"/>
      <c r="E3417" s="21"/>
      <c r="F3417" s="21"/>
      <c r="G3417" s="21"/>
    </row>
    <row r="3418" spans="4:7">
      <c r="D3418" s="21"/>
      <c r="E3418" s="21"/>
      <c r="F3418" s="21"/>
      <c r="G3418" s="21"/>
    </row>
    <row r="3419" spans="4:7">
      <c r="D3419" s="21"/>
      <c r="E3419" s="21"/>
      <c r="F3419" s="21"/>
      <c r="G3419" s="21"/>
    </row>
    <row r="3420" spans="4:7">
      <c r="D3420" s="21"/>
      <c r="E3420" s="21"/>
      <c r="F3420" s="21"/>
      <c r="G3420" s="21"/>
    </row>
    <row r="3421" spans="4:7">
      <c r="D3421" s="21"/>
      <c r="E3421" s="21"/>
      <c r="F3421" s="21"/>
      <c r="G3421" s="21"/>
    </row>
    <row r="3422" spans="4:7">
      <c r="D3422" s="21"/>
      <c r="E3422" s="21"/>
      <c r="F3422" s="21"/>
      <c r="G3422" s="21"/>
    </row>
    <row r="3423" spans="4:7">
      <c r="D3423" s="21"/>
      <c r="E3423" s="21"/>
      <c r="F3423" s="21"/>
      <c r="G3423" s="21"/>
    </row>
    <row r="3424" spans="4:7">
      <c r="D3424" s="21"/>
      <c r="E3424" s="21"/>
      <c r="F3424" s="21"/>
      <c r="G3424" s="21"/>
    </row>
    <row r="3425" spans="4:7">
      <c r="D3425" s="21"/>
      <c r="E3425" s="21"/>
      <c r="F3425" s="21"/>
      <c r="G3425" s="21"/>
    </row>
    <row r="3426" spans="4:7">
      <c r="D3426" s="21"/>
      <c r="E3426" s="21"/>
      <c r="F3426" s="21"/>
      <c r="G3426" s="21"/>
    </row>
    <row r="3427" spans="4:7">
      <c r="D3427" s="21"/>
      <c r="E3427" s="21"/>
      <c r="F3427" s="21"/>
      <c r="G3427" s="21"/>
    </row>
    <row r="3428" spans="4:7">
      <c r="D3428" s="21"/>
      <c r="E3428" s="21"/>
      <c r="F3428" s="21"/>
      <c r="G3428" s="21"/>
    </row>
    <row r="3429" spans="4:7">
      <c r="D3429" s="21"/>
      <c r="E3429" s="21"/>
      <c r="F3429" s="21"/>
      <c r="G3429" s="21"/>
    </row>
    <row r="3430" spans="4:7">
      <c r="D3430" s="21"/>
      <c r="E3430" s="21"/>
      <c r="F3430" s="21"/>
      <c r="G3430" s="21"/>
    </row>
    <row r="3431" spans="4:7">
      <c r="D3431" s="21"/>
      <c r="E3431" s="21"/>
      <c r="F3431" s="21"/>
      <c r="G3431" s="21"/>
    </row>
    <row r="3432" spans="4:7">
      <c r="D3432" s="21"/>
      <c r="E3432" s="21"/>
      <c r="F3432" s="21"/>
      <c r="G3432" s="21"/>
    </row>
    <row r="3433" spans="4:7">
      <c r="D3433" s="21"/>
      <c r="E3433" s="21"/>
      <c r="F3433" s="21"/>
      <c r="G3433" s="21"/>
    </row>
    <row r="3434" spans="4:7">
      <c r="D3434" s="21"/>
      <c r="E3434" s="21"/>
      <c r="F3434" s="21"/>
      <c r="G3434" s="21"/>
    </row>
    <row r="3435" spans="4:7">
      <c r="D3435" s="21"/>
      <c r="E3435" s="21"/>
      <c r="F3435" s="21"/>
      <c r="G3435" s="21"/>
    </row>
    <row r="3436" spans="4:7">
      <c r="D3436" s="21"/>
      <c r="E3436" s="21"/>
      <c r="F3436" s="21"/>
      <c r="G3436" s="21"/>
    </row>
    <row r="3437" spans="4:7">
      <c r="D3437" s="21"/>
      <c r="E3437" s="21"/>
      <c r="F3437" s="21"/>
      <c r="G3437" s="21"/>
    </row>
    <row r="3438" spans="4:7">
      <c r="D3438" s="21"/>
      <c r="E3438" s="21"/>
      <c r="F3438" s="21"/>
      <c r="G3438" s="21"/>
    </row>
    <row r="3439" spans="4:7">
      <c r="D3439" s="21"/>
      <c r="E3439" s="21"/>
      <c r="F3439" s="21"/>
      <c r="G3439" s="21"/>
    </row>
    <row r="3440" spans="4:7">
      <c r="D3440" s="21"/>
      <c r="E3440" s="21"/>
      <c r="F3440" s="21"/>
      <c r="G3440" s="21"/>
    </row>
    <row r="3441" spans="4:7">
      <c r="D3441" s="21"/>
      <c r="E3441" s="21"/>
      <c r="F3441" s="21"/>
      <c r="G3441" s="21"/>
    </row>
    <row r="3442" spans="4:7">
      <c r="D3442" s="21"/>
      <c r="E3442" s="21"/>
      <c r="F3442" s="21"/>
      <c r="G3442" s="21"/>
    </row>
    <row r="3443" spans="4:7">
      <c r="D3443" s="21"/>
      <c r="E3443" s="21"/>
      <c r="F3443" s="21"/>
      <c r="G3443" s="21"/>
    </row>
    <row r="3444" spans="4:7">
      <c r="D3444" s="21"/>
      <c r="E3444" s="21"/>
      <c r="F3444" s="21"/>
      <c r="G3444" s="21"/>
    </row>
    <row r="3445" spans="4:7">
      <c r="D3445" s="21"/>
      <c r="E3445" s="21"/>
      <c r="F3445" s="21"/>
      <c r="G3445" s="21"/>
    </row>
    <row r="3446" spans="4:7">
      <c r="D3446" s="21"/>
      <c r="E3446" s="21"/>
      <c r="F3446" s="21"/>
      <c r="G3446" s="21"/>
    </row>
    <row r="3447" spans="4:7">
      <c r="D3447" s="21"/>
      <c r="E3447" s="21"/>
      <c r="F3447" s="21"/>
      <c r="G3447" s="21"/>
    </row>
    <row r="3448" spans="4:7">
      <c r="D3448" s="21"/>
      <c r="E3448" s="21"/>
      <c r="F3448" s="21"/>
      <c r="G3448" s="21"/>
    </row>
    <row r="3449" spans="4:7">
      <c r="D3449" s="21"/>
      <c r="E3449" s="21"/>
      <c r="F3449" s="21"/>
      <c r="G3449" s="21"/>
    </row>
    <row r="3450" spans="4:7">
      <c r="D3450" s="21"/>
      <c r="E3450" s="21"/>
      <c r="F3450" s="21"/>
      <c r="G3450" s="21"/>
    </row>
    <row r="3451" spans="4:7">
      <c r="D3451" s="21"/>
      <c r="E3451" s="21"/>
      <c r="F3451" s="21"/>
      <c r="G3451" s="21"/>
    </row>
    <row r="3452" spans="4:7">
      <c r="D3452" s="21"/>
      <c r="E3452" s="21"/>
      <c r="F3452" s="21"/>
      <c r="G3452" s="21"/>
    </row>
    <row r="3453" spans="4:7">
      <c r="D3453" s="21"/>
      <c r="E3453" s="21"/>
      <c r="F3453" s="21"/>
      <c r="G3453" s="21"/>
    </row>
    <row r="3454" spans="4:7">
      <c r="D3454" s="21"/>
      <c r="E3454" s="21"/>
      <c r="F3454" s="21"/>
      <c r="G3454" s="21"/>
    </row>
    <row r="3455" spans="4:7">
      <c r="D3455" s="21"/>
      <c r="E3455" s="21"/>
      <c r="F3455" s="21"/>
      <c r="G3455" s="21"/>
    </row>
    <row r="3456" spans="4:7">
      <c r="D3456" s="21"/>
      <c r="E3456" s="21"/>
      <c r="F3456" s="21"/>
      <c r="G3456" s="21"/>
    </row>
    <row r="3457" spans="4:7">
      <c r="D3457" s="21"/>
      <c r="E3457" s="21"/>
      <c r="F3457" s="21"/>
      <c r="G3457" s="21"/>
    </row>
    <row r="3458" spans="4:7">
      <c r="D3458" s="21"/>
      <c r="E3458" s="21"/>
      <c r="F3458" s="21"/>
      <c r="G3458" s="21"/>
    </row>
    <row r="3459" spans="4:7">
      <c r="D3459" s="21"/>
      <c r="E3459" s="21"/>
      <c r="F3459" s="21"/>
      <c r="G3459" s="21"/>
    </row>
    <row r="3460" spans="4:7">
      <c r="D3460" s="21"/>
      <c r="E3460" s="21"/>
      <c r="F3460" s="21"/>
      <c r="G3460" s="21"/>
    </row>
    <row r="3461" spans="4:7">
      <c r="D3461" s="21"/>
      <c r="E3461" s="21"/>
      <c r="F3461" s="21"/>
      <c r="G3461" s="21"/>
    </row>
    <row r="3462" spans="4:7">
      <c r="D3462" s="21"/>
      <c r="E3462" s="21"/>
      <c r="F3462" s="21"/>
      <c r="G3462" s="21"/>
    </row>
    <row r="3463" spans="4:7">
      <c r="D3463" s="21"/>
      <c r="E3463" s="21"/>
      <c r="F3463" s="21"/>
      <c r="G3463" s="21"/>
    </row>
    <row r="3464" spans="4:7">
      <c r="D3464" s="21"/>
      <c r="E3464" s="21"/>
      <c r="F3464" s="21"/>
      <c r="G3464" s="21"/>
    </row>
    <row r="3465" spans="4:7">
      <c r="D3465" s="21"/>
      <c r="E3465" s="21"/>
      <c r="F3465" s="21"/>
      <c r="G3465" s="21"/>
    </row>
    <row r="3466" spans="4:7">
      <c r="D3466" s="21"/>
      <c r="E3466" s="21"/>
      <c r="F3466" s="21"/>
      <c r="G3466" s="21"/>
    </row>
    <row r="3467" spans="4:7">
      <c r="D3467" s="21"/>
      <c r="E3467" s="21"/>
      <c r="F3467" s="21"/>
      <c r="G3467" s="21"/>
    </row>
    <row r="3468" spans="4:7">
      <c r="D3468" s="21"/>
      <c r="E3468" s="21"/>
      <c r="F3468" s="21"/>
      <c r="G3468" s="21"/>
    </row>
    <row r="3469" spans="4:7">
      <c r="D3469" s="21"/>
      <c r="E3469" s="21"/>
      <c r="F3469" s="21"/>
      <c r="G3469" s="21"/>
    </row>
    <row r="3470" spans="4:7">
      <c r="D3470" s="21"/>
      <c r="E3470" s="21"/>
      <c r="F3470" s="21"/>
      <c r="G3470" s="21"/>
    </row>
    <row r="3471" spans="4:7">
      <c r="D3471" s="21"/>
      <c r="E3471" s="21"/>
      <c r="F3471" s="21"/>
      <c r="G3471" s="21"/>
    </row>
    <row r="3472" spans="4:7">
      <c r="D3472" s="21"/>
      <c r="E3472" s="21"/>
      <c r="F3472" s="21"/>
      <c r="G3472" s="21"/>
    </row>
    <row r="3473" spans="4:7">
      <c r="D3473" s="21"/>
      <c r="E3473" s="21"/>
      <c r="F3473" s="21"/>
      <c r="G3473" s="21"/>
    </row>
    <row r="3474" spans="4:7">
      <c r="D3474" s="21"/>
      <c r="E3474" s="21"/>
      <c r="F3474" s="21"/>
      <c r="G3474" s="21"/>
    </row>
    <row r="3475" spans="4:7">
      <c r="D3475" s="21"/>
      <c r="E3475" s="21"/>
      <c r="F3475" s="21"/>
      <c r="G3475" s="21"/>
    </row>
    <row r="3476" spans="4:7">
      <c r="D3476" s="21"/>
      <c r="E3476" s="21"/>
      <c r="F3476" s="21"/>
      <c r="G3476" s="21"/>
    </row>
    <row r="3477" spans="4:7">
      <c r="D3477" s="21"/>
      <c r="E3477" s="21"/>
      <c r="F3477" s="21"/>
      <c r="G3477" s="21"/>
    </row>
    <row r="3478" spans="4:7">
      <c r="D3478" s="21"/>
      <c r="E3478" s="21"/>
      <c r="F3478" s="21"/>
      <c r="G3478" s="21"/>
    </row>
    <row r="3479" spans="4:7">
      <c r="D3479" s="21"/>
      <c r="E3479" s="21"/>
      <c r="F3479" s="21"/>
      <c r="G3479" s="21"/>
    </row>
    <row r="3480" spans="4:7">
      <c r="D3480" s="21"/>
      <c r="E3480" s="21"/>
      <c r="F3480" s="21"/>
      <c r="G3480" s="21"/>
    </row>
    <row r="3481" spans="4:7">
      <c r="D3481" s="21"/>
      <c r="E3481" s="21"/>
      <c r="F3481" s="21"/>
      <c r="G3481" s="21"/>
    </row>
    <row r="3482" spans="4:7">
      <c r="D3482" s="21"/>
      <c r="E3482" s="21"/>
      <c r="F3482" s="21"/>
      <c r="G3482" s="21"/>
    </row>
    <row r="3483" spans="4:7">
      <c r="D3483" s="21"/>
      <c r="E3483" s="21"/>
      <c r="F3483" s="21"/>
      <c r="G3483" s="21"/>
    </row>
    <row r="3484" spans="4:7">
      <c r="D3484" s="21"/>
      <c r="E3484" s="21"/>
      <c r="F3484" s="21"/>
      <c r="G3484" s="21"/>
    </row>
    <row r="3485" spans="4:7">
      <c r="D3485" s="21"/>
      <c r="E3485" s="21"/>
      <c r="F3485" s="21"/>
      <c r="G3485" s="21"/>
    </row>
    <row r="3486" spans="4:7">
      <c r="D3486" s="21"/>
      <c r="E3486" s="21"/>
      <c r="F3486" s="21"/>
      <c r="G3486" s="21"/>
    </row>
    <row r="3487" spans="4:7">
      <c r="D3487" s="21"/>
      <c r="E3487" s="21"/>
      <c r="F3487" s="21"/>
      <c r="G3487" s="21"/>
    </row>
    <row r="3488" spans="4:7">
      <c r="D3488" s="21"/>
      <c r="E3488" s="21"/>
      <c r="F3488" s="21"/>
      <c r="G3488" s="21"/>
    </row>
    <row r="3489" spans="4:7">
      <c r="D3489" s="21"/>
      <c r="E3489" s="21"/>
      <c r="F3489" s="21"/>
      <c r="G3489" s="21"/>
    </row>
    <row r="3490" spans="4:7">
      <c r="D3490" s="21"/>
      <c r="E3490" s="21"/>
      <c r="F3490" s="21"/>
      <c r="G3490" s="21"/>
    </row>
    <row r="3491" spans="4:7">
      <c r="D3491" s="21"/>
      <c r="E3491" s="21"/>
      <c r="F3491" s="21"/>
      <c r="G3491" s="21"/>
    </row>
    <row r="3492" spans="4:7">
      <c r="D3492" s="21"/>
      <c r="E3492" s="21"/>
      <c r="F3492" s="21"/>
      <c r="G3492" s="21"/>
    </row>
    <row r="3493" spans="4:7">
      <c r="D3493" s="21"/>
      <c r="E3493" s="21"/>
      <c r="F3493" s="21"/>
      <c r="G3493" s="21"/>
    </row>
    <row r="3494" spans="4:7">
      <c r="D3494" s="21"/>
      <c r="E3494" s="21"/>
      <c r="F3494" s="21"/>
      <c r="G3494" s="21"/>
    </row>
    <row r="3495" spans="4:7">
      <c r="D3495" s="21"/>
      <c r="E3495" s="21"/>
      <c r="F3495" s="21"/>
      <c r="G3495" s="21"/>
    </row>
    <row r="3496" spans="4:7">
      <c r="D3496" s="21"/>
      <c r="E3496" s="21"/>
      <c r="F3496" s="21"/>
      <c r="G3496" s="21"/>
    </row>
    <row r="3497" spans="4:7">
      <c r="D3497" s="21"/>
      <c r="E3497" s="21"/>
      <c r="F3497" s="21"/>
      <c r="G3497" s="21"/>
    </row>
    <row r="3498" spans="4:7">
      <c r="D3498" s="21"/>
      <c r="E3498" s="21"/>
      <c r="F3498" s="21"/>
      <c r="G3498" s="21"/>
    </row>
    <row r="3499" spans="4:7">
      <c r="D3499" s="21"/>
      <c r="E3499" s="21"/>
      <c r="F3499" s="21"/>
      <c r="G3499" s="21"/>
    </row>
    <row r="3500" spans="4:7">
      <c r="D3500" s="21"/>
      <c r="E3500" s="21"/>
      <c r="F3500" s="21"/>
      <c r="G3500" s="21"/>
    </row>
    <row r="3501" spans="4:7">
      <c r="D3501" s="21"/>
      <c r="E3501" s="21"/>
      <c r="F3501" s="21"/>
      <c r="G3501" s="21"/>
    </row>
    <row r="3502" spans="4:7">
      <c r="D3502" s="21"/>
      <c r="E3502" s="21"/>
      <c r="F3502" s="21"/>
      <c r="G3502" s="21"/>
    </row>
    <row r="3503" spans="4:7">
      <c r="D3503" s="21"/>
      <c r="E3503" s="21"/>
      <c r="F3503" s="21"/>
      <c r="G3503" s="21"/>
    </row>
    <row r="3504" spans="4:7">
      <c r="D3504" s="21"/>
      <c r="E3504" s="21"/>
      <c r="F3504" s="21"/>
      <c r="G3504" s="21"/>
    </row>
    <row r="3505" spans="4:7">
      <c r="D3505" s="21"/>
      <c r="E3505" s="21"/>
      <c r="F3505" s="21"/>
      <c r="G3505" s="21"/>
    </row>
    <row r="3506" spans="4:7">
      <c r="D3506" s="21"/>
      <c r="E3506" s="21"/>
      <c r="F3506" s="21"/>
      <c r="G3506" s="21"/>
    </row>
    <row r="3507" spans="4:7">
      <c r="D3507" s="21"/>
      <c r="E3507" s="21"/>
      <c r="F3507" s="21"/>
      <c r="G3507" s="21"/>
    </row>
    <row r="3508" spans="4:7">
      <c r="D3508" s="21"/>
      <c r="E3508" s="21"/>
      <c r="F3508" s="21"/>
      <c r="G3508" s="21"/>
    </row>
    <row r="3509" spans="4:7">
      <c r="D3509" s="21"/>
      <c r="E3509" s="21"/>
      <c r="F3509" s="21"/>
      <c r="G3509" s="21"/>
    </row>
    <row r="3510" spans="4:7">
      <c r="D3510" s="21"/>
      <c r="E3510" s="21"/>
      <c r="F3510" s="21"/>
      <c r="G3510" s="21"/>
    </row>
    <row r="3511" spans="4:7">
      <c r="D3511" s="21"/>
      <c r="E3511" s="21"/>
      <c r="F3511" s="21"/>
      <c r="G3511" s="21"/>
    </row>
    <row r="3512" spans="4:7">
      <c r="D3512" s="21"/>
      <c r="E3512" s="21"/>
      <c r="F3512" s="21"/>
      <c r="G3512" s="21"/>
    </row>
    <row r="3513" spans="4:7">
      <c r="D3513" s="21"/>
      <c r="E3513" s="21"/>
      <c r="F3513" s="21"/>
      <c r="G3513" s="21"/>
    </row>
    <row r="3514" spans="4:7">
      <c r="D3514" s="21"/>
      <c r="E3514" s="21"/>
      <c r="F3514" s="21"/>
      <c r="G3514" s="21"/>
    </row>
    <row r="3515" spans="4:7">
      <c r="D3515" s="21"/>
      <c r="E3515" s="21"/>
      <c r="F3515" s="21"/>
      <c r="G3515" s="21"/>
    </row>
    <row r="3516" spans="4:7">
      <c r="D3516" s="21"/>
      <c r="E3516" s="21"/>
      <c r="F3516" s="21"/>
      <c r="G3516" s="21"/>
    </row>
    <row r="3517" spans="4:7">
      <c r="D3517" s="21"/>
      <c r="E3517" s="21"/>
      <c r="F3517" s="21"/>
      <c r="G3517" s="21"/>
    </row>
    <row r="3518" spans="4:7">
      <c r="D3518" s="21"/>
      <c r="E3518" s="21"/>
      <c r="F3518" s="21"/>
      <c r="G3518" s="21"/>
    </row>
    <row r="3519" spans="4:7">
      <c r="D3519" s="21"/>
      <c r="E3519" s="21"/>
      <c r="F3519" s="21"/>
      <c r="G3519" s="21"/>
    </row>
    <row r="3520" spans="4:7">
      <c r="D3520" s="21"/>
      <c r="E3520" s="21"/>
      <c r="F3520" s="21"/>
      <c r="G3520" s="21"/>
    </row>
    <row r="3521" spans="4:7">
      <c r="D3521" s="21"/>
      <c r="E3521" s="21"/>
      <c r="F3521" s="21"/>
      <c r="G3521" s="21"/>
    </row>
    <row r="3522" spans="4:7">
      <c r="D3522" s="21"/>
      <c r="E3522" s="21"/>
      <c r="F3522" s="21"/>
      <c r="G3522" s="21"/>
    </row>
    <row r="3523" spans="4:7">
      <c r="D3523" s="21"/>
      <c r="E3523" s="21"/>
      <c r="F3523" s="21"/>
      <c r="G3523" s="21"/>
    </row>
    <row r="3524" spans="4:7">
      <c r="D3524" s="21"/>
      <c r="E3524" s="21"/>
      <c r="F3524" s="21"/>
      <c r="G3524" s="21"/>
    </row>
    <row r="3525" spans="4:7">
      <c r="D3525" s="21"/>
      <c r="E3525" s="21"/>
      <c r="F3525" s="21"/>
      <c r="G3525" s="21"/>
    </row>
    <row r="3526" spans="4:7">
      <c r="D3526" s="21"/>
      <c r="E3526" s="21"/>
      <c r="F3526" s="21"/>
      <c r="G3526" s="21"/>
    </row>
    <row r="3527" spans="4:7">
      <c r="D3527" s="21"/>
      <c r="E3527" s="21"/>
      <c r="F3527" s="21"/>
      <c r="G3527" s="21"/>
    </row>
    <row r="3528" spans="4:7">
      <c r="D3528" s="21"/>
      <c r="E3528" s="21"/>
      <c r="F3528" s="21"/>
      <c r="G3528" s="21"/>
    </row>
    <row r="3529" spans="4:7">
      <c r="D3529" s="21"/>
      <c r="E3529" s="21"/>
      <c r="F3529" s="21"/>
      <c r="G3529" s="21"/>
    </row>
    <row r="3530" spans="4:7">
      <c r="D3530" s="21"/>
      <c r="E3530" s="21"/>
      <c r="F3530" s="21"/>
      <c r="G3530" s="21"/>
    </row>
    <row r="3531" spans="4:7">
      <c r="D3531" s="21"/>
      <c r="E3531" s="21"/>
      <c r="F3531" s="21"/>
      <c r="G3531" s="21"/>
    </row>
    <row r="3532" spans="4:7">
      <c r="D3532" s="21"/>
      <c r="E3532" s="21"/>
      <c r="F3532" s="21"/>
      <c r="G3532" s="21"/>
    </row>
    <row r="3533" spans="4:7">
      <c r="D3533" s="21"/>
      <c r="E3533" s="21"/>
      <c r="F3533" s="21"/>
      <c r="G3533" s="21"/>
    </row>
    <row r="3534" spans="4:7">
      <c r="D3534" s="21"/>
      <c r="E3534" s="21"/>
      <c r="F3534" s="21"/>
      <c r="G3534" s="21"/>
    </row>
    <row r="3535" spans="4:7">
      <c r="D3535" s="21"/>
      <c r="E3535" s="21"/>
      <c r="F3535" s="21"/>
      <c r="G3535" s="21"/>
    </row>
    <row r="3536" spans="4:7">
      <c r="D3536" s="21"/>
      <c r="E3536" s="21"/>
      <c r="F3536" s="21"/>
      <c r="G3536" s="21"/>
    </row>
    <row r="3537" spans="4:7">
      <c r="D3537" s="21"/>
      <c r="E3537" s="21"/>
      <c r="F3537" s="21"/>
      <c r="G3537" s="21"/>
    </row>
    <row r="3538" spans="4:7">
      <c r="D3538" s="21"/>
      <c r="E3538" s="21"/>
      <c r="F3538" s="21"/>
      <c r="G3538" s="21"/>
    </row>
    <row r="3539" spans="4:7">
      <c r="D3539" s="21"/>
      <c r="E3539" s="21"/>
      <c r="F3539" s="21"/>
      <c r="G3539" s="21"/>
    </row>
    <row r="3540" spans="4:7">
      <c r="D3540" s="21"/>
      <c r="E3540" s="21"/>
      <c r="F3540" s="21"/>
      <c r="G3540" s="21"/>
    </row>
    <row r="3541" spans="4:7">
      <c r="D3541" s="21"/>
      <c r="E3541" s="21"/>
      <c r="F3541" s="21"/>
      <c r="G3541" s="21"/>
    </row>
    <row r="3542" spans="4:7">
      <c r="D3542" s="21"/>
      <c r="E3542" s="21"/>
      <c r="F3542" s="21"/>
      <c r="G3542" s="21"/>
    </row>
    <row r="3543" spans="4:7">
      <c r="D3543" s="21"/>
      <c r="E3543" s="21"/>
      <c r="F3543" s="21"/>
      <c r="G3543" s="21"/>
    </row>
    <row r="3544" spans="4:7">
      <c r="D3544" s="21"/>
      <c r="E3544" s="21"/>
      <c r="F3544" s="21"/>
      <c r="G3544" s="21"/>
    </row>
    <row r="3545" spans="4:7">
      <c r="D3545" s="21"/>
      <c r="E3545" s="21"/>
      <c r="F3545" s="21"/>
      <c r="G3545" s="21"/>
    </row>
    <row r="3546" spans="4:7">
      <c r="D3546" s="21"/>
      <c r="E3546" s="21"/>
      <c r="F3546" s="21"/>
      <c r="G3546" s="21"/>
    </row>
    <row r="3547" spans="4:7">
      <c r="D3547" s="21"/>
      <c r="E3547" s="21"/>
      <c r="F3547" s="21"/>
      <c r="G3547" s="21"/>
    </row>
    <row r="3548" spans="4:7">
      <c r="D3548" s="21"/>
      <c r="E3548" s="21"/>
      <c r="F3548" s="21"/>
      <c r="G3548" s="21"/>
    </row>
    <row r="3549" spans="4:7">
      <c r="D3549" s="21"/>
      <c r="E3549" s="21"/>
      <c r="F3549" s="21"/>
      <c r="G3549" s="21"/>
    </row>
    <row r="3550" spans="4:7">
      <c r="D3550" s="21"/>
      <c r="E3550" s="21"/>
      <c r="F3550" s="21"/>
      <c r="G3550" s="21"/>
    </row>
    <row r="3551" spans="4:7">
      <c r="D3551" s="21"/>
      <c r="E3551" s="21"/>
      <c r="F3551" s="21"/>
      <c r="G3551" s="21"/>
    </row>
    <row r="3552" spans="4:7">
      <c r="D3552" s="21"/>
      <c r="E3552" s="21"/>
      <c r="F3552" s="21"/>
      <c r="G3552" s="21"/>
    </row>
    <row r="3553" spans="4:7">
      <c r="D3553" s="21"/>
      <c r="E3553" s="21"/>
      <c r="F3553" s="21"/>
      <c r="G3553" s="21"/>
    </row>
    <row r="3554" spans="4:7">
      <c r="D3554" s="21"/>
      <c r="E3554" s="21"/>
      <c r="F3554" s="21"/>
      <c r="G3554" s="21"/>
    </row>
    <row r="3555" spans="4:7">
      <c r="D3555" s="21"/>
      <c r="E3555" s="21"/>
      <c r="F3555" s="21"/>
      <c r="G3555" s="21"/>
    </row>
    <row r="3556" spans="4:7">
      <c r="D3556" s="21"/>
      <c r="E3556" s="21"/>
      <c r="F3556" s="21"/>
      <c r="G3556" s="21"/>
    </row>
    <row r="3557" spans="4:7">
      <c r="D3557" s="21"/>
      <c r="E3557" s="21"/>
      <c r="F3557" s="21"/>
      <c r="G3557" s="21"/>
    </row>
    <row r="3558" spans="4:7">
      <c r="D3558" s="21"/>
      <c r="E3558" s="21"/>
      <c r="F3558" s="21"/>
      <c r="G3558" s="21"/>
    </row>
    <row r="3559" spans="4:7">
      <c r="D3559" s="21"/>
      <c r="E3559" s="21"/>
      <c r="F3559" s="21"/>
      <c r="G3559" s="21"/>
    </row>
    <row r="3560" spans="4:7">
      <c r="D3560" s="21"/>
      <c r="E3560" s="21"/>
      <c r="F3560" s="21"/>
      <c r="G3560" s="21"/>
    </row>
    <row r="3561" spans="4:7">
      <c r="D3561" s="21"/>
      <c r="E3561" s="21"/>
      <c r="F3561" s="21"/>
      <c r="G3561" s="21"/>
    </row>
    <row r="3562" spans="4:7">
      <c r="D3562" s="21"/>
      <c r="E3562" s="21"/>
      <c r="F3562" s="21"/>
      <c r="G3562" s="21"/>
    </row>
    <row r="3563" spans="4:7">
      <c r="D3563" s="21"/>
      <c r="E3563" s="21"/>
      <c r="F3563" s="21"/>
      <c r="G3563" s="21"/>
    </row>
    <row r="3564" spans="4:7">
      <c r="D3564" s="21"/>
      <c r="E3564" s="21"/>
      <c r="F3564" s="21"/>
      <c r="G3564" s="21"/>
    </row>
    <row r="3565" spans="4:7">
      <c r="D3565" s="21"/>
      <c r="E3565" s="21"/>
      <c r="F3565" s="21"/>
      <c r="G3565" s="21"/>
    </row>
    <row r="3566" spans="4:7">
      <c r="D3566" s="21"/>
      <c r="E3566" s="21"/>
      <c r="F3566" s="21"/>
      <c r="G3566" s="21"/>
    </row>
    <row r="3567" spans="4:7">
      <c r="D3567" s="21"/>
      <c r="E3567" s="21"/>
      <c r="F3567" s="21"/>
      <c r="G3567" s="21"/>
    </row>
    <row r="3568" spans="4:7">
      <c r="D3568" s="21"/>
      <c r="E3568" s="21"/>
      <c r="F3568" s="21"/>
      <c r="G3568" s="21"/>
    </row>
    <row r="3569" spans="4:7">
      <c r="D3569" s="21"/>
      <c r="E3569" s="21"/>
      <c r="F3569" s="21"/>
      <c r="G3569" s="21"/>
    </row>
    <row r="3570" spans="4:7">
      <c r="D3570" s="21"/>
      <c r="E3570" s="21"/>
      <c r="F3570" s="21"/>
      <c r="G3570" s="21"/>
    </row>
    <row r="3571" spans="4:7">
      <c r="D3571" s="21"/>
      <c r="E3571" s="21"/>
      <c r="F3571" s="21"/>
      <c r="G3571" s="21"/>
    </row>
    <row r="3572" spans="4:7">
      <c r="D3572" s="21"/>
      <c r="E3572" s="21"/>
      <c r="F3572" s="21"/>
      <c r="G3572" s="21"/>
    </row>
    <row r="3573" spans="4:7">
      <c r="D3573" s="21"/>
      <c r="E3573" s="21"/>
      <c r="F3573" s="21"/>
      <c r="G3573" s="21"/>
    </row>
    <row r="3574" spans="4:7">
      <c r="D3574" s="21"/>
      <c r="E3574" s="21"/>
      <c r="F3574" s="21"/>
      <c r="G3574" s="21"/>
    </row>
    <row r="3575" spans="4:7">
      <c r="D3575" s="21"/>
      <c r="E3575" s="21"/>
      <c r="F3575" s="21"/>
      <c r="G3575" s="21"/>
    </row>
    <row r="3576" spans="4:7">
      <c r="D3576" s="21"/>
      <c r="E3576" s="21"/>
      <c r="F3576" s="21"/>
      <c r="G3576" s="21"/>
    </row>
    <row r="3577" spans="4:7">
      <c r="D3577" s="21"/>
      <c r="E3577" s="21"/>
      <c r="F3577" s="21"/>
      <c r="G3577" s="21"/>
    </row>
    <row r="3578" spans="4:7">
      <c r="D3578" s="21"/>
      <c r="E3578" s="21"/>
      <c r="F3578" s="21"/>
      <c r="G3578" s="21"/>
    </row>
    <row r="3579" spans="4:7">
      <c r="D3579" s="21"/>
      <c r="E3579" s="21"/>
      <c r="F3579" s="21"/>
      <c r="G3579" s="21"/>
    </row>
    <row r="3580" spans="4:7">
      <c r="D3580" s="21"/>
      <c r="E3580" s="21"/>
      <c r="F3580" s="21"/>
      <c r="G3580" s="21"/>
    </row>
    <row r="3581" spans="4:7">
      <c r="D3581" s="21"/>
      <c r="E3581" s="21"/>
      <c r="F3581" s="21"/>
      <c r="G3581" s="21"/>
    </row>
    <row r="3582" spans="4:7">
      <c r="D3582" s="21"/>
      <c r="E3582" s="21"/>
      <c r="F3582" s="21"/>
      <c r="G3582" s="21"/>
    </row>
    <row r="3583" spans="4:7">
      <c r="D3583" s="21"/>
      <c r="E3583" s="21"/>
      <c r="F3583" s="21"/>
      <c r="G3583" s="21"/>
    </row>
    <row r="3584" spans="4:7">
      <c r="D3584" s="21"/>
      <c r="E3584" s="21"/>
      <c r="F3584" s="21"/>
      <c r="G3584" s="21"/>
    </row>
    <row r="3585" spans="4:7">
      <c r="D3585" s="21"/>
      <c r="E3585" s="21"/>
      <c r="F3585" s="21"/>
      <c r="G3585" s="21"/>
    </row>
    <row r="3586" spans="4:7">
      <c r="D3586" s="21"/>
      <c r="E3586" s="21"/>
      <c r="F3586" s="21"/>
      <c r="G3586" s="21"/>
    </row>
    <row r="3587" spans="4:7">
      <c r="D3587" s="21"/>
      <c r="E3587" s="21"/>
      <c r="F3587" s="21"/>
      <c r="G3587" s="21"/>
    </row>
    <row r="3588" spans="4:7">
      <c r="D3588" s="21"/>
      <c r="E3588" s="21"/>
      <c r="F3588" s="21"/>
      <c r="G3588" s="21"/>
    </row>
    <row r="3589" spans="4:7">
      <c r="D3589" s="21"/>
      <c r="E3589" s="21"/>
      <c r="F3589" s="21"/>
      <c r="G3589" s="21"/>
    </row>
    <row r="3590" spans="4:7">
      <c r="D3590" s="21"/>
      <c r="E3590" s="21"/>
      <c r="F3590" s="21"/>
      <c r="G3590" s="21"/>
    </row>
    <row r="3591" spans="4:7">
      <c r="D3591" s="21"/>
      <c r="E3591" s="21"/>
      <c r="F3591" s="21"/>
      <c r="G3591" s="21"/>
    </row>
    <row r="3592" spans="4:7">
      <c r="D3592" s="21"/>
      <c r="E3592" s="21"/>
      <c r="F3592" s="21"/>
      <c r="G3592" s="21"/>
    </row>
    <row r="3593" spans="4:7">
      <c r="D3593" s="21"/>
      <c r="E3593" s="21"/>
      <c r="F3593" s="21"/>
      <c r="G3593" s="21"/>
    </row>
    <row r="3594" spans="4:7">
      <c r="D3594" s="21"/>
      <c r="E3594" s="21"/>
      <c r="F3594" s="21"/>
      <c r="G3594" s="21"/>
    </row>
    <row r="3595" spans="4:7">
      <c r="D3595" s="21"/>
      <c r="E3595" s="21"/>
      <c r="F3595" s="21"/>
      <c r="G3595" s="21"/>
    </row>
    <row r="3596" spans="4:7">
      <c r="D3596" s="21"/>
      <c r="E3596" s="21"/>
      <c r="F3596" s="21"/>
      <c r="G3596" s="21"/>
    </row>
    <row r="3597" spans="4:7">
      <c r="D3597" s="21"/>
      <c r="E3597" s="21"/>
      <c r="F3597" s="21"/>
      <c r="G3597" s="21"/>
    </row>
    <row r="3598" spans="4:7">
      <c r="D3598" s="21"/>
      <c r="E3598" s="21"/>
      <c r="F3598" s="21"/>
      <c r="G3598" s="21"/>
    </row>
    <row r="3599" spans="4:7">
      <c r="D3599" s="21"/>
      <c r="E3599" s="21"/>
      <c r="F3599" s="21"/>
      <c r="G3599" s="21"/>
    </row>
    <row r="3600" spans="4:7">
      <c r="D3600" s="21"/>
      <c r="E3600" s="21"/>
      <c r="F3600" s="21"/>
      <c r="G3600" s="21"/>
    </row>
    <row r="3601" spans="4:7">
      <c r="D3601" s="21"/>
      <c r="E3601" s="21"/>
      <c r="F3601" s="21"/>
      <c r="G3601" s="21"/>
    </row>
    <row r="3602" spans="4:7">
      <c r="D3602" s="21"/>
      <c r="E3602" s="21"/>
      <c r="F3602" s="21"/>
      <c r="G3602" s="21"/>
    </row>
    <row r="3603" spans="4:7">
      <c r="D3603" s="21"/>
      <c r="E3603" s="21"/>
      <c r="F3603" s="21"/>
      <c r="G3603" s="21"/>
    </row>
    <row r="3604" spans="4:7">
      <c r="D3604" s="21"/>
      <c r="E3604" s="21"/>
      <c r="F3604" s="21"/>
      <c r="G3604" s="21"/>
    </row>
    <row r="3605" spans="4:7">
      <c r="D3605" s="21"/>
      <c r="E3605" s="21"/>
      <c r="F3605" s="21"/>
      <c r="G3605" s="21"/>
    </row>
    <row r="3606" spans="4:7">
      <c r="D3606" s="21"/>
      <c r="E3606" s="21"/>
      <c r="F3606" s="21"/>
      <c r="G3606" s="21"/>
    </row>
    <row r="3607" spans="4:7">
      <c r="D3607" s="21"/>
      <c r="E3607" s="21"/>
      <c r="F3607" s="21"/>
      <c r="G3607" s="21"/>
    </row>
    <row r="3608" spans="4:7">
      <c r="D3608" s="21"/>
      <c r="E3608" s="21"/>
      <c r="F3608" s="21"/>
      <c r="G3608" s="21"/>
    </row>
    <row r="3609" spans="4:7">
      <c r="D3609" s="21"/>
      <c r="E3609" s="21"/>
      <c r="F3609" s="21"/>
      <c r="G3609" s="21"/>
    </row>
    <row r="3610" spans="4:7">
      <c r="D3610" s="21"/>
      <c r="E3610" s="21"/>
      <c r="F3610" s="21"/>
      <c r="G3610" s="21"/>
    </row>
    <row r="3611" spans="4:7">
      <c r="D3611" s="21"/>
      <c r="E3611" s="21"/>
      <c r="F3611" s="21"/>
      <c r="G3611" s="21"/>
    </row>
    <row r="3612" spans="4:7">
      <c r="D3612" s="21"/>
      <c r="E3612" s="21"/>
      <c r="F3612" s="21"/>
      <c r="G3612" s="21"/>
    </row>
    <row r="3613" spans="4:7">
      <c r="D3613" s="21"/>
      <c r="E3613" s="21"/>
      <c r="F3613" s="21"/>
      <c r="G3613" s="21"/>
    </row>
    <row r="3614" spans="4:7">
      <c r="D3614" s="21"/>
      <c r="E3614" s="21"/>
      <c r="F3614" s="21"/>
      <c r="G3614" s="21"/>
    </row>
    <row r="3615" spans="4:7">
      <c r="D3615" s="21"/>
      <c r="E3615" s="21"/>
      <c r="F3615" s="21"/>
      <c r="G3615" s="21"/>
    </row>
    <row r="3616" spans="4:7">
      <c r="D3616" s="21"/>
      <c r="E3616" s="21"/>
      <c r="F3616" s="21"/>
      <c r="G3616" s="21"/>
    </row>
    <row r="3617" spans="4:7">
      <c r="D3617" s="21"/>
      <c r="E3617" s="21"/>
      <c r="F3617" s="21"/>
      <c r="G3617" s="21"/>
    </row>
    <row r="3618" spans="4:7">
      <c r="D3618" s="21"/>
      <c r="E3618" s="21"/>
      <c r="F3618" s="21"/>
      <c r="G3618" s="21"/>
    </row>
    <row r="3619" spans="4:7">
      <c r="D3619" s="21"/>
      <c r="E3619" s="21"/>
      <c r="F3619" s="21"/>
      <c r="G3619" s="21"/>
    </row>
    <row r="3620" spans="4:7">
      <c r="D3620" s="21"/>
      <c r="E3620" s="21"/>
      <c r="F3620" s="21"/>
      <c r="G3620" s="21"/>
    </row>
    <row r="3621" spans="4:7">
      <c r="D3621" s="21"/>
      <c r="E3621" s="21"/>
      <c r="F3621" s="21"/>
      <c r="G3621" s="21"/>
    </row>
    <row r="3622" spans="4:7">
      <c r="D3622" s="21"/>
      <c r="E3622" s="21"/>
      <c r="F3622" s="21"/>
      <c r="G3622" s="21"/>
    </row>
    <row r="3623" spans="4:7">
      <c r="D3623" s="21"/>
      <c r="E3623" s="21"/>
      <c r="F3623" s="21"/>
      <c r="G3623" s="21"/>
    </row>
    <row r="3624" spans="4:7">
      <c r="D3624" s="21"/>
      <c r="E3624" s="21"/>
      <c r="F3624" s="21"/>
      <c r="G3624" s="21"/>
    </row>
    <row r="3625" spans="4:7">
      <c r="D3625" s="21"/>
      <c r="E3625" s="21"/>
      <c r="F3625" s="21"/>
      <c r="G3625" s="21"/>
    </row>
    <row r="3626" spans="4:7">
      <c r="D3626" s="21"/>
      <c r="E3626" s="21"/>
      <c r="F3626" s="21"/>
      <c r="G3626" s="21"/>
    </row>
    <row r="3627" spans="4:7">
      <c r="D3627" s="21"/>
      <c r="E3627" s="21"/>
      <c r="F3627" s="21"/>
      <c r="G3627" s="21"/>
    </row>
    <row r="3628" spans="4:7">
      <c r="D3628" s="21"/>
      <c r="E3628" s="21"/>
      <c r="F3628" s="21"/>
      <c r="G3628" s="21"/>
    </row>
    <row r="3629" spans="4:7">
      <c r="D3629" s="21"/>
      <c r="E3629" s="21"/>
      <c r="F3629" s="21"/>
      <c r="G3629" s="21"/>
    </row>
    <row r="3630" spans="4:7">
      <c r="D3630" s="21"/>
      <c r="E3630" s="21"/>
      <c r="F3630" s="21"/>
      <c r="G3630" s="21"/>
    </row>
    <row r="3631" spans="4:7">
      <c r="D3631" s="21"/>
      <c r="E3631" s="21"/>
      <c r="F3631" s="21"/>
      <c r="G3631" s="21"/>
    </row>
    <row r="3632" spans="4:7">
      <c r="D3632" s="21"/>
      <c r="E3632" s="21"/>
      <c r="F3632" s="21"/>
      <c r="G3632" s="21"/>
    </row>
    <row r="3633" spans="4:7">
      <c r="D3633" s="21"/>
      <c r="E3633" s="21"/>
      <c r="F3633" s="21"/>
      <c r="G3633" s="21"/>
    </row>
    <row r="3634" spans="4:7">
      <c r="D3634" s="21"/>
      <c r="E3634" s="21"/>
      <c r="F3634" s="21"/>
      <c r="G3634" s="21"/>
    </row>
    <row r="3635" spans="4:7">
      <c r="D3635" s="21"/>
      <c r="E3635" s="21"/>
      <c r="F3635" s="21"/>
      <c r="G3635" s="21"/>
    </row>
    <row r="3636" spans="4:7">
      <c r="D3636" s="21"/>
      <c r="E3636" s="21"/>
      <c r="F3636" s="21"/>
      <c r="G3636" s="21"/>
    </row>
    <row r="3637" spans="4:7">
      <c r="D3637" s="21"/>
      <c r="E3637" s="21"/>
      <c r="F3637" s="21"/>
      <c r="G3637" s="21"/>
    </row>
    <row r="3638" spans="4:7">
      <c r="D3638" s="21"/>
      <c r="E3638" s="21"/>
      <c r="F3638" s="21"/>
      <c r="G3638" s="21"/>
    </row>
    <row r="3639" spans="4:7">
      <c r="D3639" s="21"/>
      <c r="E3639" s="21"/>
      <c r="F3639" s="21"/>
      <c r="G3639" s="21"/>
    </row>
    <row r="3640" spans="4:7">
      <c r="D3640" s="21"/>
      <c r="E3640" s="21"/>
      <c r="F3640" s="21"/>
      <c r="G3640" s="21"/>
    </row>
    <row r="3641" spans="4:7">
      <c r="D3641" s="21"/>
      <c r="E3641" s="21"/>
      <c r="F3641" s="21"/>
      <c r="G3641" s="21"/>
    </row>
    <row r="3642" spans="4:7">
      <c r="D3642" s="21"/>
      <c r="E3642" s="21"/>
      <c r="F3642" s="21"/>
      <c r="G3642" s="21"/>
    </row>
    <row r="3643" spans="4:7">
      <c r="D3643" s="21"/>
      <c r="E3643" s="21"/>
      <c r="F3643" s="21"/>
      <c r="G3643" s="21"/>
    </row>
    <row r="3644" spans="4:7">
      <c r="D3644" s="21"/>
      <c r="E3644" s="21"/>
      <c r="F3644" s="21"/>
      <c r="G3644" s="21"/>
    </row>
    <row r="3645" spans="4:7">
      <c r="D3645" s="21"/>
      <c r="E3645" s="21"/>
      <c r="F3645" s="21"/>
      <c r="G3645" s="21"/>
    </row>
    <row r="3646" spans="4:7">
      <c r="D3646" s="21"/>
      <c r="E3646" s="21"/>
      <c r="F3646" s="21"/>
      <c r="G3646" s="21"/>
    </row>
    <row r="3647" spans="4:7">
      <c r="D3647" s="21"/>
      <c r="E3647" s="21"/>
      <c r="F3647" s="21"/>
      <c r="G3647" s="21"/>
    </row>
    <row r="3648" spans="4:7">
      <c r="D3648" s="21"/>
      <c r="E3648" s="21"/>
      <c r="F3648" s="21"/>
      <c r="G3648" s="21"/>
    </row>
    <row r="3649" spans="4:7">
      <c r="D3649" s="21"/>
      <c r="E3649" s="21"/>
      <c r="F3649" s="21"/>
      <c r="G3649" s="21"/>
    </row>
    <row r="3650" spans="4:7">
      <c r="D3650" s="21"/>
      <c r="E3650" s="21"/>
      <c r="F3650" s="21"/>
      <c r="G3650" s="21"/>
    </row>
    <row r="3651" spans="4:7">
      <c r="D3651" s="21"/>
      <c r="E3651" s="21"/>
      <c r="F3651" s="21"/>
      <c r="G3651" s="21"/>
    </row>
    <row r="3652" spans="4:7">
      <c r="D3652" s="21"/>
      <c r="E3652" s="21"/>
      <c r="F3652" s="21"/>
      <c r="G3652" s="21"/>
    </row>
    <row r="3653" spans="4:7">
      <c r="D3653" s="21"/>
      <c r="E3653" s="21"/>
      <c r="F3653" s="21"/>
      <c r="G3653" s="21"/>
    </row>
    <row r="3654" spans="4:7">
      <c r="D3654" s="21"/>
      <c r="E3654" s="21"/>
      <c r="F3654" s="21"/>
      <c r="G3654" s="21"/>
    </row>
    <row r="3655" spans="4:7">
      <c r="D3655" s="21"/>
      <c r="E3655" s="21"/>
      <c r="F3655" s="21"/>
      <c r="G3655" s="21"/>
    </row>
    <row r="3656" spans="4:7">
      <c r="D3656" s="21"/>
      <c r="E3656" s="21"/>
      <c r="F3656" s="21"/>
      <c r="G3656" s="21"/>
    </row>
    <row r="3657" spans="4:7">
      <c r="D3657" s="21"/>
      <c r="E3657" s="21"/>
      <c r="F3657" s="21"/>
      <c r="G3657" s="21"/>
    </row>
    <row r="3658" spans="4:7">
      <c r="D3658" s="21"/>
      <c r="E3658" s="21"/>
      <c r="F3658" s="21"/>
      <c r="G3658" s="21"/>
    </row>
    <row r="3659" spans="4:7">
      <c r="D3659" s="21"/>
      <c r="E3659" s="21"/>
      <c r="F3659" s="21"/>
      <c r="G3659" s="21"/>
    </row>
    <row r="3660" spans="4:7">
      <c r="D3660" s="21"/>
      <c r="E3660" s="21"/>
      <c r="F3660" s="21"/>
      <c r="G3660" s="21"/>
    </row>
    <row r="3661" spans="4:7">
      <c r="D3661" s="21"/>
      <c r="E3661" s="21"/>
      <c r="F3661" s="21"/>
      <c r="G3661" s="21"/>
    </row>
    <row r="3662" spans="4:7">
      <c r="D3662" s="21"/>
      <c r="E3662" s="21"/>
      <c r="F3662" s="21"/>
      <c r="G3662" s="21"/>
    </row>
    <row r="3663" spans="4:7">
      <c r="D3663" s="21"/>
      <c r="E3663" s="21"/>
      <c r="F3663" s="21"/>
      <c r="G3663" s="21"/>
    </row>
    <row r="3664" spans="4:7">
      <c r="D3664" s="21"/>
      <c r="E3664" s="21"/>
      <c r="F3664" s="21"/>
      <c r="G3664" s="21"/>
    </row>
    <row r="3665" spans="4:7">
      <c r="D3665" s="21"/>
      <c r="E3665" s="21"/>
      <c r="F3665" s="21"/>
      <c r="G3665" s="21"/>
    </row>
    <row r="3666" spans="4:7">
      <c r="D3666" s="21"/>
      <c r="E3666" s="21"/>
      <c r="F3666" s="21"/>
      <c r="G3666" s="21"/>
    </row>
    <row r="3667" spans="4:7">
      <c r="D3667" s="21"/>
      <c r="E3667" s="21"/>
      <c r="F3667" s="21"/>
      <c r="G3667" s="21"/>
    </row>
    <row r="3668" spans="4:7">
      <c r="D3668" s="21"/>
      <c r="E3668" s="21"/>
      <c r="F3668" s="21"/>
      <c r="G3668" s="21"/>
    </row>
    <row r="3669" spans="4:7">
      <c r="D3669" s="21"/>
      <c r="E3669" s="21"/>
      <c r="F3669" s="21"/>
      <c r="G3669" s="21"/>
    </row>
    <row r="3670" spans="4:7">
      <c r="D3670" s="21"/>
      <c r="E3670" s="21"/>
      <c r="F3670" s="21"/>
      <c r="G3670" s="21"/>
    </row>
    <row r="3671" spans="4:7">
      <c r="D3671" s="21"/>
      <c r="E3671" s="21"/>
      <c r="F3671" s="21"/>
      <c r="G3671" s="21"/>
    </row>
    <row r="3672" spans="4:7">
      <c r="D3672" s="21"/>
      <c r="E3672" s="21"/>
      <c r="F3672" s="21"/>
      <c r="G3672" s="21"/>
    </row>
    <row r="3673" spans="4:7">
      <c r="D3673" s="21"/>
      <c r="E3673" s="21"/>
      <c r="F3673" s="21"/>
      <c r="G3673" s="21"/>
    </row>
    <row r="3674" spans="4:7">
      <c r="D3674" s="21"/>
      <c r="E3674" s="21"/>
      <c r="F3674" s="21"/>
      <c r="G3674" s="21"/>
    </row>
    <row r="3675" spans="4:7">
      <c r="D3675" s="21"/>
      <c r="E3675" s="21"/>
      <c r="F3675" s="21"/>
      <c r="G3675" s="21"/>
    </row>
    <row r="3676" spans="4:7">
      <c r="D3676" s="21"/>
      <c r="E3676" s="21"/>
      <c r="F3676" s="21"/>
      <c r="G3676" s="21"/>
    </row>
    <row r="3677" spans="4:7">
      <c r="D3677" s="21"/>
      <c r="E3677" s="21"/>
      <c r="F3677" s="21"/>
      <c r="G3677" s="21"/>
    </row>
    <row r="3678" spans="4:7">
      <c r="D3678" s="21"/>
      <c r="E3678" s="21"/>
      <c r="F3678" s="21"/>
      <c r="G3678" s="21"/>
    </row>
    <row r="3679" spans="4:7">
      <c r="D3679" s="21"/>
      <c r="E3679" s="21"/>
      <c r="F3679" s="21"/>
      <c r="G3679" s="21"/>
    </row>
    <row r="3680" spans="4:7">
      <c r="D3680" s="21"/>
      <c r="E3680" s="21"/>
      <c r="F3680" s="21"/>
      <c r="G3680" s="21"/>
    </row>
    <row r="3681" spans="4:7">
      <c r="D3681" s="21"/>
      <c r="E3681" s="21"/>
      <c r="F3681" s="21"/>
      <c r="G3681" s="21"/>
    </row>
    <row r="3682" spans="4:7">
      <c r="D3682" s="21"/>
      <c r="E3682" s="21"/>
      <c r="F3682" s="21"/>
      <c r="G3682" s="21"/>
    </row>
    <row r="3683" spans="4:7">
      <c r="D3683" s="21"/>
      <c r="E3683" s="21"/>
      <c r="F3683" s="21"/>
      <c r="G3683" s="21"/>
    </row>
    <row r="3684" spans="4:7">
      <c r="D3684" s="21"/>
      <c r="E3684" s="21"/>
      <c r="F3684" s="21"/>
      <c r="G3684" s="21"/>
    </row>
    <row r="3685" spans="4:7">
      <c r="D3685" s="21"/>
      <c r="E3685" s="21"/>
      <c r="F3685" s="21"/>
      <c r="G3685" s="21"/>
    </row>
    <row r="3686" spans="4:7">
      <c r="D3686" s="21"/>
      <c r="E3686" s="21"/>
      <c r="F3686" s="21"/>
      <c r="G3686" s="21"/>
    </row>
    <row r="3687" spans="4:7">
      <c r="D3687" s="21"/>
      <c r="E3687" s="21"/>
      <c r="F3687" s="21"/>
      <c r="G3687" s="21"/>
    </row>
    <row r="3688" spans="4:7">
      <c r="D3688" s="21"/>
      <c r="E3688" s="21"/>
      <c r="F3688" s="21"/>
      <c r="G3688" s="21"/>
    </row>
    <row r="3689" spans="4:7">
      <c r="D3689" s="21"/>
      <c r="E3689" s="21"/>
      <c r="F3689" s="21"/>
      <c r="G3689" s="21"/>
    </row>
    <row r="3690" spans="4:7">
      <c r="D3690" s="21"/>
      <c r="E3690" s="21"/>
      <c r="F3690" s="21"/>
      <c r="G3690" s="21"/>
    </row>
    <row r="3691" spans="4:7">
      <c r="D3691" s="21"/>
      <c r="E3691" s="21"/>
      <c r="F3691" s="21"/>
      <c r="G3691" s="21"/>
    </row>
    <row r="3692" spans="4:7">
      <c r="D3692" s="21"/>
      <c r="E3692" s="21"/>
      <c r="F3692" s="21"/>
      <c r="G3692" s="21"/>
    </row>
    <row r="3693" spans="4:7">
      <c r="D3693" s="21"/>
      <c r="E3693" s="21"/>
      <c r="F3693" s="21"/>
      <c r="G3693" s="21"/>
    </row>
    <row r="3694" spans="4:7">
      <c r="D3694" s="21"/>
      <c r="E3694" s="21"/>
      <c r="F3694" s="21"/>
      <c r="G3694" s="21"/>
    </row>
    <row r="3695" spans="4:7">
      <c r="D3695" s="21"/>
      <c r="E3695" s="21"/>
      <c r="F3695" s="21"/>
      <c r="G3695" s="21"/>
    </row>
    <row r="3696" spans="4:7">
      <c r="D3696" s="21"/>
      <c r="E3696" s="21"/>
      <c r="F3696" s="21"/>
      <c r="G3696" s="21"/>
    </row>
    <row r="3697" spans="4:7">
      <c r="D3697" s="21"/>
      <c r="E3697" s="21"/>
      <c r="F3697" s="21"/>
      <c r="G3697" s="21"/>
    </row>
    <row r="3698" spans="4:7">
      <c r="D3698" s="21"/>
      <c r="E3698" s="21"/>
      <c r="F3698" s="21"/>
      <c r="G3698" s="21"/>
    </row>
    <row r="3699" spans="4:7">
      <c r="D3699" s="21"/>
      <c r="E3699" s="21"/>
      <c r="F3699" s="21"/>
      <c r="G3699" s="21"/>
    </row>
    <row r="3700" spans="4:7">
      <c r="D3700" s="21"/>
      <c r="E3700" s="21"/>
      <c r="F3700" s="21"/>
      <c r="G3700" s="21"/>
    </row>
    <row r="3701" spans="4:7">
      <c r="D3701" s="21"/>
      <c r="E3701" s="21"/>
      <c r="F3701" s="21"/>
      <c r="G3701" s="21"/>
    </row>
    <row r="3702" spans="4:7">
      <c r="D3702" s="21"/>
      <c r="E3702" s="21"/>
      <c r="F3702" s="21"/>
      <c r="G3702" s="21"/>
    </row>
    <row r="3703" spans="4:7">
      <c r="D3703" s="21"/>
      <c r="E3703" s="21"/>
      <c r="F3703" s="21"/>
      <c r="G3703" s="21"/>
    </row>
    <row r="3704" spans="4:7">
      <c r="D3704" s="21"/>
      <c r="E3704" s="21"/>
      <c r="F3704" s="21"/>
      <c r="G3704" s="21"/>
    </row>
    <row r="3705" spans="4:7">
      <c r="D3705" s="21"/>
      <c r="E3705" s="21"/>
      <c r="F3705" s="21"/>
      <c r="G3705" s="21"/>
    </row>
    <row r="3706" spans="4:7">
      <c r="D3706" s="21"/>
      <c r="E3706" s="21"/>
      <c r="F3706" s="21"/>
      <c r="G3706" s="21"/>
    </row>
    <row r="3707" spans="4:7">
      <c r="D3707" s="21"/>
      <c r="E3707" s="21"/>
      <c r="F3707" s="21"/>
      <c r="G3707" s="21"/>
    </row>
    <row r="3708" spans="4:7">
      <c r="D3708" s="21"/>
      <c r="E3708" s="21"/>
      <c r="F3708" s="21"/>
      <c r="G3708" s="21"/>
    </row>
    <row r="3709" spans="4:7">
      <c r="D3709" s="21"/>
      <c r="E3709" s="21"/>
      <c r="F3709" s="21"/>
      <c r="G3709" s="21"/>
    </row>
    <row r="3710" spans="4:7">
      <c r="D3710" s="21"/>
      <c r="E3710" s="21"/>
      <c r="F3710" s="21"/>
      <c r="G3710" s="21"/>
    </row>
    <row r="3711" spans="4:7">
      <c r="D3711" s="21"/>
      <c r="E3711" s="21"/>
      <c r="F3711" s="21"/>
      <c r="G3711" s="21"/>
    </row>
    <row r="3712" spans="4:7">
      <c r="D3712" s="21"/>
      <c r="E3712" s="21"/>
      <c r="F3712" s="21"/>
      <c r="G3712" s="21"/>
    </row>
    <row r="3713" spans="4:7">
      <c r="D3713" s="21"/>
      <c r="E3713" s="21"/>
      <c r="F3713" s="21"/>
      <c r="G3713" s="21"/>
    </row>
    <row r="3714" spans="4:7">
      <c r="D3714" s="21"/>
      <c r="E3714" s="21"/>
      <c r="F3714" s="21"/>
      <c r="G3714" s="21"/>
    </row>
    <row r="3715" spans="4:7">
      <c r="D3715" s="21"/>
      <c r="E3715" s="21"/>
      <c r="F3715" s="21"/>
      <c r="G3715" s="21"/>
    </row>
    <row r="3716" spans="4:7">
      <c r="D3716" s="21"/>
      <c r="E3716" s="21"/>
      <c r="F3716" s="21"/>
      <c r="G3716" s="21"/>
    </row>
    <row r="3717" spans="4:7">
      <c r="D3717" s="21"/>
      <c r="E3717" s="21"/>
      <c r="F3717" s="21"/>
      <c r="G3717" s="21"/>
    </row>
    <row r="3718" spans="4:7">
      <c r="D3718" s="21"/>
      <c r="E3718" s="21"/>
      <c r="F3718" s="21"/>
      <c r="G3718" s="21"/>
    </row>
    <row r="3719" spans="4:7">
      <c r="D3719" s="21"/>
      <c r="E3719" s="21"/>
      <c r="F3719" s="21"/>
      <c r="G3719" s="21"/>
    </row>
    <row r="3720" spans="4:7">
      <c r="D3720" s="21"/>
      <c r="E3720" s="21"/>
      <c r="F3720" s="21"/>
      <c r="G3720" s="21"/>
    </row>
    <row r="3721" spans="4:7">
      <c r="D3721" s="21"/>
      <c r="E3721" s="21"/>
      <c r="F3721" s="21"/>
      <c r="G3721" s="21"/>
    </row>
    <row r="3722" spans="4:7">
      <c r="D3722" s="21"/>
      <c r="E3722" s="21"/>
      <c r="F3722" s="21"/>
      <c r="G3722" s="21"/>
    </row>
    <row r="3723" spans="4:7">
      <c r="D3723" s="21"/>
      <c r="E3723" s="21"/>
      <c r="F3723" s="21"/>
      <c r="G3723" s="21"/>
    </row>
    <row r="3724" spans="4:7">
      <c r="D3724" s="21"/>
      <c r="E3724" s="21"/>
      <c r="F3724" s="21"/>
      <c r="G3724" s="21"/>
    </row>
    <row r="3725" spans="4:7">
      <c r="D3725" s="21"/>
      <c r="E3725" s="21"/>
      <c r="F3725" s="21"/>
      <c r="G3725" s="21"/>
    </row>
    <row r="3726" spans="4:7">
      <c r="D3726" s="21"/>
      <c r="E3726" s="21"/>
      <c r="F3726" s="21"/>
      <c r="G3726" s="21"/>
    </row>
    <row r="3727" spans="4:7">
      <c r="D3727" s="21"/>
      <c r="E3727" s="21"/>
      <c r="F3727" s="21"/>
      <c r="G3727" s="21"/>
    </row>
    <row r="3728" spans="4:7">
      <c r="D3728" s="21"/>
      <c r="E3728" s="21"/>
      <c r="F3728" s="21"/>
      <c r="G3728" s="21"/>
    </row>
    <row r="3729" spans="4:7">
      <c r="D3729" s="21"/>
      <c r="E3729" s="21"/>
      <c r="F3729" s="21"/>
      <c r="G3729" s="21"/>
    </row>
    <row r="3730" spans="4:7">
      <c r="D3730" s="21"/>
      <c r="E3730" s="21"/>
      <c r="F3730" s="21"/>
      <c r="G3730" s="21"/>
    </row>
    <row r="3731" spans="4:7">
      <c r="D3731" s="21"/>
      <c r="E3731" s="21"/>
      <c r="F3731" s="21"/>
      <c r="G3731" s="21"/>
    </row>
    <row r="3732" spans="4:7">
      <c r="D3732" s="21"/>
      <c r="E3732" s="21"/>
      <c r="F3732" s="21"/>
      <c r="G3732" s="21"/>
    </row>
    <row r="3733" spans="4:7">
      <c r="D3733" s="21"/>
      <c r="E3733" s="21"/>
      <c r="F3733" s="21"/>
      <c r="G3733" s="21"/>
    </row>
    <row r="3734" spans="4:7">
      <c r="D3734" s="21"/>
      <c r="E3734" s="21"/>
      <c r="F3734" s="21"/>
      <c r="G3734" s="21"/>
    </row>
    <row r="3735" spans="4:7">
      <c r="D3735" s="21"/>
      <c r="E3735" s="21"/>
      <c r="F3735" s="21"/>
      <c r="G3735" s="21"/>
    </row>
    <row r="3736" spans="4:7">
      <c r="D3736" s="21"/>
      <c r="E3736" s="21"/>
      <c r="F3736" s="21"/>
      <c r="G3736" s="21"/>
    </row>
    <row r="3737" spans="4:7">
      <c r="D3737" s="21"/>
      <c r="E3737" s="21"/>
      <c r="F3737" s="21"/>
      <c r="G3737" s="21"/>
    </row>
    <row r="3738" spans="4:7">
      <c r="D3738" s="21"/>
      <c r="E3738" s="21"/>
      <c r="F3738" s="21"/>
      <c r="G3738" s="21"/>
    </row>
    <row r="3739" spans="4:7">
      <c r="D3739" s="21"/>
      <c r="E3739" s="21"/>
      <c r="F3739" s="21"/>
      <c r="G3739" s="21"/>
    </row>
    <row r="3740" spans="4:7">
      <c r="D3740" s="21"/>
      <c r="E3740" s="21"/>
      <c r="F3740" s="21"/>
      <c r="G3740" s="21"/>
    </row>
    <row r="3741" spans="4:7">
      <c r="D3741" s="21"/>
      <c r="E3741" s="21"/>
      <c r="F3741" s="21"/>
      <c r="G3741" s="21"/>
    </row>
    <row r="3742" spans="4:7">
      <c r="D3742" s="21"/>
      <c r="E3742" s="21"/>
      <c r="F3742" s="21"/>
      <c r="G3742" s="21"/>
    </row>
    <row r="3743" spans="4:7">
      <c r="D3743" s="21"/>
      <c r="E3743" s="21"/>
      <c r="F3743" s="21"/>
      <c r="G3743" s="21"/>
    </row>
    <row r="3744" spans="4:7">
      <c r="D3744" s="21"/>
      <c r="E3744" s="21"/>
      <c r="F3744" s="21"/>
      <c r="G3744" s="21"/>
    </row>
    <row r="3745" spans="4:7">
      <c r="D3745" s="21"/>
      <c r="E3745" s="21"/>
      <c r="F3745" s="21"/>
      <c r="G3745" s="21"/>
    </row>
    <row r="3746" spans="4:7">
      <c r="D3746" s="21"/>
      <c r="E3746" s="21"/>
      <c r="F3746" s="21"/>
      <c r="G3746" s="21"/>
    </row>
    <row r="3747" spans="4:7">
      <c r="D3747" s="21"/>
      <c r="E3747" s="21"/>
      <c r="F3747" s="21"/>
      <c r="G3747" s="21"/>
    </row>
    <row r="3748" spans="4:7">
      <c r="D3748" s="21"/>
      <c r="E3748" s="21"/>
      <c r="F3748" s="21"/>
      <c r="G3748" s="21"/>
    </row>
    <row r="3749" spans="4:7">
      <c r="D3749" s="21"/>
      <c r="E3749" s="21"/>
      <c r="F3749" s="21"/>
      <c r="G3749" s="21"/>
    </row>
    <row r="3750" spans="4:7">
      <c r="D3750" s="21"/>
      <c r="E3750" s="21"/>
      <c r="F3750" s="21"/>
      <c r="G3750" s="21"/>
    </row>
    <row r="3751" spans="4:7">
      <c r="D3751" s="21"/>
      <c r="E3751" s="21"/>
      <c r="F3751" s="21"/>
      <c r="G3751" s="21"/>
    </row>
    <row r="3752" spans="4:7">
      <c r="D3752" s="21"/>
      <c r="E3752" s="21"/>
      <c r="F3752" s="21"/>
      <c r="G3752" s="21"/>
    </row>
    <row r="3753" spans="4:7">
      <c r="D3753" s="21"/>
      <c r="E3753" s="21"/>
      <c r="F3753" s="21"/>
      <c r="G3753" s="21"/>
    </row>
    <row r="3754" spans="4:7">
      <c r="D3754" s="21"/>
      <c r="E3754" s="21"/>
      <c r="F3754" s="21"/>
      <c r="G3754" s="21"/>
    </row>
    <row r="3755" spans="4:7">
      <c r="D3755" s="21"/>
      <c r="E3755" s="21"/>
      <c r="F3755" s="21"/>
      <c r="G3755" s="21"/>
    </row>
    <row r="3756" spans="4:7">
      <c r="D3756" s="21"/>
      <c r="E3756" s="21"/>
      <c r="F3756" s="21"/>
      <c r="G3756" s="21"/>
    </row>
    <row r="3757" spans="4:7">
      <c r="D3757" s="21"/>
      <c r="E3757" s="21"/>
      <c r="F3757" s="21"/>
      <c r="G3757" s="21"/>
    </row>
    <row r="3758" spans="4:7">
      <c r="D3758" s="21"/>
      <c r="E3758" s="21"/>
      <c r="F3758" s="21"/>
      <c r="G3758" s="21"/>
    </row>
    <row r="3759" spans="4:7">
      <c r="D3759" s="21"/>
      <c r="E3759" s="21"/>
      <c r="F3759" s="21"/>
      <c r="G3759" s="21"/>
    </row>
    <row r="3760" spans="4:7">
      <c r="D3760" s="21"/>
      <c r="E3760" s="21"/>
      <c r="F3760" s="21"/>
      <c r="G3760" s="21"/>
    </row>
    <row r="3761" spans="4:7">
      <c r="D3761" s="21"/>
      <c r="E3761" s="21"/>
      <c r="F3761" s="21"/>
      <c r="G3761" s="21"/>
    </row>
    <row r="3762" spans="4:7">
      <c r="D3762" s="21"/>
      <c r="E3762" s="21"/>
      <c r="F3762" s="21"/>
      <c r="G3762" s="21"/>
    </row>
    <row r="3763" spans="4:7">
      <c r="D3763" s="21"/>
      <c r="E3763" s="21"/>
      <c r="F3763" s="21"/>
      <c r="G3763" s="21"/>
    </row>
    <row r="3764" spans="4:7">
      <c r="D3764" s="21"/>
      <c r="E3764" s="21"/>
      <c r="F3764" s="21"/>
      <c r="G3764" s="21"/>
    </row>
    <row r="3765" spans="4:7">
      <c r="D3765" s="21"/>
      <c r="E3765" s="21"/>
      <c r="F3765" s="21"/>
      <c r="G3765" s="21"/>
    </row>
    <row r="3766" spans="4:7">
      <c r="D3766" s="21"/>
      <c r="E3766" s="21"/>
      <c r="F3766" s="21"/>
      <c r="G3766" s="21"/>
    </row>
    <row r="3767" spans="4:7">
      <c r="D3767" s="21"/>
      <c r="E3767" s="21"/>
      <c r="F3767" s="21"/>
      <c r="G3767" s="21"/>
    </row>
    <row r="3768" spans="4:7">
      <c r="D3768" s="21"/>
      <c r="E3768" s="21"/>
      <c r="F3768" s="21"/>
      <c r="G3768" s="21"/>
    </row>
    <row r="3769" spans="4:7">
      <c r="D3769" s="21"/>
      <c r="E3769" s="21"/>
      <c r="F3769" s="21"/>
      <c r="G3769" s="21"/>
    </row>
    <row r="3770" spans="4:7">
      <c r="D3770" s="21"/>
      <c r="E3770" s="21"/>
      <c r="F3770" s="21"/>
      <c r="G3770" s="21"/>
    </row>
    <row r="3771" spans="4:7">
      <c r="D3771" s="21"/>
      <c r="E3771" s="21"/>
      <c r="F3771" s="21"/>
      <c r="G3771" s="21"/>
    </row>
    <row r="3772" spans="4:7">
      <c r="D3772" s="21"/>
      <c r="E3772" s="21"/>
      <c r="F3772" s="21"/>
      <c r="G3772" s="21"/>
    </row>
    <row r="3773" spans="4:7">
      <c r="D3773" s="21"/>
      <c r="E3773" s="21"/>
      <c r="F3773" s="21"/>
      <c r="G3773" s="21"/>
    </row>
    <row r="3774" spans="4:7">
      <c r="D3774" s="21"/>
      <c r="E3774" s="21"/>
      <c r="F3774" s="21"/>
      <c r="G3774" s="21"/>
    </row>
    <row r="3775" spans="4:7">
      <c r="D3775" s="21"/>
      <c r="E3775" s="21"/>
      <c r="F3775" s="21"/>
      <c r="G3775" s="21"/>
    </row>
    <row r="3776" spans="4:7">
      <c r="D3776" s="21"/>
      <c r="E3776" s="21"/>
      <c r="F3776" s="21"/>
      <c r="G3776" s="21"/>
    </row>
    <row r="3777" spans="4:7">
      <c r="D3777" s="21"/>
      <c r="E3777" s="21"/>
      <c r="F3777" s="21"/>
      <c r="G3777" s="21"/>
    </row>
    <row r="3778" spans="4:7">
      <c r="D3778" s="21"/>
      <c r="E3778" s="21"/>
      <c r="F3778" s="21"/>
      <c r="G3778" s="21"/>
    </row>
    <row r="3779" spans="4:7">
      <c r="D3779" s="21"/>
      <c r="E3779" s="21"/>
      <c r="F3779" s="21"/>
      <c r="G3779" s="21"/>
    </row>
    <row r="3780" spans="4:7">
      <c r="D3780" s="21"/>
      <c r="E3780" s="21"/>
      <c r="F3780" s="21"/>
      <c r="G3780" s="21"/>
    </row>
    <row r="3781" spans="4:7">
      <c r="D3781" s="21"/>
      <c r="E3781" s="21"/>
      <c r="F3781" s="21"/>
      <c r="G3781" s="21"/>
    </row>
    <row r="3782" spans="4:7">
      <c r="D3782" s="21"/>
      <c r="E3782" s="21"/>
      <c r="F3782" s="21"/>
      <c r="G3782" s="21"/>
    </row>
    <row r="3783" spans="4:7">
      <c r="D3783" s="21"/>
      <c r="E3783" s="21"/>
      <c r="F3783" s="21"/>
      <c r="G3783" s="21"/>
    </row>
    <row r="3784" spans="4:7">
      <c r="D3784" s="21"/>
      <c r="E3784" s="21"/>
      <c r="F3784" s="21"/>
      <c r="G3784" s="21"/>
    </row>
    <row r="3785" spans="4:7">
      <c r="D3785" s="21"/>
      <c r="E3785" s="21"/>
      <c r="F3785" s="21"/>
      <c r="G3785" s="21"/>
    </row>
    <row r="3786" spans="4:7">
      <c r="D3786" s="21"/>
      <c r="E3786" s="21"/>
      <c r="F3786" s="21"/>
      <c r="G3786" s="21"/>
    </row>
    <row r="3787" spans="4:7">
      <c r="D3787" s="21"/>
      <c r="E3787" s="21"/>
      <c r="F3787" s="21"/>
      <c r="G3787" s="21"/>
    </row>
    <row r="3788" spans="4:7">
      <c r="D3788" s="21"/>
      <c r="E3788" s="21"/>
      <c r="F3788" s="21"/>
      <c r="G3788" s="21"/>
    </row>
    <row r="3789" spans="4:7">
      <c r="D3789" s="21"/>
      <c r="E3789" s="21"/>
      <c r="F3789" s="21"/>
      <c r="G3789" s="21"/>
    </row>
    <row r="3790" spans="4:7">
      <c r="D3790" s="21"/>
      <c r="E3790" s="21"/>
      <c r="F3790" s="21"/>
      <c r="G3790" s="21"/>
    </row>
    <row r="3791" spans="4:7">
      <c r="D3791" s="21"/>
      <c r="E3791" s="21"/>
      <c r="F3791" s="21"/>
      <c r="G3791" s="21"/>
    </row>
    <row r="3792" spans="4:7">
      <c r="D3792" s="21"/>
      <c r="E3792" s="21"/>
      <c r="F3792" s="21"/>
      <c r="G3792" s="21"/>
    </row>
    <row r="3793" spans="4:7">
      <c r="D3793" s="21"/>
      <c r="E3793" s="21"/>
      <c r="F3793" s="21"/>
      <c r="G3793" s="21"/>
    </row>
    <row r="3794" spans="4:7">
      <c r="D3794" s="21"/>
      <c r="E3794" s="21"/>
      <c r="F3794" s="21"/>
      <c r="G3794" s="21"/>
    </row>
    <row r="3795" spans="4:7">
      <c r="D3795" s="21"/>
      <c r="E3795" s="21"/>
      <c r="F3795" s="21"/>
      <c r="G3795" s="21"/>
    </row>
    <row r="3796" spans="4:7">
      <c r="D3796" s="21"/>
      <c r="E3796" s="21"/>
      <c r="F3796" s="21"/>
      <c r="G3796" s="21"/>
    </row>
    <row r="3797" spans="4:7">
      <c r="D3797" s="21"/>
      <c r="E3797" s="21"/>
      <c r="F3797" s="21"/>
      <c r="G3797" s="21"/>
    </row>
    <row r="3798" spans="4:7">
      <c r="D3798" s="21"/>
      <c r="E3798" s="21"/>
      <c r="F3798" s="21"/>
      <c r="G3798" s="21"/>
    </row>
    <row r="3799" spans="4:7">
      <c r="D3799" s="21"/>
      <c r="E3799" s="21"/>
      <c r="F3799" s="21"/>
      <c r="G3799" s="21"/>
    </row>
    <row r="3800" spans="4:7">
      <c r="D3800" s="21"/>
      <c r="E3800" s="21"/>
      <c r="F3800" s="21"/>
      <c r="G3800" s="21"/>
    </row>
    <row r="3801" spans="4:7">
      <c r="D3801" s="21"/>
      <c r="E3801" s="21"/>
      <c r="F3801" s="21"/>
      <c r="G3801" s="21"/>
    </row>
    <row r="3802" spans="4:7">
      <c r="D3802" s="21"/>
      <c r="E3802" s="21"/>
      <c r="F3802" s="21"/>
      <c r="G3802" s="21"/>
    </row>
    <row r="3803" spans="4:7">
      <c r="D3803" s="21"/>
      <c r="E3803" s="21"/>
      <c r="F3803" s="21"/>
      <c r="G3803" s="21"/>
    </row>
    <row r="3804" spans="4:7">
      <c r="D3804" s="21"/>
      <c r="E3804" s="21"/>
      <c r="F3804" s="21"/>
      <c r="G3804" s="21"/>
    </row>
    <row r="3805" spans="4:7">
      <c r="D3805" s="21"/>
      <c r="E3805" s="21"/>
      <c r="F3805" s="21"/>
      <c r="G3805" s="21"/>
    </row>
    <row r="3806" spans="4:7">
      <c r="D3806" s="21"/>
      <c r="E3806" s="21"/>
      <c r="F3806" s="21"/>
      <c r="G3806" s="21"/>
    </row>
    <row r="3807" spans="4:7">
      <c r="D3807" s="21"/>
      <c r="E3807" s="21"/>
      <c r="F3807" s="21"/>
      <c r="G3807" s="21"/>
    </row>
    <row r="3808" spans="4:7">
      <c r="D3808" s="21"/>
      <c r="E3808" s="21"/>
      <c r="F3808" s="21"/>
      <c r="G3808" s="21"/>
    </row>
    <row r="3809" spans="4:7">
      <c r="D3809" s="21"/>
      <c r="E3809" s="21"/>
      <c r="F3809" s="21"/>
      <c r="G3809" s="21"/>
    </row>
    <row r="3810" spans="4:7">
      <c r="D3810" s="21"/>
      <c r="E3810" s="21"/>
      <c r="F3810" s="21"/>
      <c r="G3810" s="21"/>
    </row>
    <row r="3811" spans="4:7">
      <c r="D3811" s="21"/>
      <c r="E3811" s="21"/>
      <c r="F3811" s="21"/>
      <c r="G3811" s="21"/>
    </row>
    <row r="3812" spans="4:7">
      <c r="D3812" s="21"/>
      <c r="E3812" s="21"/>
      <c r="F3812" s="21"/>
      <c r="G3812" s="21"/>
    </row>
    <row r="3813" spans="4:7">
      <c r="D3813" s="21"/>
      <c r="E3813" s="21"/>
      <c r="F3813" s="21"/>
      <c r="G3813" s="21"/>
    </row>
    <row r="3814" spans="4:7">
      <c r="D3814" s="21"/>
      <c r="E3814" s="21"/>
      <c r="F3814" s="21"/>
      <c r="G3814" s="21"/>
    </row>
    <row r="3815" spans="4:7">
      <c r="D3815" s="21"/>
      <c r="E3815" s="21"/>
      <c r="F3815" s="21"/>
      <c r="G3815" s="21"/>
    </row>
    <row r="3816" spans="4:7">
      <c r="D3816" s="21"/>
      <c r="E3816" s="21"/>
      <c r="F3816" s="21"/>
      <c r="G3816" s="21"/>
    </row>
    <row r="3817" spans="4:7">
      <c r="D3817" s="21"/>
      <c r="E3817" s="21"/>
      <c r="F3817" s="21"/>
      <c r="G3817" s="21"/>
    </row>
    <row r="3818" spans="4:7">
      <c r="D3818" s="21"/>
      <c r="E3818" s="21"/>
      <c r="F3818" s="21"/>
      <c r="G3818" s="21"/>
    </row>
    <row r="3819" spans="4:7">
      <c r="D3819" s="21"/>
      <c r="E3819" s="21"/>
      <c r="F3819" s="21"/>
      <c r="G3819" s="21"/>
    </row>
    <row r="3820" spans="4:7">
      <c r="D3820" s="21"/>
      <c r="E3820" s="21"/>
      <c r="F3820" s="21"/>
      <c r="G3820" s="21"/>
    </row>
    <row r="3821" spans="4:7">
      <c r="D3821" s="21"/>
      <c r="E3821" s="21"/>
      <c r="F3821" s="21"/>
      <c r="G3821" s="21"/>
    </row>
    <row r="3822" spans="4:7">
      <c r="D3822" s="21"/>
      <c r="E3822" s="21"/>
      <c r="F3822" s="21"/>
      <c r="G3822" s="21"/>
    </row>
    <row r="3823" spans="4:7">
      <c r="D3823" s="21"/>
      <c r="E3823" s="21"/>
      <c r="F3823" s="21"/>
      <c r="G3823" s="21"/>
    </row>
    <row r="3824" spans="4:7">
      <c r="D3824" s="21"/>
      <c r="E3824" s="21"/>
      <c r="F3824" s="21"/>
      <c r="G3824" s="21"/>
    </row>
    <row r="3825" spans="4:7">
      <c r="D3825" s="21"/>
      <c r="E3825" s="21"/>
      <c r="F3825" s="21"/>
      <c r="G3825" s="21"/>
    </row>
    <row r="3826" spans="4:7">
      <c r="D3826" s="21"/>
      <c r="E3826" s="21"/>
      <c r="F3826" s="21"/>
      <c r="G3826" s="21"/>
    </row>
    <row r="3827" spans="4:7">
      <c r="D3827" s="21"/>
      <c r="E3827" s="21"/>
      <c r="F3827" s="21"/>
      <c r="G3827" s="21"/>
    </row>
    <row r="3828" spans="4:7">
      <c r="D3828" s="21"/>
      <c r="E3828" s="21"/>
      <c r="F3828" s="21"/>
      <c r="G3828" s="21"/>
    </row>
    <row r="3829" spans="4:7">
      <c r="D3829" s="21"/>
      <c r="E3829" s="21"/>
      <c r="F3829" s="21"/>
      <c r="G3829" s="21"/>
    </row>
    <row r="3830" spans="4:7">
      <c r="D3830" s="21"/>
      <c r="E3830" s="21"/>
      <c r="F3830" s="21"/>
      <c r="G3830" s="21"/>
    </row>
    <row r="3831" spans="4:7">
      <c r="D3831" s="21"/>
      <c r="E3831" s="21"/>
      <c r="F3831" s="21"/>
      <c r="G3831" s="21"/>
    </row>
    <row r="3832" spans="4:7">
      <c r="D3832" s="21"/>
      <c r="E3832" s="21"/>
      <c r="F3832" s="21"/>
      <c r="G3832" s="21"/>
    </row>
    <row r="3833" spans="4:7">
      <c r="D3833" s="21"/>
      <c r="E3833" s="21"/>
      <c r="F3833" s="21"/>
      <c r="G3833" s="21"/>
    </row>
    <row r="3834" spans="4:7">
      <c r="D3834" s="21"/>
      <c r="E3834" s="21"/>
      <c r="F3834" s="21"/>
      <c r="G3834" s="21"/>
    </row>
    <row r="3835" spans="4:7">
      <c r="D3835" s="21"/>
      <c r="E3835" s="21"/>
      <c r="F3835" s="21"/>
      <c r="G3835" s="21"/>
    </row>
    <row r="3836" spans="4:7">
      <c r="D3836" s="21"/>
      <c r="E3836" s="21"/>
      <c r="F3836" s="21"/>
      <c r="G3836" s="21"/>
    </row>
    <row r="3837" spans="4:7">
      <c r="D3837" s="21"/>
      <c r="E3837" s="21"/>
      <c r="F3837" s="21"/>
      <c r="G3837" s="21"/>
    </row>
    <row r="3838" spans="4:7">
      <c r="D3838" s="21"/>
      <c r="E3838" s="21"/>
      <c r="F3838" s="21"/>
      <c r="G3838" s="21"/>
    </row>
    <row r="3839" spans="4:7">
      <c r="D3839" s="21"/>
      <c r="E3839" s="21"/>
      <c r="F3839" s="21"/>
      <c r="G3839" s="21"/>
    </row>
    <row r="3840" spans="4:7">
      <c r="D3840" s="21"/>
      <c r="E3840" s="21"/>
      <c r="F3840" s="21"/>
      <c r="G3840" s="21"/>
    </row>
    <row r="3841" spans="4:7">
      <c r="D3841" s="21"/>
      <c r="E3841" s="21"/>
      <c r="F3841" s="21"/>
      <c r="G3841" s="21"/>
    </row>
    <row r="3842" spans="4:7">
      <c r="D3842" s="21"/>
      <c r="E3842" s="21"/>
      <c r="F3842" s="21"/>
      <c r="G3842" s="21"/>
    </row>
    <row r="3843" spans="4:7">
      <c r="D3843" s="21"/>
      <c r="E3843" s="21"/>
      <c r="F3843" s="21"/>
      <c r="G3843" s="21"/>
    </row>
    <row r="3844" spans="4:7">
      <c r="D3844" s="21"/>
      <c r="E3844" s="21"/>
      <c r="F3844" s="21"/>
      <c r="G3844" s="21"/>
    </row>
    <row r="3845" spans="4:7">
      <c r="D3845" s="21"/>
      <c r="E3845" s="21"/>
      <c r="F3845" s="21"/>
      <c r="G3845" s="21"/>
    </row>
    <row r="3846" spans="4:7">
      <c r="D3846" s="21"/>
      <c r="E3846" s="21"/>
      <c r="F3846" s="21"/>
      <c r="G3846" s="21"/>
    </row>
    <row r="3847" spans="4:7">
      <c r="D3847" s="21"/>
      <c r="E3847" s="21"/>
      <c r="F3847" s="21"/>
      <c r="G3847" s="21"/>
    </row>
    <row r="3848" spans="4:7">
      <c r="D3848" s="21"/>
      <c r="E3848" s="21"/>
      <c r="F3848" s="21"/>
      <c r="G3848" s="21"/>
    </row>
    <row r="3849" spans="4:7">
      <c r="D3849" s="21"/>
      <c r="E3849" s="21"/>
      <c r="F3849" s="21"/>
      <c r="G3849" s="21"/>
    </row>
    <row r="3850" spans="4:7">
      <c r="D3850" s="21"/>
      <c r="E3850" s="21"/>
      <c r="F3850" s="21"/>
      <c r="G3850" s="21"/>
    </row>
    <row r="3851" spans="4:7">
      <c r="D3851" s="21"/>
      <c r="E3851" s="21"/>
      <c r="F3851" s="21"/>
      <c r="G3851" s="21"/>
    </row>
    <row r="3852" spans="4:7">
      <c r="D3852" s="21"/>
      <c r="E3852" s="21"/>
      <c r="F3852" s="21"/>
      <c r="G3852" s="21"/>
    </row>
    <row r="3853" spans="4:7">
      <c r="D3853" s="21"/>
      <c r="E3853" s="21"/>
      <c r="F3853" s="21"/>
      <c r="G3853" s="21"/>
    </row>
    <row r="3854" spans="4:7">
      <c r="D3854" s="21"/>
      <c r="E3854" s="21"/>
      <c r="F3854" s="21"/>
      <c r="G3854" s="21"/>
    </row>
    <row r="3855" spans="4:7">
      <c r="D3855" s="21"/>
      <c r="E3855" s="21"/>
      <c r="F3855" s="21"/>
      <c r="G3855" s="21"/>
    </row>
    <row r="3856" spans="4:7">
      <c r="D3856" s="21"/>
      <c r="E3856" s="21"/>
      <c r="F3856" s="21"/>
      <c r="G3856" s="21"/>
    </row>
    <row r="3857" spans="4:7">
      <c r="D3857" s="21"/>
      <c r="E3857" s="21"/>
      <c r="F3857" s="21"/>
      <c r="G3857" s="21"/>
    </row>
    <row r="3858" spans="4:7">
      <c r="D3858" s="21"/>
      <c r="E3858" s="21"/>
      <c r="F3858" s="21"/>
      <c r="G3858" s="21"/>
    </row>
    <row r="3859" spans="4:7">
      <c r="D3859" s="21"/>
      <c r="E3859" s="21"/>
      <c r="F3859" s="21"/>
      <c r="G3859" s="21"/>
    </row>
    <row r="3860" spans="4:7">
      <c r="D3860" s="21"/>
      <c r="E3860" s="21"/>
      <c r="F3860" s="21"/>
      <c r="G3860" s="21"/>
    </row>
    <row r="3861" spans="4:7">
      <c r="D3861" s="21"/>
      <c r="E3861" s="21"/>
      <c r="F3861" s="21"/>
      <c r="G3861" s="21"/>
    </row>
    <row r="3862" spans="4:7">
      <c r="D3862" s="21"/>
      <c r="E3862" s="21"/>
      <c r="F3862" s="21"/>
      <c r="G3862" s="21"/>
    </row>
    <row r="3863" spans="4:7">
      <c r="D3863" s="21"/>
      <c r="E3863" s="21"/>
      <c r="F3863" s="21"/>
      <c r="G3863" s="21"/>
    </row>
    <row r="3864" spans="4:7">
      <c r="D3864" s="21"/>
      <c r="E3864" s="21"/>
      <c r="F3864" s="21"/>
      <c r="G3864" s="21"/>
    </row>
    <row r="3865" spans="4:7">
      <c r="D3865" s="21"/>
      <c r="E3865" s="21"/>
      <c r="F3865" s="21"/>
      <c r="G3865" s="21"/>
    </row>
    <row r="3866" spans="4:7">
      <c r="D3866" s="21"/>
      <c r="E3866" s="21"/>
      <c r="F3866" s="21"/>
      <c r="G3866" s="21"/>
    </row>
    <row r="3867" spans="4:7">
      <c r="D3867" s="21"/>
      <c r="E3867" s="21"/>
      <c r="F3867" s="21"/>
      <c r="G3867" s="21"/>
    </row>
    <row r="3868" spans="4:7">
      <c r="D3868" s="21"/>
      <c r="E3868" s="21"/>
      <c r="F3868" s="21"/>
      <c r="G3868" s="21"/>
    </row>
    <row r="3869" spans="4:7">
      <c r="D3869" s="21"/>
      <c r="E3869" s="21"/>
      <c r="F3869" s="21"/>
      <c r="G3869" s="21"/>
    </row>
    <row r="3870" spans="4:7">
      <c r="D3870" s="21"/>
      <c r="E3870" s="21"/>
      <c r="F3870" s="21"/>
      <c r="G3870" s="21"/>
    </row>
    <row r="3871" spans="4:7">
      <c r="D3871" s="21"/>
      <c r="E3871" s="21"/>
      <c r="F3871" s="21"/>
      <c r="G3871" s="21"/>
    </row>
    <row r="3872" spans="4:7">
      <c r="D3872" s="21"/>
      <c r="E3872" s="21"/>
      <c r="F3872" s="21"/>
      <c r="G3872" s="21"/>
    </row>
    <row r="3873" spans="4:7">
      <c r="D3873" s="21"/>
      <c r="E3873" s="21"/>
      <c r="F3873" s="21"/>
      <c r="G3873" s="21"/>
    </row>
    <row r="3874" spans="4:7">
      <c r="D3874" s="21"/>
      <c r="E3874" s="21"/>
      <c r="F3874" s="21"/>
      <c r="G3874" s="21"/>
    </row>
    <row r="3875" spans="4:7">
      <c r="D3875" s="21"/>
      <c r="E3875" s="21"/>
      <c r="F3875" s="21"/>
      <c r="G3875" s="21"/>
    </row>
    <row r="3876" spans="4:7">
      <c r="D3876" s="21"/>
      <c r="E3876" s="21"/>
      <c r="F3876" s="21"/>
      <c r="G3876" s="21"/>
    </row>
    <row r="3877" spans="4:7">
      <c r="D3877" s="21"/>
      <c r="E3877" s="21"/>
      <c r="F3877" s="21"/>
      <c r="G3877" s="21"/>
    </row>
    <row r="3878" spans="4:7">
      <c r="D3878" s="21"/>
      <c r="E3878" s="21"/>
      <c r="F3878" s="21"/>
      <c r="G3878" s="21"/>
    </row>
    <row r="3879" spans="4:7">
      <c r="D3879" s="21"/>
      <c r="E3879" s="21"/>
      <c r="F3879" s="21"/>
      <c r="G3879" s="21"/>
    </row>
    <row r="3880" spans="4:7">
      <c r="D3880" s="21"/>
      <c r="E3880" s="21"/>
      <c r="F3880" s="21"/>
      <c r="G3880" s="21"/>
    </row>
    <row r="3881" spans="4:7">
      <c r="D3881" s="21"/>
      <c r="E3881" s="21"/>
      <c r="F3881" s="21"/>
      <c r="G3881" s="21"/>
    </row>
    <row r="3882" spans="4:7">
      <c r="D3882" s="21"/>
      <c r="E3882" s="21"/>
      <c r="F3882" s="21"/>
      <c r="G3882" s="21"/>
    </row>
    <row r="3883" spans="4:7">
      <c r="D3883" s="21"/>
      <c r="E3883" s="21"/>
      <c r="F3883" s="21"/>
      <c r="G3883" s="21"/>
    </row>
    <row r="3884" spans="4:7">
      <c r="D3884" s="21"/>
      <c r="E3884" s="21"/>
      <c r="F3884" s="21"/>
      <c r="G3884" s="21"/>
    </row>
    <row r="3885" spans="4:7">
      <c r="D3885" s="21"/>
      <c r="E3885" s="21"/>
      <c r="F3885" s="21"/>
      <c r="G3885" s="21"/>
    </row>
    <row r="3886" spans="4:7">
      <c r="D3886" s="21"/>
      <c r="E3886" s="21"/>
      <c r="F3886" s="21"/>
      <c r="G3886" s="21"/>
    </row>
    <row r="3887" spans="4:7">
      <c r="D3887" s="21"/>
      <c r="E3887" s="21"/>
      <c r="F3887" s="21"/>
      <c r="G3887" s="21"/>
    </row>
    <row r="3888" spans="4:7">
      <c r="D3888" s="21"/>
      <c r="E3888" s="21"/>
      <c r="F3888" s="21"/>
      <c r="G3888" s="21"/>
    </row>
    <row r="3889" spans="4:7">
      <c r="D3889" s="21"/>
      <c r="E3889" s="21"/>
      <c r="F3889" s="21"/>
      <c r="G3889" s="21"/>
    </row>
    <row r="3890" spans="4:7">
      <c r="D3890" s="21"/>
      <c r="E3890" s="21"/>
      <c r="F3890" s="21"/>
      <c r="G3890" s="21"/>
    </row>
    <row r="3891" spans="4:7">
      <c r="D3891" s="21"/>
      <c r="E3891" s="21"/>
      <c r="F3891" s="21"/>
      <c r="G3891" s="21"/>
    </row>
    <row r="3892" spans="4:7">
      <c r="D3892" s="21"/>
      <c r="E3892" s="21"/>
      <c r="F3892" s="21"/>
      <c r="G3892" s="21"/>
    </row>
    <row r="3893" spans="4:7">
      <c r="D3893" s="21"/>
      <c r="E3893" s="21"/>
      <c r="F3893" s="21"/>
      <c r="G3893" s="21"/>
    </row>
    <row r="3894" spans="4:7">
      <c r="D3894" s="21"/>
      <c r="E3894" s="21"/>
      <c r="F3894" s="21"/>
      <c r="G3894" s="21"/>
    </row>
    <row r="3895" spans="4:7">
      <c r="D3895" s="21"/>
      <c r="E3895" s="21"/>
      <c r="F3895" s="21"/>
      <c r="G3895" s="21"/>
    </row>
    <row r="3896" spans="4:7">
      <c r="D3896" s="21"/>
      <c r="E3896" s="21"/>
      <c r="F3896" s="21"/>
      <c r="G3896" s="21"/>
    </row>
    <row r="3897" spans="4:7">
      <c r="D3897" s="21"/>
      <c r="E3897" s="21"/>
      <c r="F3897" s="21"/>
      <c r="G3897" s="21"/>
    </row>
    <row r="3898" spans="4:7">
      <c r="D3898" s="21"/>
      <c r="E3898" s="21"/>
      <c r="F3898" s="21"/>
      <c r="G3898" s="21"/>
    </row>
    <row r="3899" spans="4:7">
      <c r="D3899" s="21"/>
      <c r="E3899" s="21"/>
      <c r="F3899" s="21"/>
      <c r="G3899" s="21"/>
    </row>
    <row r="3900" spans="4:7">
      <c r="D3900" s="21"/>
      <c r="E3900" s="21"/>
      <c r="F3900" s="21"/>
      <c r="G3900" s="21"/>
    </row>
    <row r="3901" spans="4:7">
      <c r="D3901" s="21"/>
      <c r="E3901" s="21"/>
      <c r="F3901" s="21"/>
      <c r="G3901" s="21"/>
    </row>
    <row r="3902" spans="4:7">
      <c r="D3902" s="21"/>
      <c r="E3902" s="21"/>
      <c r="F3902" s="21"/>
      <c r="G3902" s="21"/>
    </row>
    <row r="3903" spans="4:7">
      <c r="D3903" s="21"/>
      <c r="E3903" s="21"/>
      <c r="F3903" s="21"/>
      <c r="G3903" s="21"/>
    </row>
    <row r="3904" spans="4:7">
      <c r="D3904" s="21"/>
      <c r="E3904" s="21"/>
      <c r="F3904" s="21"/>
      <c r="G3904" s="21"/>
    </row>
    <row r="3905" spans="4:7">
      <c r="D3905" s="21"/>
      <c r="E3905" s="21"/>
      <c r="F3905" s="21"/>
      <c r="G3905" s="21"/>
    </row>
    <row r="3906" spans="4:7">
      <c r="D3906" s="21"/>
      <c r="E3906" s="21"/>
      <c r="F3906" s="21"/>
      <c r="G3906" s="21"/>
    </row>
    <row r="3907" spans="4:7">
      <c r="D3907" s="21"/>
      <c r="E3907" s="21"/>
      <c r="F3907" s="21"/>
      <c r="G3907" s="21"/>
    </row>
    <row r="3908" spans="4:7">
      <c r="D3908" s="21"/>
      <c r="E3908" s="21"/>
      <c r="F3908" s="21"/>
      <c r="G3908" s="21"/>
    </row>
    <row r="3909" spans="4:7">
      <c r="D3909" s="21"/>
      <c r="E3909" s="21"/>
      <c r="F3909" s="21"/>
      <c r="G3909" s="21"/>
    </row>
    <row r="3910" spans="4:7">
      <c r="D3910" s="21"/>
      <c r="E3910" s="21"/>
      <c r="F3910" s="21"/>
      <c r="G3910" s="21"/>
    </row>
    <row r="3911" spans="4:7">
      <c r="D3911" s="21"/>
      <c r="E3911" s="21"/>
      <c r="F3911" s="21"/>
      <c r="G3911" s="21"/>
    </row>
    <row r="3912" spans="4:7">
      <c r="D3912" s="21"/>
      <c r="E3912" s="21"/>
      <c r="F3912" s="21"/>
      <c r="G3912" s="21"/>
    </row>
    <row r="3913" spans="4:7">
      <c r="D3913" s="21"/>
      <c r="E3913" s="21"/>
      <c r="F3913" s="21"/>
      <c r="G3913" s="21"/>
    </row>
    <row r="3914" spans="4:7">
      <c r="D3914" s="21"/>
      <c r="E3914" s="21"/>
      <c r="F3914" s="21"/>
      <c r="G3914" s="21"/>
    </row>
    <row r="3915" spans="4:7">
      <c r="D3915" s="21"/>
      <c r="E3915" s="21"/>
      <c r="F3915" s="21"/>
      <c r="G3915" s="21"/>
    </row>
    <row r="3916" spans="4:7">
      <c r="D3916" s="21"/>
      <c r="E3916" s="21"/>
      <c r="F3916" s="21"/>
      <c r="G3916" s="21"/>
    </row>
    <row r="3917" spans="4:7">
      <c r="D3917" s="21"/>
      <c r="E3917" s="21"/>
      <c r="F3917" s="21"/>
      <c r="G3917" s="21"/>
    </row>
    <row r="3918" spans="4:7">
      <c r="D3918" s="21"/>
      <c r="E3918" s="21"/>
      <c r="F3918" s="21"/>
      <c r="G3918" s="21"/>
    </row>
    <row r="3919" spans="4:7">
      <c r="D3919" s="21"/>
      <c r="E3919" s="21"/>
      <c r="F3919" s="21"/>
      <c r="G3919" s="21"/>
    </row>
    <row r="3920" spans="4:7">
      <c r="D3920" s="21"/>
      <c r="E3920" s="21"/>
      <c r="F3920" s="21"/>
      <c r="G3920" s="21"/>
    </row>
    <row r="3921" spans="4:7">
      <c r="D3921" s="21"/>
      <c r="E3921" s="21"/>
      <c r="F3921" s="21"/>
      <c r="G3921" s="21"/>
    </row>
    <row r="3922" spans="4:7">
      <c r="D3922" s="21"/>
      <c r="E3922" s="21"/>
      <c r="F3922" s="21"/>
      <c r="G3922" s="21"/>
    </row>
    <row r="3923" spans="4:7">
      <c r="D3923" s="21"/>
      <c r="E3923" s="21"/>
      <c r="F3923" s="21"/>
      <c r="G3923" s="21"/>
    </row>
    <row r="3924" spans="4:7">
      <c r="D3924" s="21"/>
      <c r="E3924" s="21"/>
      <c r="F3924" s="21"/>
      <c r="G3924" s="21"/>
    </row>
    <row r="3925" spans="4:7">
      <c r="D3925" s="21"/>
      <c r="E3925" s="21"/>
      <c r="F3925" s="21"/>
      <c r="G3925" s="21"/>
    </row>
    <row r="3926" spans="4:7">
      <c r="D3926" s="21"/>
      <c r="E3926" s="21"/>
      <c r="F3926" s="21"/>
      <c r="G3926" s="21"/>
    </row>
    <row r="3927" spans="4:7">
      <c r="D3927" s="21"/>
      <c r="E3927" s="21"/>
      <c r="F3927" s="21"/>
      <c r="G3927" s="21"/>
    </row>
    <row r="3928" spans="4:7">
      <c r="D3928" s="21"/>
      <c r="E3928" s="21"/>
      <c r="F3928" s="21"/>
      <c r="G3928" s="21"/>
    </row>
    <row r="3929" spans="4:7">
      <c r="D3929" s="21"/>
      <c r="E3929" s="21"/>
      <c r="F3929" s="21"/>
      <c r="G3929" s="21"/>
    </row>
    <row r="3930" spans="4:7">
      <c r="D3930" s="21"/>
      <c r="E3930" s="21"/>
      <c r="F3930" s="21"/>
      <c r="G3930" s="21"/>
    </row>
    <row r="3931" spans="4:7">
      <c r="D3931" s="21"/>
      <c r="E3931" s="21"/>
      <c r="F3931" s="21"/>
      <c r="G3931" s="21"/>
    </row>
    <row r="3932" spans="4:7">
      <c r="D3932" s="21"/>
      <c r="E3932" s="21"/>
      <c r="F3932" s="21"/>
      <c r="G3932" s="21"/>
    </row>
    <row r="3933" spans="4:7">
      <c r="D3933" s="21"/>
      <c r="E3933" s="21"/>
      <c r="F3933" s="21"/>
      <c r="G3933" s="21"/>
    </row>
    <row r="3934" spans="4:7">
      <c r="D3934" s="21"/>
      <c r="E3934" s="21"/>
      <c r="F3934" s="21"/>
      <c r="G3934" s="21"/>
    </row>
    <row r="3935" spans="4:7">
      <c r="D3935" s="21"/>
      <c r="E3935" s="21"/>
      <c r="F3935" s="21"/>
      <c r="G3935" s="21"/>
    </row>
    <row r="3936" spans="4:7">
      <c r="D3936" s="21"/>
      <c r="E3936" s="21"/>
      <c r="F3936" s="21"/>
      <c r="G3936" s="21"/>
    </row>
    <row r="3937" spans="4:7">
      <c r="D3937" s="21"/>
      <c r="E3937" s="21"/>
      <c r="F3937" s="21"/>
      <c r="G3937" s="21"/>
    </row>
    <row r="3938" spans="4:7">
      <c r="D3938" s="21"/>
      <c r="E3938" s="21"/>
      <c r="F3938" s="21"/>
      <c r="G3938" s="21"/>
    </row>
    <row r="3939" spans="4:7">
      <c r="D3939" s="21"/>
      <c r="E3939" s="21"/>
      <c r="F3939" s="21"/>
      <c r="G3939" s="21"/>
    </row>
    <row r="3940" spans="4:7">
      <c r="D3940" s="21"/>
      <c r="E3940" s="21"/>
      <c r="F3940" s="21"/>
      <c r="G3940" s="21"/>
    </row>
    <row r="3941" spans="4:7">
      <c r="D3941" s="21"/>
      <c r="E3941" s="21"/>
      <c r="F3941" s="21"/>
      <c r="G3941" s="21"/>
    </row>
    <row r="3942" spans="4:7">
      <c r="D3942" s="21"/>
      <c r="E3942" s="21"/>
      <c r="F3942" s="21"/>
      <c r="G3942" s="21"/>
    </row>
    <row r="3943" spans="4:7">
      <c r="D3943" s="21"/>
      <c r="E3943" s="21"/>
      <c r="F3943" s="21"/>
      <c r="G3943" s="21"/>
    </row>
    <row r="3944" spans="4:7">
      <c r="D3944" s="21"/>
      <c r="E3944" s="21"/>
      <c r="F3944" s="21"/>
      <c r="G3944" s="21"/>
    </row>
    <row r="3945" spans="4:7">
      <c r="D3945" s="21"/>
      <c r="E3945" s="21"/>
      <c r="F3945" s="21"/>
      <c r="G3945" s="21"/>
    </row>
    <row r="3946" spans="4:7">
      <c r="D3946" s="21"/>
      <c r="E3946" s="21"/>
      <c r="F3946" s="21"/>
      <c r="G3946" s="21"/>
    </row>
    <row r="3947" spans="4:7">
      <c r="D3947" s="21"/>
      <c r="E3947" s="21"/>
      <c r="F3947" s="21"/>
      <c r="G3947" s="21"/>
    </row>
    <row r="3948" spans="4:7">
      <c r="D3948" s="21"/>
      <c r="E3948" s="21"/>
      <c r="F3948" s="21"/>
      <c r="G3948" s="21"/>
    </row>
    <row r="3949" spans="4:7">
      <c r="D3949" s="21"/>
      <c r="E3949" s="21"/>
      <c r="F3949" s="21"/>
      <c r="G3949" s="21"/>
    </row>
    <row r="3950" spans="4:7">
      <c r="D3950" s="21"/>
      <c r="E3950" s="21"/>
      <c r="F3950" s="21"/>
      <c r="G3950" s="21"/>
    </row>
    <row r="3951" spans="4:7">
      <c r="D3951" s="21"/>
      <c r="E3951" s="21"/>
      <c r="F3951" s="21"/>
      <c r="G3951" s="21"/>
    </row>
    <row r="3952" spans="4:7">
      <c r="D3952" s="21"/>
      <c r="E3952" s="21"/>
      <c r="F3952" s="21"/>
      <c r="G3952" s="21"/>
    </row>
    <row r="3953" spans="4:7">
      <c r="D3953" s="21"/>
      <c r="E3953" s="21"/>
      <c r="F3953" s="21"/>
      <c r="G3953" s="21"/>
    </row>
    <row r="3954" spans="4:7">
      <c r="D3954" s="21"/>
      <c r="E3954" s="21"/>
      <c r="F3954" s="21"/>
      <c r="G3954" s="21"/>
    </row>
    <row r="3955" spans="4:7">
      <c r="D3955" s="21"/>
      <c r="E3955" s="21"/>
      <c r="F3955" s="21"/>
      <c r="G3955" s="21"/>
    </row>
    <row r="3956" spans="4:7">
      <c r="D3956" s="21"/>
      <c r="E3956" s="21"/>
      <c r="F3956" s="21"/>
      <c r="G3956" s="21"/>
    </row>
    <row r="3957" spans="4:7">
      <c r="D3957" s="21"/>
      <c r="E3957" s="21"/>
      <c r="F3957" s="21"/>
      <c r="G3957" s="21"/>
    </row>
    <row r="3958" spans="4:7">
      <c r="D3958" s="21"/>
      <c r="E3958" s="21"/>
      <c r="F3958" s="21"/>
      <c r="G3958" s="21"/>
    </row>
    <row r="3959" spans="4:7">
      <c r="D3959" s="21"/>
      <c r="E3959" s="21"/>
      <c r="F3959" s="21"/>
      <c r="G3959" s="21"/>
    </row>
    <row r="3960" spans="4:7">
      <c r="D3960" s="21"/>
      <c r="E3960" s="21"/>
      <c r="F3960" s="21"/>
      <c r="G3960" s="21"/>
    </row>
    <row r="3961" spans="4:7">
      <c r="D3961" s="21"/>
      <c r="E3961" s="21"/>
      <c r="F3961" s="21"/>
      <c r="G3961" s="21"/>
    </row>
    <row r="3962" spans="4:7">
      <c r="D3962" s="21"/>
      <c r="E3962" s="21"/>
      <c r="F3962" s="21"/>
      <c r="G3962" s="21"/>
    </row>
    <row r="3963" spans="4:7">
      <c r="D3963" s="21"/>
      <c r="E3963" s="21"/>
      <c r="F3963" s="21"/>
      <c r="G3963" s="21"/>
    </row>
    <row r="3964" spans="4:7">
      <c r="D3964" s="21"/>
      <c r="E3964" s="21"/>
      <c r="F3964" s="21"/>
      <c r="G3964" s="21"/>
    </row>
    <row r="3965" spans="4:7">
      <c r="D3965" s="21"/>
      <c r="E3965" s="21"/>
      <c r="F3965" s="21"/>
      <c r="G3965" s="21"/>
    </row>
    <row r="3966" spans="4:7">
      <c r="D3966" s="21"/>
      <c r="E3966" s="21"/>
      <c r="F3966" s="21"/>
      <c r="G3966" s="21"/>
    </row>
    <row r="3967" spans="4:7">
      <c r="D3967" s="21"/>
      <c r="E3967" s="21"/>
      <c r="F3967" s="21"/>
      <c r="G3967" s="21"/>
    </row>
    <row r="3968" spans="4:7">
      <c r="D3968" s="21"/>
      <c r="E3968" s="21"/>
      <c r="F3968" s="21"/>
      <c r="G3968" s="21"/>
    </row>
    <row r="3969" spans="4:7">
      <c r="D3969" s="21"/>
      <c r="E3969" s="21"/>
      <c r="F3969" s="21"/>
      <c r="G3969" s="21"/>
    </row>
    <row r="3970" spans="4:7">
      <c r="D3970" s="21"/>
      <c r="E3970" s="21"/>
      <c r="F3970" s="21"/>
      <c r="G3970" s="21"/>
    </row>
    <row r="3971" spans="4:7">
      <c r="D3971" s="21"/>
      <c r="E3971" s="21"/>
      <c r="F3971" s="21"/>
      <c r="G3971" s="21"/>
    </row>
    <row r="3972" spans="4:7">
      <c r="D3972" s="21"/>
      <c r="E3972" s="21"/>
      <c r="F3972" s="21"/>
      <c r="G3972" s="21"/>
    </row>
    <row r="3973" spans="4:7">
      <c r="D3973" s="21"/>
      <c r="E3973" s="21"/>
      <c r="F3973" s="21"/>
      <c r="G3973" s="21"/>
    </row>
    <row r="3974" spans="4:7">
      <c r="D3974" s="21"/>
      <c r="E3974" s="21"/>
      <c r="F3974" s="21"/>
      <c r="G3974" s="21"/>
    </row>
    <row r="3975" spans="4:7">
      <c r="D3975" s="21"/>
      <c r="E3975" s="21"/>
      <c r="F3975" s="21"/>
      <c r="G3975" s="21"/>
    </row>
    <row r="3976" spans="4:7">
      <c r="D3976" s="21"/>
      <c r="E3976" s="21"/>
      <c r="F3976" s="21"/>
      <c r="G3976" s="21"/>
    </row>
    <row r="3977" spans="4:7">
      <c r="D3977" s="21"/>
      <c r="E3977" s="21"/>
      <c r="F3977" s="21"/>
      <c r="G3977" s="21"/>
    </row>
    <row r="3978" spans="4:7">
      <c r="D3978" s="21"/>
      <c r="E3978" s="21"/>
      <c r="F3978" s="21"/>
      <c r="G3978" s="21"/>
    </row>
    <row r="3979" spans="4:7">
      <c r="D3979" s="21"/>
      <c r="E3979" s="21"/>
      <c r="F3979" s="21"/>
      <c r="G3979" s="21"/>
    </row>
    <row r="3980" spans="4:7">
      <c r="D3980" s="21"/>
      <c r="E3980" s="21"/>
      <c r="F3980" s="21"/>
      <c r="G3980" s="21"/>
    </row>
    <row r="3981" spans="4:7">
      <c r="D3981" s="21"/>
      <c r="E3981" s="21"/>
      <c r="F3981" s="21"/>
      <c r="G3981" s="21"/>
    </row>
    <row r="3982" spans="4:7">
      <c r="D3982" s="21"/>
      <c r="E3982" s="21"/>
      <c r="F3982" s="21"/>
      <c r="G3982" s="21"/>
    </row>
    <row r="3983" spans="4:7">
      <c r="D3983" s="21"/>
      <c r="E3983" s="21"/>
      <c r="F3983" s="21"/>
      <c r="G3983" s="21"/>
    </row>
    <row r="3984" spans="4:7">
      <c r="D3984" s="21"/>
      <c r="E3984" s="21"/>
      <c r="F3984" s="21"/>
      <c r="G3984" s="21"/>
    </row>
    <row r="3985" spans="4:7">
      <c r="D3985" s="21"/>
      <c r="E3985" s="21"/>
      <c r="F3985" s="21"/>
      <c r="G3985" s="21"/>
    </row>
    <row r="3986" spans="4:7">
      <c r="D3986" s="21"/>
      <c r="E3986" s="21"/>
      <c r="F3986" s="21"/>
      <c r="G3986" s="21"/>
    </row>
    <row r="3987" spans="4:7">
      <c r="D3987" s="21"/>
      <c r="E3987" s="21"/>
      <c r="F3987" s="21"/>
      <c r="G3987" s="21"/>
    </row>
    <row r="3988" spans="4:7">
      <c r="D3988" s="21"/>
      <c r="E3988" s="21"/>
      <c r="F3988" s="21"/>
      <c r="G3988" s="21"/>
    </row>
    <row r="3989" spans="4:7">
      <c r="D3989" s="21"/>
      <c r="E3989" s="21"/>
      <c r="F3989" s="21"/>
      <c r="G3989" s="21"/>
    </row>
    <row r="3990" spans="4:7">
      <c r="D3990" s="21"/>
      <c r="E3990" s="21"/>
      <c r="F3990" s="21"/>
      <c r="G3990" s="21"/>
    </row>
    <row r="3991" spans="4:7">
      <c r="D3991" s="21"/>
      <c r="E3991" s="21"/>
      <c r="F3991" s="21"/>
      <c r="G3991" s="21"/>
    </row>
    <row r="3992" spans="4:7">
      <c r="D3992" s="21"/>
      <c r="E3992" s="21"/>
      <c r="F3992" s="21"/>
      <c r="G3992" s="21"/>
    </row>
    <row r="3993" spans="4:7">
      <c r="D3993" s="21"/>
      <c r="E3993" s="21"/>
      <c r="F3993" s="21"/>
      <c r="G3993" s="21"/>
    </row>
    <row r="3994" spans="4:7">
      <c r="D3994" s="21"/>
      <c r="E3994" s="21"/>
      <c r="F3994" s="21"/>
      <c r="G3994" s="21"/>
    </row>
    <row r="3995" spans="4:7">
      <c r="D3995" s="21"/>
      <c r="E3995" s="21"/>
      <c r="F3995" s="21"/>
      <c r="G3995" s="21"/>
    </row>
    <row r="3996" spans="4:7">
      <c r="D3996" s="21"/>
      <c r="E3996" s="21"/>
      <c r="F3996" s="21"/>
      <c r="G3996" s="21"/>
    </row>
    <row r="3997" spans="4:7">
      <c r="D3997" s="21"/>
      <c r="E3997" s="21"/>
      <c r="F3997" s="21"/>
      <c r="G3997" s="21"/>
    </row>
    <row r="3998" spans="4:7">
      <c r="D3998" s="21"/>
      <c r="E3998" s="21"/>
      <c r="F3998" s="21"/>
      <c r="G3998" s="21"/>
    </row>
    <row r="3999" spans="4:7">
      <c r="D3999" s="21"/>
      <c r="E3999" s="21"/>
      <c r="F3999" s="21"/>
      <c r="G3999" s="21"/>
    </row>
    <row r="4000" spans="4:7">
      <c r="D4000" s="21"/>
      <c r="E4000" s="21"/>
      <c r="F4000" s="21"/>
      <c r="G4000" s="21"/>
    </row>
    <row r="4001" spans="4:7">
      <c r="D4001" s="21"/>
      <c r="E4001" s="21"/>
      <c r="F4001" s="21"/>
      <c r="G4001" s="21"/>
    </row>
    <row r="4002" spans="4:7">
      <c r="D4002" s="21"/>
      <c r="E4002" s="21"/>
      <c r="F4002" s="21"/>
      <c r="G4002" s="21"/>
    </row>
    <row r="4003" spans="4:7">
      <c r="D4003" s="21"/>
      <c r="E4003" s="21"/>
      <c r="F4003" s="21"/>
      <c r="G4003" s="21"/>
    </row>
    <row r="4004" spans="4:7">
      <c r="D4004" s="21"/>
      <c r="E4004" s="21"/>
      <c r="F4004" s="21"/>
      <c r="G4004" s="21"/>
    </row>
    <row r="4005" spans="4:7">
      <c r="D4005" s="21"/>
      <c r="E4005" s="21"/>
      <c r="F4005" s="21"/>
      <c r="G4005" s="21"/>
    </row>
    <row r="4006" spans="4:7">
      <c r="D4006" s="21"/>
      <c r="E4006" s="21"/>
      <c r="F4006" s="21"/>
      <c r="G4006" s="21"/>
    </row>
    <row r="4007" spans="4:7">
      <c r="D4007" s="21"/>
      <c r="E4007" s="21"/>
      <c r="F4007" s="21"/>
      <c r="G4007" s="21"/>
    </row>
    <row r="4008" spans="4:7">
      <c r="D4008" s="21"/>
      <c r="E4008" s="21"/>
      <c r="F4008" s="21"/>
      <c r="G4008" s="21"/>
    </row>
    <row r="4009" spans="4:7">
      <c r="D4009" s="21"/>
      <c r="E4009" s="21"/>
      <c r="F4009" s="21"/>
      <c r="G4009" s="21"/>
    </row>
    <row r="4010" spans="4:7">
      <c r="D4010" s="21"/>
      <c r="E4010" s="21"/>
      <c r="F4010" s="21"/>
      <c r="G4010" s="21"/>
    </row>
    <row r="4011" spans="4:7">
      <c r="D4011" s="21"/>
      <c r="E4011" s="21"/>
      <c r="F4011" s="21"/>
      <c r="G4011" s="21"/>
    </row>
    <row r="4012" spans="4:7">
      <c r="D4012" s="21"/>
      <c r="E4012" s="21"/>
      <c r="F4012" s="21"/>
      <c r="G4012" s="21"/>
    </row>
    <row r="4013" spans="4:7">
      <c r="D4013" s="21"/>
      <c r="E4013" s="21"/>
      <c r="F4013" s="21"/>
      <c r="G4013" s="21"/>
    </row>
    <row r="4014" spans="4:7">
      <c r="D4014" s="21"/>
      <c r="E4014" s="21"/>
      <c r="F4014" s="21"/>
      <c r="G4014" s="21"/>
    </row>
    <row r="4015" spans="4:7">
      <c r="D4015" s="21"/>
      <c r="E4015" s="21"/>
      <c r="F4015" s="21"/>
      <c r="G4015" s="21"/>
    </row>
    <row r="4016" spans="4:7">
      <c r="D4016" s="21"/>
      <c r="E4016" s="21"/>
      <c r="F4016" s="21"/>
      <c r="G4016" s="21"/>
    </row>
    <row r="4017" spans="4:7">
      <c r="D4017" s="21"/>
      <c r="E4017" s="21"/>
      <c r="F4017" s="21"/>
      <c r="G4017" s="21"/>
    </row>
    <row r="4018" spans="4:7">
      <c r="D4018" s="21"/>
      <c r="E4018" s="21"/>
      <c r="F4018" s="21"/>
      <c r="G4018" s="21"/>
    </row>
    <row r="4019" spans="4:7">
      <c r="D4019" s="21"/>
      <c r="E4019" s="21"/>
      <c r="F4019" s="21"/>
      <c r="G4019" s="21"/>
    </row>
    <row r="4020" spans="4:7">
      <c r="D4020" s="21"/>
      <c r="E4020" s="21"/>
      <c r="F4020" s="21"/>
      <c r="G4020" s="21"/>
    </row>
    <row r="4021" spans="4:7">
      <c r="D4021" s="21"/>
      <c r="E4021" s="21"/>
      <c r="F4021" s="21"/>
      <c r="G4021" s="21"/>
    </row>
    <row r="4022" spans="4:7">
      <c r="D4022" s="21"/>
      <c r="E4022" s="21"/>
      <c r="F4022" s="21"/>
      <c r="G4022" s="21"/>
    </row>
    <row r="4023" spans="4:7">
      <c r="D4023" s="21"/>
      <c r="E4023" s="21"/>
      <c r="F4023" s="21"/>
      <c r="G4023" s="21"/>
    </row>
    <row r="4024" spans="4:7">
      <c r="D4024" s="21"/>
      <c r="E4024" s="21"/>
      <c r="F4024" s="21"/>
      <c r="G4024" s="21"/>
    </row>
    <row r="4025" spans="4:7">
      <c r="D4025" s="21"/>
      <c r="E4025" s="21"/>
      <c r="F4025" s="21"/>
      <c r="G4025" s="21"/>
    </row>
    <row r="4026" spans="4:7">
      <c r="D4026" s="21"/>
      <c r="E4026" s="21"/>
      <c r="F4026" s="21"/>
      <c r="G4026" s="21"/>
    </row>
    <row r="4027" spans="4:7">
      <c r="D4027" s="21"/>
      <c r="E4027" s="21"/>
      <c r="F4027" s="21"/>
      <c r="G4027" s="21"/>
    </row>
    <row r="4028" spans="4:7">
      <c r="D4028" s="21"/>
      <c r="E4028" s="21"/>
      <c r="F4028" s="21"/>
      <c r="G4028" s="21"/>
    </row>
    <row r="4029" spans="4:7">
      <c r="D4029" s="21"/>
      <c r="E4029" s="21"/>
      <c r="F4029" s="21"/>
      <c r="G4029" s="21"/>
    </row>
    <row r="4030" spans="4:7">
      <c r="D4030" s="21"/>
      <c r="E4030" s="21"/>
      <c r="F4030" s="21"/>
      <c r="G4030" s="21"/>
    </row>
    <row r="4031" spans="4:7">
      <c r="D4031" s="21"/>
      <c r="E4031" s="21"/>
      <c r="F4031" s="21"/>
      <c r="G4031" s="21"/>
    </row>
    <row r="4032" spans="4:7">
      <c r="D4032" s="21"/>
      <c r="E4032" s="21"/>
      <c r="F4032" s="21"/>
      <c r="G4032" s="21"/>
    </row>
    <row r="4033" spans="4:7">
      <c r="D4033" s="21"/>
      <c r="E4033" s="21"/>
      <c r="F4033" s="21"/>
      <c r="G4033" s="21"/>
    </row>
    <row r="4034" spans="4:7">
      <c r="D4034" s="21"/>
      <c r="E4034" s="21"/>
      <c r="F4034" s="21"/>
      <c r="G4034" s="21"/>
    </row>
    <row r="4035" spans="4:7">
      <c r="D4035" s="21"/>
      <c r="E4035" s="21"/>
      <c r="F4035" s="21"/>
      <c r="G4035" s="21"/>
    </row>
    <row r="4036" spans="4:7">
      <c r="D4036" s="21"/>
      <c r="E4036" s="21"/>
      <c r="F4036" s="21"/>
      <c r="G4036" s="21"/>
    </row>
    <row r="4037" spans="4:7">
      <c r="D4037" s="21"/>
      <c r="E4037" s="21"/>
      <c r="F4037" s="21"/>
      <c r="G4037" s="21"/>
    </row>
    <row r="4038" spans="4:7">
      <c r="D4038" s="21"/>
      <c r="E4038" s="21"/>
      <c r="F4038" s="21"/>
      <c r="G4038" s="21"/>
    </row>
    <row r="4039" spans="4:7">
      <c r="D4039" s="21"/>
      <c r="E4039" s="21"/>
      <c r="F4039" s="21"/>
      <c r="G4039" s="21"/>
    </row>
    <row r="4040" spans="4:7">
      <c r="D4040" s="21"/>
      <c r="E4040" s="21"/>
      <c r="F4040" s="21"/>
      <c r="G4040" s="21"/>
    </row>
    <row r="4041" spans="4:7">
      <c r="D4041" s="21"/>
      <c r="E4041" s="21"/>
      <c r="F4041" s="21"/>
      <c r="G4041" s="21"/>
    </row>
    <row r="4042" spans="4:7">
      <c r="D4042" s="21"/>
      <c r="E4042" s="21"/>
      <c r="F4042" s="21"/>
      <c r="G4042" s="21"/>
    </row>
    <row r="4043" spans="4:7">
      <c r="D4043" s="21"/>
      <c r="E4043" s="21"/>
      <c r="F4043" s="21"/>
      <c r="G4043" s="21"/>
    </row>
    <row r="4044" spans="4:7">
      <c r="D4044" s="21"/>
      <c r="E4044" s="21"/>
      <c r="F4044" s="21"/>
      <c r="G4044" s="21"/>
    </row>
    <row r="4045" spans="4:7">
      <c r="D4045" s="21"/>
      <c r="E4045" s="21"/>
      <c r="F4045" s="21"/>
      <c r="G4045" s="21"/>
    </row>
    <row r="4046" spans="4:7">
      <c r="D4046" s="21"/>
      <c r="E4046" s="21"/>
      <c r="F4046" s="21"/>
      <c r="G4046" s="21"/>
    </row>
    <row r="4047" spans="4:7">
      <c r="D4047" s="21"/>
      <c r="E4047" s="21"/>
      <c r="F4047" s="21"/>
      <c r="G4047" s="21"/>
    </row>
    <row r="4048" spans="4:7">
      <c r="D4048" s="21"/>
      <c r="E4048" s="21"/>
      <c r="F4048" s="21"/>
      <c r="G4048" s="21"/>
    </row>
    <row r="4049" spans="4:7">
      <c r="D4049" s="21"/>
      <c r="E4049" s="21"/>
      <c r="F4049" s="21"/>
      <c r="G4049" s="21"/>
    </row>
    <row r="4050" spans="4:7">
      <c r="D4050" s="21"/>
      <c r="E4050" s="21"/>
      <c r="F4050" s="21"/>
      <c r="G4050" s="21"/>
    </row>
    <row r="4051" spans="4:7">
      <c r="D4051" s="21"/>
      <c r="E4051" s="21"/>
      <c r="F4051" s="21"/>
      <c r="G4051" s="21"/>
    </row>
    <row r="4052" spans="4:7">
      <c r="D4052" s="21"/>
      <c r="E4052" s="21"/>
      <c r="F4052" s="21"/>
      <c r="G4052" s="21"/>
    </row>
    <row r="4053" spans="4:7">
      <c r="D4053" s="21"/>
      <c r="E4053" s="21"/>
      <c r="F4053" s="21"/>
      <c r="G4053" s="21"/>
    </row>
    <row r="4054" spans="4:7">
      <c r="D4054" s="21"/>
      <c r="E4054" s="21"/>
      <c r="F4054" s="21"/>
      <c r="G4054" s="21"/>
    </row>
    <row r="4055" spans="4:7">
      <c r="D4055" s="21"/>
      <c r="E4055" s="21"/>
      <c r="F4055" s="21"/>
      <c r="G4055" s="21"/>
    </row>
    <row r="4056" spans="4:7">
      <c r="D4056" s="21"/>
      <c r="E4056" s="21"/>
      <c r="F4056" s="21"/>
      <c r="G4056" s="21"/>
    </row>
    <row r="4057" spans="4:7">
      <c r="D4057" s="21"/>
      <c r="E4057" s="21"/>
      <c r="F4057" s="21"/>
      <c r="G4057" s="21"/>
    </row>
    <row r="4058" spans="4:7">
      <c r="D4058" s="21"/>
      <c r="E4058" s="21"/>
      <c r="F4058" s="21"/>
      <c r="G4058" s="21"/>
    </row>
    <row r="4059" spans="4:7">
      <c r="D4059" s="21"/>
      <c r="E4059" s="21"/>
      <c r="F4059" s="21"/>
      <c r="G4059" s="21"/>
    </row>
    <row r="4060" spans="4:7">
      <c r="D4060" s="21"/>
      <c r="E4060" s="21"/>
      <c r="F4060" s="21"/>
      <c r="G4060" s="21"/>
    </row>
    <row r="4061" spans="4:7">
      <c r="D4061" s="21"/>
      <c r="E4061" s="21"/>
      <c r="F4061" s="21"/>
      <c r="G4061" s="21"/>
    </row>
    <row r="4062" spans="4:7">
      <c r="D4062" s="21"/>
      <c r="E4062" s="21"/>
      <c r="F4062" s="21"/>
      <c r="G4062" s="21"/>
    </row>
    <row r="4063" spans="4:7">
      <c r="D4063" s="21"/>
      <c r="E4063" s="21"/>
      <c r="F4063" s="21"/>
      <c r="G4063" s="21"/>
    </row>
    <row r="4064" spans="4:7">
      <c r="D4064" s="21"/>
      <c r="E4064" s="21"/>
      <c r="F4064" s="21"/>
      <c r="G4064" s="21"/>
    </row>
    <row r="4065" spans="4:7">
      <c r="D4065" s="21"/>
      <c r="E4065" s="21"/>
      <c r="F4065" s="21"/>
      <c r="G4065" s="21"/>
    </row>
    <row r="4066" spans="4:7">
      <c r="D4066" s="21"/>
      <c r="E4066" s="21"/>
      <c r="F4066" s="21"/>
      <c r="G4066" s="21"/>
    </row>
    <row r="4067" spans="4:7">
      <c r="D4067" s="21"/>
      <c r="E4067" s="21"/>
      <c r="F4067" s="21"/>
      <c r="G4067" s="21"/>
    </row>
    <row r="4068" spans="4:7">
      <c r="D4068" s="21"/>
      <c r="E4068" s="21"/>
      <c r="F4068" s="21"/>
      <c r="G4068" s="21"/>
    </row>
    <row r="4069" spans="4:7">
      <c r="D4069" s="21"/>
      <c r="E4069" s="21"/>
      <c r="F4069" s="21"/>
      <c r="G4069" s="21"/>
    </row>
    <row r="4070" spans="4:7">
      <c r="D4070" s="21"/>
      <c r="E4070" s="21"/>
      <c r="F4070" s="21"/>
      <c r="G4070" s="21"/>
    </row>
    <row r="4071" spans="4:7">
      <c r="D4071" s="21"/>
      <c r="E4071" s="21"/>
      <c r="F4071" s="21"/>
      <c r="G4071" s="21"/>
    </row>
    <row r="4072" spans="4:7">
      <c r="D4072" s="21"/>
      <c r="E4072" s="21"/>
      <c r="F4072" s="21"/>
      <c r="G4072" s="21"/>
    </row>
    <row r="4073" spans="4:7">
      <c r="D4073" s="21"/>
      <c r="E4073" s="21"/>
      <c r="F4073" s="21"/>
      <c r="G4073" s="21"/>
    </row>
    <row r="4074" spans="4:7">
      <c r="D4074" s="21"/>
      <c r="E4074" s="21"/>
      <c r="F4074" s="21"/>
      <c r="G4074" s="21"/>
    </row>
    <row r="4075" spans="4:7">
      <c r="D4075" s="21"/>
      <c r="E4075" s="21"/>
      <c r="F4075" s="21"/>
      <c r="G4075" s="21"/>
    </row>
    <row r="4076" spans="4:7">
      <c r="D4076" s="21"/>
      <c r="E4076" s="21"/>
      <c r="F4076" s="21"/>
      <c r="G4076" s="21"/>
    </row>
    <row r="4077" spans="4:7">
      <c r="D4077" s="21"/>
      <c r="E4077" s="21"/>
      <c r="F4077" s="21"/>
      <c r="G4077" s="21"/>
    </row>
    <row r="4078" spans="4:7">
      <c r="D4078" s="21"/>
      <c r="E4078" s="21"/>
      <c r="F4078" s="21"/>
      <c r="G4078" s="21"/>
    </row>
    <row r="4079" spans="4:7">
      <c r="D4079" s="21"/>
      <c r="E4079" s="21"/>
      <c r="F4079" s="21"/>
      <c r="G4079" s="21"/>
    </row>
    <row r="4080" spans="4:7">
      <c r="D4080" s="21"/>
      <c r="E4080" s="21"/>
      <c r="F4080" s="21"/>
      <c r="G4080" s="21"/>
    </row>
    <row r="4081" spans="4:7">
      <c r="D4081" s="21"/>
      <c r="E4081" s="21"/>
      <c r="F4081" s="21"/>
      <c r="G4081" s="21"/>
    </row>
    <row r="4082" spans="4:7">
      <c r="D4082" s="21"/>
      <c r="E4082" s="21"/>
      <c r="F4082" s="21"/>
      <c r="G4082" s="21"/>
    </row>
    <row r="4083" spans="4:7">
      <c r="D4083" s="21"/>
      <c r="E4083" s="21"/>
      <c r="F4083" s="21"/>
      <c r="G4083" s="21"/>
    </row>
    <row r="4084" spans="4:7">
      <c r="D4084" s="21"/>
      <c r="E4084" s="21"/>
      <c r="F4084" s="21"/>
      <c r="G4084" s="21"/>
    </row>
    <row r="4085" spans="4:7">
      <c r="D4085" s="21"/>
      <c r="E4085" s="21"/>
      <c r="F4085" s="21"/>
      <c r="G4085" s="21"/>
    </row>
    <row r="4086" spans="4:7">
      <c r="D4086" s="21"/>
      <c r="E4086" s="21"/>
      <c r="F4086" s="21"/>
      <c r="G4086" s="21"/>
    </row>
    <row r="4087" spans="4:7">
      <c r="D4087" s="21"/>
      <c r="E4087" s="21"/>
      <c r="F4087" s="21"/>
      <c r="G4087" s="21"/>
    </row>
    <row r="4088" spans="4:7">
      <c r="D4088" s="21"/>
      <c r="E4088" s="21"/>
      <c r="F4088" s="21"/>
      <c r="G4088" s="21"/>
    </row>
    <row r="4089" spans="4:7">
      <c r="D4089" s="21"/>
      <c r="E4089" s="21"/>
      <c r="F4089" s="21"/>
      <c r="G4089" s="21"/>
    </row>
    <row r="4090" spans="4:7">
      <c r="D4090" s="21"/>
      <c r="E4090" s="21"/>
      <c r="F4090" s="21"/>
      <c r="G4090" s="21"/>
    </row>
    <row r="4091" spans="4:7">
      <c r="D4091" s="21"/>
      <c r="E4091" s="21"/>
      <c r="F4091" s="21"/>
      <c r="G4091" s="21"/>
    </row>
    <row r="4092" spans="4:7">
      <c r="D4092" s="21"/>
      <c r="E4092" s="21"/>
      <c r="F4092" s="21"/>
      <c r="G4092" s="21"/>
    </row>
    <row r="4093" spans="4:7">
      <c r="D4093" s="21"/>
      <c r="E4093" s="21"/>
      <c r="F4093" s="21"/>
      <c r="G4093" s="21"/>
    </row>
    <row r="4094" spans="4:7">
      <c r="D4094" s="21"/>
      <c r="E4094" s="21"/>
      <c r="F4094" s="21"/>
      <c r="G4094" s="21"/>
    </row>
    <row r="4095" spans="4:7">
      <c r="D4095" s="21"/>
      <c r="E4095" s="21"/>
      <c r="F4095" s="21"/>
      <c r="G4095" s="21"/>
    </row>
    <row r="4096" spans="4:7">
      <c r="D4096" s="21"/>
      <c r="E4096" s="21"/>
      <c r="F4096" s="21"/>
      <c r="G4096" s="21"/>
    </row>
    <row r="4097" spans="4:7">
      <c r="D4097" s="21"/>
      <c r="E4097" s="21"/>
      <c r="F4097" s="21"/>
      <c r="G4097" s="21"/>
    </row>
    <row r="4098" spans="4:7">
      <c r="D4098" s="21"/>
      <c r="E4098" s="21"/>
      <c r="F4098" s="21"/>
      <c r="G4098" s="21"/>
    </row>
    <row r="4099" spans="4:7">
      <c r="D4099" s="21"/>
      <c r="E4099" s="21"/>
      <c r="F4099" s="21"/>
      <c r="G4099" s="21"/>
    </row>
    <row r="4100" spans="4:7">
      <c r="D4100" s="21"/>
      <c r="E4100" s="21"/>
      <c r="F4100" s="21"/>
      <c r="G4100" s="21"/>
    </row>
    <row r="4101" spans="4:7">
      <c r="D4101" s="21"/>
      <c r="E4101" s="21"/>
      <c r="F4101" s="21"/>
      <c r="G4101" s="21"/>
    </row>
    <row r="4102" spans="4:7">
      <c r="D4102" s="21"/>
      <c r="E4102" s="21"/>
      <c r="F4102" s="21"/>
      <c r="G4102" s="21"/>
    </row>
    <row r="4103" spans="4:7">
      <c r="D4103" s="21"/>
      <c r="E4103" s="21"/>
      <c r="F4103" s="21"/>
      <c r="G4103" s="21"/>
    </row>
    <row r="4104" spans="4:7">
      <c r="D4104" s="21"/>
      <c r="E4104" s="21"/>
      <c r="F4104" s="21"/>
      <c r="G4104" s="21"/>
    </row>
    <row r="4105" spans="4:7">
      <c r="D4105" s="21"/>
      <c r="E4105" s="21"/>
      <c r="F4105" s="21"/>
      <c r="G4105" s="21"/>
    </row>
    <row r="4106" spans="4:7">
      <c r="D4106" s="21"/>
      <c r="E4106" s="21"/>
      <c r="F4106" s="21"/>
      <c r="G4106" s="21"/>
    </row>
    <row r="4107" spans="4:7">
      <c r="D4107" s="21"/>
      <c r="E4107" s="21"/>
      <c r="F4107" s="21"/>
      <c r="G4107" s="21"/>
    </row>
    <row r="4108" spans="4:7">
      <c r="D4108" s="21"/>
      <c r="E4108" s="21"/>
      <c r="F4108" s="21"/>
      <c r="G4108" s="21"/>
    </row>
    <row r="4109" spans="4:7">
      <c r="D4109" s="21"/>
      <c r="E4109" s="21"/>
      <c r="F4109" s="21"/>
      <c r="G4109" s="21"/>
    </row>
    <row r="4110" spans="4:7">
      <c r="D4110" s="21"/>
      <c r="E4110" s="21"/>
      <c r="F4110" s="21"/>
      <c r="G4110" s="21"/>
    </row>
    <row r="4111" spans="4:7">
      <c r="D4111" s="21"/>
      <c r="E4111" s="21"/>
      <c r="F4111" s="21"/>
      <c r="G4111" s="21"/>
    </row>
    <row r="4112" spans="4:7">
      <c r="D4112" s="21"/>
      <c r="E4112" s="21"/>
      <c r="F4112" s="21"/>
      <c r="G4112" s="21"/>
    </row>
    <row r="4113" spans="4:7">
      <c r="D4113" s="21"/>
      <c r="E4113" s="21"/>
      <c r="F4113" s="21"/>
      <c r="G4113" s="21"/>
    </row>
    <row r="4114" spans="4:7">
      <c r="D4114" s="21"/>
      <c r="E4114" s="21"/>
      <c r="F4114" s="21"/>
      <c r="G4114" s="21"/>
    </row>
    <row r="4115" spans="4:7">
      <c r="D4115" s="21"/>
      <c r="E4115" s="21"/>
      <c r="F4115" s="21"/>
      <c r="G4115" s="21"/>
    </row>
    <row r="4116" spans="4:7">
      <c r="D4116" s="21"/>
      <c r="E4116" s="21"/>
      <c r="F4116" s="21"/>
      <c r="G4116" s="21"/>
    </row>
    <row r="4117" spans="4:7">
      <c r="D4117" s="21"/>
      <c r="E4117" s="21"/>
      <c r="F4117" s="21"/>
      <c r="G4117" s="21"/>
    </row>
    <row r="4118" spans="4:7">
      <c r="D4118" s="21"/>
      <c r="E4118" s="21"/>
      <c r="F4118" s="21"/>
      <c r="G4118" s="21"/>
    </row>
    <row r="4119" spans="4:7">
      <c r="D4119" s="21"/>
      <c r="E4119" s="21"/>
      <c r="F4119" s="21"/>
      <c r="G4119" s="21"/>
    </row>
    <row r="4120" spans="4:7">
      <c r="D4120" s="21"/>
      <c r="E4120" s="21"/>
      <c r="F4120" s="21"/>
      <c r="G4120" s="21"/>
    </row>
    <row r="4121" spans="4:7">
      <c r="D4121" s="21"/>
      <c r="E4121" s="21"/>
      <c r="F4121" s="21"/>
      <c r="G4121" s="21"/>
    </row>
    <row r="4122" spans="4:7">
      <c r="D4122" s="21"/>
      <c r="E4122" s="21"/>
      <c r="F4122" s="21"/>
      <c r="G4122" s="21"/>
    </row>
    <row r="4123" spans="4:7">
      <c r="D4123" s="21"/>
      <c r="E4123" s="21"/>
      <c r="F4123" s="21"/>
      <c r="G4123" s="21"/>
    </row>
    <row r="4124" spans="4:7">
      <c r="D4124" s="21"/>
      <c r="E4124" s="21"/>
      <c r="F4124" s="21"/>
      <c r="G4124" s="21"/>
    </row>
    <row r="4125" spans="4:7">
      <c r="D4125" s="21"/>
      <c r="E4125" s="21"/>
      <c r="F4125" s="21"/>
      <c r="G4125" s="21"/>
    </row>
    <row r="4126" spans="4:7">
      <c r="D4126" s="21"/>
      <c r="E4126" s="21"/>
      <c r="F4126" s="21"/>
      <c r="G4126" s="21"/>
    </row>
    <row r="4127" spans="4:7">
      <c r="D4127" s="21"/>
      <c r="E4127" s="21"/>
      <c r="F4127" s="21"/>
      <c r="G4127" s="21"/>
    </row>
    <row r="4128" spans="4:7">
      <c r="D4128" s="21"/>
      <c r="E4128" s="21"/>
      <c r="F4128" s="21"/>
      <c r="G4128" s="21"/>
    </row>
    <row r="4129" spans="4:7">
      <c r="D4129" s="21"/>
      <c r="E4129" s="21"/>
      <c r="F4129" s="21"/>
      <c r="G4129" s="21"/>
    </row>
    <row r="4130" spans="4:7">
      <c r="D4130" s="21"/>
      <c r="E4130" s="21"/>
      <c r="F4130" s="21"/>
      <c r="G4130" s="21"/>
    </row>
    <row r="4131" spans="4:7">
      <c r="D4131" s="21"/>
      <c r="E4131" s="21"/>
      <c r="F4131" s="21"/>
      <c r="G4131" s="21"/>
    </row>
    <row r="4132" spans="4:7">
      <c r="D4132" s="21"/>
      <c r="E4132" s="21"/>
      <c r="F4132" s="21"/>
      <c r="G4132" s="21"/>
    </row>
    <row r="4133" spans="4:7">
      <c r="D4133" s="21"/>
      <c r="E4133" s="21"/>
      <c r="F4133" s="21"/>
      <c r="G4133" s="21"/>
    </row>
    <row r="4134" spans="4:7">
      <c r="D4134" s="21"/>
      <c r="E4134" s="21"/>
      <c r="F4134" s="21"/>
      <c r="G4134" s="21"/>
    </row>
    <row r="4135" spans="4:7">
      <c r="D4135" s="21"/>
      <c r="E4135" s="21"/>
      <c r="F4135" s="21"/>
      <c r="G4135" s="21"/>
    </row>
    <row r="4136" spans="4:7">
      <c r="D4136" s="21"/>
      <c r="E4136" s="21"/>
      <c r="F4136" s="21"/>
      <c r="G4136" s="21"/>
    </row>
    <row r="4137" spans="4:7">
      <c r="D4137" s="21"/>
      <c r="E4137" s="21"/>
      <c r="F4137" s="21"/>
      <c r="G4137" s="21"/>
    </row>
    <row r="4138" spans="4:7">
      <c r="D4138" s="21"/>
      <c r="E4138" s="21"/>
      <c r="F4138" s="21"/>
      <c r="G4138" s="21"/>
    </row>
    <row r="4139" spans="4:7">
      <c r="D4139" s="21"/>
      <c r="E4139" s="21"/>
      <c r="F4139" s="21"/>
      <c r="G4139" s="21"/>
    </row>
    <row r="4140" spans="4:7">
      <c r="D4140" s="21"/>
      <c r="E4140" s="21"/>
      <c r="F4140" s="21"/>
      <c r="G4140" s="21"/>
    </row>
    <row r="4141" spans="4:7">
      <c r="D4141" s="21"/>
      <c r="E4141" s="21"/>
      <c r="F4141" s="21"/>
      <c r="G4141" s="21"/>
    </row>
    <row r="4142" spans="4:7">
      <c r="D4142" s="21"/>
      <c r="E4142" s="21"/>
      <c r="F4142" s="21"/>
      <c r="G4142" s="21"/>
    </row>
    <row r="4143" spans="4:7">
      <c r="D4143" s="21"/>
      <c r="E4143" s="21"/>
      <c r="F4143" s="21"/>
      <c r="G4143" s="21"/>
    </row>
    <row r="4144" spans="4:7">
      <c r="D4144" s="21"/>
      <c r="E4144" s="21"/>
      <c r="F4144" s="21"/>
      <c r="G4144" s="21"/>
    </row>
    <row r="4145" spans="4:7">
      <c r="D4145" s="21"/>
      <c r="E4145" s="21"/>
      <c r="F4145" s="21"/>
      <c r="G4145" s="21"/>
    </row>
    <row r="4146" spans="4:7">
      <c r="D4146" s="21"/>
      <c r="E4146" s="21"/>
      <c r="F4146" s="21"/>
      <c r="G4146" s="21"/>
    </row>
    <row r="4147" spans="4:7">
      <c r="D4147" s="21"/>
      <c r="E4147" s="21"/>
      <c r="F4147" s="21"/>
      <c r="G4147" s="21"/>
    </row>
    <row r="4148" spans="4:7">
      <c r="D4148" s="21"/>
      <c r="E4148" s="21"/>
      <c r="F4148" s="21"/>
      <c r="G4148" s="21"/>
    </row>
    <row r="4149" spans="4:7">
      <c r="D4149" s="21"/>
      <c r="E4149" s="21"/>
      <c r="F4149" s="21"/>
      <c r="G4149" s="21"/>
    </row>
    <row r="4150" spans="4:7">
      <c r="D4150" s="21"/>
      <c r="E4150" s="21"/>
      <c r="F4150" s="21"/>
      <c r="G4150" s="21"/>
    </row>
    <row r="4151" spans="4:7">
      <c r="D4151" s="21"/>
      <c r="E4151" s="21"/>
      <c r="F4151" s="21"/>
      <c r="G4151" s="21"/>
    </row>
    <row r="4152" spans="4:7">
      <c r="D4152" s="21"/>
      <c r="E4152" s="21"/>
      <c r="F4152" s="21"/>
      <c r="G4152" s="21"/>
    </row>
    <row r="4153" spans="4:7">
      <c r="D4153" s="21"/>
      <c r="E4153" s="21"/>
      <c r="F4153" s="21"/>
      <c r="G4153" s="21"/>
    </row>
    <row r="4154" spans="4:7">
      <c r="D4154" s="21"/>
      <c r="E4154" s="21"/>
      <c r="F4154" s="21"/>
      <c r="G4154" s="21"/>
    </row>
    <row r="4155" spans="4:7">
      <c r="D4155" s="21"/>
      <c r="E4155" s="21"/>
      <c r="F4155" s="21"/>
      <c r="G4155" s="21"/>
    </row>
    <row r="4156" spans="4:7">
      <c r="D4156" s="21"/>
      <c r="E4156" s="21"/>
      <c r="F4156" s="21"/>
      <c r="G4156" s="21"/>
    </row>
    <row r="4157" spans="4:7">
      <c r="D4157" s="21"/>
      <c r="E4157" s="21"/>
      <c r="F4157" s="21"/>
      <c r="G4157" s="21"/>
    </row>
    <row r="4158" spans="4:7">
      <c r="D4158" s="21"/>
      <c r="E4158" s="21"/>
      <c r="F4158" s="21"/>
      <c r="G4158" s="21"/>
    </row>
    <row r="4159" spans="4:7">
      <c r="D4159" s="21"/>
      <c r="E4159" s="21"/>
      <c r="F4159" s="21"/>
      <c r="G4159" s="21"/>
    </row>
    <row r="4160" spans="4:7">
      <c r="D4160" s="21"/>
      <c r="E4160" s="21"/>
      <c r="F4160" s="21"/>
      <c r="G4160" s="21"/>
    </row>
    <row r="4161" spans="4:7">
      <c r="D4161" s="21"/>
      <c r="E4161" s="21"/>
      <c r="F4161" s="21"/>
      <c r="G4161" s="21"/>
    </row>
    <row r="4162" spans="4:7">
      <c r="D4162" s="21"/>
      <c r="E4162" s="21"/>
      <c r="F4162" s="21"/>
      <c r="G4162" s="21"/>
    </row>
    <row r="4163" spans="4:7">
      <c r="D4163" s="21"/>
      <c r="E4163" s="21"/>
      <c r="F4163" s="21"/>
      <c r="G4163" s="21"/>
    </row>
    <row r="4164" spans="4:7">
      <c r="D4164" s="21"/>
      <c r="E4164" s="21"/>
      <c r="F4164" s="21"/>
      <c r="G4164" s="21"/>
    </row>
    <row r="4165" spans="4:7">
      <c r="D4165" s="21"/>
      <c r="E4165" s="21"/>
      <c r="F4165" s="21"/>
      <c r="G4165" s="21"/>
    </row>
    <row r="4166" spans="4:7">
      <c r="D4166" s="21"/>
      <c r="E4166" s="21"/>
      <c r="F4166" s="21"/>
      <c r="G4166" s="21"/>
    </row>
    <row r="4167" spans="4:7">
      <c r="D4167" s="21"/>
      <c r="E4167" s="21"/>
      <c r="F4167" s="21"/>
      <c r="G4167" s="21"/>
    </row>
    <row r="4168" spans="4:7">
      <c r="D4168" s="21"/>
      <c r="E4168" s="21"/>
      <c r="F4168" s="21"/>
      <c r="G4168" s="21"/>
    </row>
    <row r="4169" spans="4:7">
      <c r="D4169" s="21"/>
      <c r="E4169" s="21"/>
      <c r="F4169" s="21"/>
      <c r="G4169" s="21"/>
    </row>
    <row r="4170" spans="4:7">
      <c r="D4170" s="21"/>
      <c r="E4170" s="21"/>
      <c r="F4170" s="21"/>
      <c r="G4170" s="21"/>
    </row>
    <row r="4171" spans="4:7">
      <c r="D4171" s="21"/>
      <c r="E4171" s="21"/>
      <c r="F4171" s="21"/>
      <c r="G4171" s="21"/>
    </row>
    <row r="4172" spans="4:7">
      <c r="D4172" s="21"/>
      <c r="E4172" s="21"/>
      <c r="F4172" s="21"/>
      <c r="G4172" s="21"/>
    </row>
    <row r="4173" spans="4:7">
      <c r="D4173" s="21"/>
      <c r="E4173" s="21"/>
      <c r="F4173" s="21"/>
      <c r="G4173" s="21"/>
    </row>
    <row r="4174" spans="4:7">
      <c r="D4174" s="21"/>
      <c r="E4174" s="21"/>
      <c r="F4174" s="21"/>
      <c r="G4174" s="21"/>
    </row>
    <row r="4175" spans="4:7">
      <c r="D4175" s="21"/>
      <c r="E4175" s="21"/>
      <c r="F4175" s="21"/>
      <c r="G4175" s="21"/>
    </row>
    <row r="4176" spans="4:7">
      <c r="D4176" s="21"/>
      <c r="E4176" s="21"/>
      <c r="F4176" s="21"/>
      <c r="G4176" s="21"/>
    </row>
    <row r="4177" spans="4:7">
      <c r="D4177" s="21"/>
      <c r="E4177" s="21"/>
      <c r="F4177" s="21"/>
      <c r="G4177" s="21"/>
    </row>
    <row r="4178" spans="4:7">
      <c r="D4178" s="21"/>
      <c r="E4178" s="21"/>
      <c r="F4178" s="21"/>
      <c r="G4178" s="21"/>
    </row>
    <row r="4179" spans="4:7">
      <c r="D4179" s="21"/>
      <c r="E4179" s="21"/>
      <c r="F4179" s="21"/>
      <c r="G4179" s="21"/>
    </row>
    <row r="4180" spans="4:7">
      <c r="D4180" s="21"/>
      <c r="E4180" s="21"/>
      <c r="F4180" s="21"/>
      <c r="G4180" s="21"/>
    </row>
    <row r="4181" spans="4:7">
      <c r="D4181" s="21"/>
      <c r="E4181" s="21"/>
      <c r="F4181" s="21"/>
      <c r="G4181" s="21"/>
    </row>
    <row r="4182" spans="4:7">
      <c r="D4182" s="21"/>
      <c r="E4182" s="21"/>
      <c r="F4182" s="21"/>
      <c r="G4182" s="21"/>
    </row>
    <row r="4183" spans="4:7">
      <c r="D4183" s="21"/>
      <c r="E4183" s="21"/>
      <c r="F4183" s="21"/>
      <c r="G4183" s="21"/>
    </row>
    <row r="4184" spans="4:7">
      <c r="D4184" s="21"/>
      <c r="E4184" s="21"/>
      <c r="F4184" s="21"/>
      <c r="G4184" s="21"/>
    </row>
    <row r="4185" spans="4:7">
      <c r="D4185" s="21"/>
      <c r="E4185" s="21"/>
      <c r="F4185" s="21"/>
      <c r="G4185" s="21"/>
    </row>
    <row r="4186" spans="4:7">
      <c r="D4186" s="21"/>
      <c r="E4186" s="21"/>
      <c r="F4186" s="21"/>
      <c r="G4186" s="21"/>
    </row>
    <row r="4187" spans="4:7">
      <c r="D4187" s="21"/>
      <c r="E4187" s="21"/>
      <c r="F4187" s="21"/>
      <c r="G4187" s="21"/>
    </row>
    <row r="4188" spans="4:7">
      <c r="D4188" s="21"/>
      <c r="E4188" s="21"/>
      <c r="F4188" s="21"/>
      <c r="G4188" s="21"/>
    </row>
    <row r="4189" spans="4:7">
      <c r="D4189" s="21"/>
      <c r="E4189" s="21"/>
      <c r="F4189" s="21"/>
      <c r="G4189" s="21"/>
    </row>
    <row r="4190" spans="4:7">
      <c r="D4190" s="21"/>
      <c r="E4190" s="21"/>
      <c r="F4190" s="21"/>
      <c r="G4190" s="21"/>
    </row>
    <row r="4191" spans="4:7">
      <c r="D4191" s="21"/>
      <c r="E4191" s="21"/>
      <c r="F4191" s="21"/>
      <c r="G4191" s="21"/>
    </row>
    <row r="4192" spans="4:7">
      <c r="D4192" s="21"/>
      <c r="E4192" s="21"/>
      <c r="F4192" s="21"/>
      <c r="G4192" s="21"/>
    </row>
    <row r="4193" spans="4:7">
      <c r="D4193" s="21"/>
      <c r="E4193" s="21"/>
      <c r="F4193" s="21"/>
      <c r="G4193" s="21"/>
    </row>
    <row r="4194" spans="4:7">
      <c r="D4194" s="21"/>
      <c r="E4194" s="21"/>
      <c r="F4194" s="21"/>
      <c r="G4194" s="21"/>
    </row>
    <row r="4195" spans="4:7">
      <c r="D4195" s="21"/>
      <c r="E4195" s="21"/>
      <c r="F4195" s="21"/>
      <c r="G4195" s="21"/>
    </row>
    <row r="4196" spans="4:7">
      <c r="D4196" s="21"/>
      <c r="E4196" s="21"/>
      <c r="F4196" s="21"/>
      <c r="G4196" s="21"/>
    </row>
    <row r="4197" spans="4:7">
      <c r="D4197" s="21"/>
      <c r="E4197" s="21"/>
      <c r="F4197" s="21"/>
      <c r="G4197" s="21"/>
    </row>
    <row r="4198" spans="4:7">
      <c r="D4198" s="21"/>
      <c r="E4198" s="21"/>
      <c r="F4198" s="21"/>
      <c r="G4198" s="21"/>
    </row>
    <row r="4199" spans="4:7">
      <c r="D4199" s="21"/>
      <c r="E4199" s="21"/>
      <c r="F4199" s="21"/>
      <c r="G4199" s="21"/>
    </row>
    <row r="4200" spans="4:7">
      <c r="D4200" s="21"/>
      <c r="E4200" s="21"/>
      <c r="F4200" s="21"/>
      <c r="G4200" s="21"/>
    </row>
    <row r="4201" spans="4:7">
      <c r="D4201" s="21"/>
      <c r="E4201" s="21"/>
      <c r="F4201" s="21"/>
      <c r="G4201" s="21"/>
    </row>
    <row r="4202" spans="4:7">
      <c r="D4202" s="21"/>
      <c r="E4202" s="21"/>
      <c r="F4202" s="21"/>
      <c r="G4202" s="21"/>
    </row>
    <row r="4203" spans="4:7">
      <c r="D4203" s="21"/>
      <c r="E4203" s="21"/>
      <c r="F4203" s="21"/>
      <c r="G4203" s="21"/>
    </row>
    <row r="4204" spans="4:7">
      <c r="D4204" s="21"/>
      <c r="E4204" s="21"/>
      <c r="F4204" s="21"/>
      <c r="G4204" s="21"/>
    </row>
    <row r="4205" spans="4:7">
      <c r="D4205" s="21"/>
      <c r="E4205" s="21"/>
      <c r="F4205" s="21"/>
      <c r="G4205" s="21"/>
    </row>
    <row r="4206" spans="4:7">
      <c r="D4206" s="21"/>
      <c r="E4206" s="21"/>
      <c r="F4206" s="21"/>
      <c r="G4206" s="21"/>
    </row>
    <row r="4207" spans="4:7">
      <c r="D4207" s="21"/>
      <c r="E4207" s="21"/>
      <c r="F4207" s="21"/>
      <c r="G4207" s="21"/>
    </row>
    <row r="4208" spans="4:7">
      <c r="D4208" s="21"/>
      <c r="E4208" s="21"/>
      <c r="F4208" s="21"/>
      <c r="G4208" s="21"/>
    </row>
    <row r="4209" spans="4:7">
      <c r="D4209" s="21"/>
      <c r="E4209" s="21"/>
      <c r="F4209" s="21"/>
      <c r="G4209" s="21"/>
    </row>
    <row r="4210" spans="4:7">
      <c r="D4210" s="21"/>
      <c r="E4210" s="21"/>
      <c r="F4210" s="21"/>
      <c r="G4210" s="21"/>
    </row>
    <row r="4211" spans="4:7">
      <c r="D4211" s="21"/>
      <c r="E4211" s="21"/>
      <c r="F4211" s="21"/>
      <c r="G4211" s="21"/>
    </row>
    <row r="4212" spans="4:7">
      <c r="D4212" s="21"/>
      <c r="E4212" s="21"/>
      <c r="F4212" s="21"/>
      <c r="G4212" s="21"/>
    </row>
    <row r="4213" spans="4:7">
      <c r="D4213" s="21"/>
      <c r="E4213" s="21"/>
      <c r="F4213" s="21"/>
      <c r="G4213" s="21"/>
    </row>
    <row r="4214" spans="4:7">
      <c r="D4214" s="21"/>
      <c r="E4214" s="21"/>
      <c r="F4214" s="21"/>
      <c r="G4214" s="21"/>
    </row>
    <row r="4215" spans="4:7">
      <c r="D4215" s="21"/>
      <c r="E4215" s="21"/>
      <c r="F4215" s="21"/>
      <c r="G4215" s="21"/>
    </row>
    <row r="4216" spans="4:7">
      <c r="D4216" s="21"/>
      <c r="E4216" s="21"/>
      <c r="F4216" s="21"/>
      <c r="G4216" s="21"/>
    </row>
    <row r="4217" spans="4:7">
      <c r="D4217" s="21"/>
      <c r="E4217" s="21"/>
      <c r="F4217" s="21"/>
      <c r="G4217" s="21"/>
    </row>
    <row r="4218" spans="4:7">
      <c r="D4218" s="21"/>
      <c r="E4218" s="21"/>
      <c r="F4218" s="21"/>
      <c r="G4218" s="21"/>
    </row>
    <row r="4219" spans="4:7">
      <c r="D4219" s="21"/>
      <c r="E4219" s="21"/>
      <c r="F4219" s="21"/>
      <c r="G4219" s="21"/>
    </row>
    <row r="4220" spans="4:7">
      <c r="D4220" s="21"/>
      <c r="E4220" s="21"/>
      <c r="F4220" s="21"/>
      <c r="G4220" s="21"/>
    </row>
    <row r="4221" spans="4:7">
      <c r="D4221" s="21"/>
      <c r="E4221" s="21"/>
      <c r="F4221" s="21"/>
      <c r="G4221" s="21"/>
    </row>
    <row r="4222" spans="4:7">
      <c r="D4222" s="21"/>
      <c r="E4222" s="21"/>
      <c r="F4222" s="21"/>
      <c r="G4222" s="21"/>
    </row>
    <row r="4223" spans="4:7">
      <c r="D4223" s="21"/>
      <c r="E4223" s="21"/>
      <c r="F4223" s="21"/>
      <c r="G4223" s="21"/>
    </row>
    <row r="4224" spans="4:7">
      <c r="D4224" s="21"/>
      <c r="E4224" s="21"/>
      <c r="F4224" s="21"/>
      <c r="G4224" s="21"/>
    </row>
    <row r="4225" spans="4:7">
      <c r="D4225" s="21"/>
      <c r="E4225" s="21"/>
      <c r="F4225" s="21"/>
      <c r="G4225" s="21"/>
    </row>
    <row r="4226" spans="4:7">
      <c r="D4226" s="21"/>
      <c r="E4226" s="21"/>
      <c r="F4226" s="21"/>
      <c r="G4226" s="21"/>
    </row>
    <row r="4227" spans="4:7">
      <c r="D4227" s="21"/>
      <c r="E4227" s="21"/>
      <c r="F4227" s="21"/>
      <c r="G4227" s="21"/>
    </row>
    <row r="4228" spans="4:7">
      <c r="D4228" s="21"/>
      <c r="E4228" s="21"/>
      <c r="F4228" s="21"/>
      <c r="G4228" s="21"/>
    </row>
    <row r="4229" spans="4:7">
      <c r="D4229" s="21"/>
      <c r="E4229" s="21"/>
      <c r="F4229" s="21"/>
      <c r="G4229" s="21"/>
    </row>
    <row r="4230" spans="4:7">
      <c r="D4230" s="21"/>
      <c r="E4230" s="21"/>
      <c r="F4230" s="21"/>
      <c r="G4230" s="21"/>
    </row>
    <row r="4231" spans="4:7">
      <c r="D4231" s="21"/>
      <c r="E4231" s="21"/>
      <c r="F4231" s="21"/>
      <c r="G4231" s="21"/>
    </row>
    <row r="4232" spans="4:7">
      <c r="D4232" s="21"/>
      <c r="E4232" s="21"/>
      <c r="F4232" s="21"/>
      <c r="G4232" s="21"/>
    </row>
    <row r="4233" spans="4:7">
      <c r="D4233" s="21"/>
      <c r="E4233" s="21"/>
      <c r="F4233" s="21"/>
      <c r="G4233" s="21"/>
    </row>
    <row r="4234" spans="4:7">
      <c r="D4234" s="21"/>
      <c r="E4234" s="21"/>
      <c r="F4234" s="21"/>
      <c r="G4234" s="21"/>
    </row>
    <row r="4235" spans="4:7">
      <c r="D4235" s="21"/>
      <c r="E4235" s="21"/>
      <c r="F4235" s="21"/>
      <c r="G4235" s="21"/>
    </row>
    <row r="4236" spans="4:7">
      <c r="D4236" s="21"/>
      <c r="E4236" s="21"/>
      <c r="F4236" s="21"/>
      <c r="G4236" s="21"/>
    </row>
    <row r="4237" spans="4:7">
      <c r="D4237" s="21"/>
      <c r="E4237" s="21"/>
      <c r="F4237" s="21"/>
      <c r="G4237" s="21"/>
    </row>
    <row r="4238" spans="4:7">
      <c r="D4238" s="21"/>
      <c r="E4238" s="21"/>
      <c r="F4238" s="21"/>
      <c r="G4238" s="21"/>
    </row>
    <row r="4239" spans="4:7">
      <c r="D4239" s="21"/>
      <c r="E4239" s="21"/>
      <c r="F4239" s="21"/>
      <c r="G4239" s="21"/>
    </row>
    <row r="4240" spans="4:7">
      <c r="D4240" s="21"/>
      <c r="E4240" s="21"/>
      <c r="F4240" s="21"/>
      <c r="G4240" s="21"/>
    </row>
    <row r="4241" spans="4:7">
      <c r="D4241" s="21"/>
      <c r="E4241" s="21"/>
      <c r="F4241" s="21"/>
      <c r="G4241" s="21"/>
    </row>
    <row r="4242" spans="4:7">
      <c r="D4242" s="21"/>
      <c r="E4242" s="21"/>
      <c r="F4242" s="21"/>
      <c r="G4242" s="21"/>
    </row>
    <row r="4243" spans="4:7">
      <c r="D4243" s="21"/>
      <c r="E4243" s="21"/>
      <c r="F4243" s="21"/>
      <c r="G4243" s="21"/>
    </row>
    <row r="4244" spans="4:7">
      <c r="D4244" s="21"/>
      <c r="E4244" s="21"/>
      <c r="F4244" s="21"/>
      <c r="G4244" s="21"/>
    </row>
    <row r="4245" spans="4:7">
      <c r="D4245" s="21"/>
      <c r="E4245" s="21"/>
      <c r="F4245" s="21"/>
      <c r="G4245" s="21"/>
    </row>
    <row r="4246" spans="4:7">
      <c r="D4246" s="21"/>
      <c r="E4246" s="21"/>
      <c r="F4246" s="21"/>
      <c r="G4246" s="21"/>
    </row>
    <row r="4247" spans="4:7">
      <c r="D4247" s="21"/>
      <c r="E4247" s="21"/>
      <c r="F4247" s="21"/>
      <c r="G4247" s="21"/>
    </row>
    <row r="4248" spans="4:7">
      <c r="D4248" s="21"/>
      <c r="E4248" s="21"/>
      <c r="F4248" s="21"/>
      <c r="G4248" s="21"/>
    </row>
    <row r="4249" spans="4:7">
      <c r="D4249" s="21"/>
      <c r="E4249" s="21"/>
      <c r="F4249" s="21"/>
      <c r="G4249" s="21"/>
    </row>
    <row r="4250" spans="4:7">
      <c r="D4250" s="21"/>
      <c r="E4250" s="21"/>
      <c r="F4250" s="21"/>
      <c r="G4250" s="21"/>
    </row>
    <row r="4251" spans="4:7">
      <c r="D4251" s="21"/>
      <c r="E4251" s="21"/>
      <c r="F4251" s="21"/>
      <c r="G4251" s="21"/>
    </row>
    <row r="4252" spans="4:7">
      <c r="D4252" s="21"/>
      <c r="E4252" s="21"/>
      <c r="F4252" s="21"/>
      <c r="G4252" s="21"/>
    </row>
    <row r="4253" spans="4:7">
      <c r="D4253" s="21"/>
      <c r="E4253" s="21"/>
      <c r="F4253" s="21"/>
      <c r="G4253" s="21"/>
    </row>
    <row r="4254" spans="4:7">
      <c r="D4254" s="21"/>
      <c r="E4254" s="21"/>
      <c r="F4254" s="21"/>
      <c r="G4254" s="21"/>
    </row>
    <row r="4255" spans="4:7">
      <c r="D4255" s="21"/>
      <c r="E4255" s="21"/>
      <c r="F4255" s="21"/>
      <c r="G4255" s="21"/>
    </row>
    <row r="4256" spans="4:7">
      <c r="D4256" s="21"/>
      <c r="E4256" s="21"/>
      <c r="F4256" s="21"/>
      <c r="G4256" s="21"/>
    </row>
    <row r="4257" spans="4:7">
      <c r="D4257" s="21"/>
      <c r="E4257" s="21"/>
      <c r="F4257" s="21"/>
      <c r="G4257" s="21"/>
    </row>
    <row r="4258" spans="4:7">
      <c r="D4258" s="21"/>
      <c r="E4258" s="21"/>
      <c r="F4258" s="21"/>
      <c r="G4258" s="21"/>
    </row>
    <row r="4259" spans="4:7">
      <c r="D4259" s="21"/>
      <c r="E4259" s="21"/>
      <c r="F4259" s="21"/>
      <c r="G4259" s="21"/>
    </row>
    <row r="4260" spans="4:7">
      <c r="D4260" s="21"/>
      <c r="E4260" s="21"/>
      <c r="F4260" s="21"/>
      <c r="G4260" s="21"/>
    </row>
    <row r="4261" spans="4:7">
      <c r="D4261" s="21"/>
      <c r="E4261" s="21"/>
      <c r="F4261" s="21"/>
      <c r="G4261" s="21"/>
    </row>
    <row r="4262" spans="4:7">
      <c r="D4262" s="21"/>
      <c r="E4262" s="21"/>
      <c r="F4262" s="21"/>
      <c r="G4262" s="21"/>
    </row>
    <row r="4263" spans="4:7">
      <c r="D4263" s="21"/>
      <c r="E4263" s="21"/>
      <c r="F4263" s="21"/>
      <c r="G4263" s="21"/>
    </row>
    <row r="4264" spans="4:7">
      <c r="D4264" s="21"/>
      <c r="E4264" s="21"/>
      <c r="F4264" s="21"/>
      <c r="G4264" s="21"/>
    </row>
    <row r="4265" spans="4:7">
      <c r="D4265" s="21"/>
      <c r="E4265" s="21"/>
      <c r="F4265" s="21"/>
      <c r="G4265" s="21"/>
    </row>
    <row r="4266" spans="4:7">
      <c r="D4266" s="21"/>
      <c r="E4266" s="21"/>
      <c r="F4266" s="21"/>
      <c r="G4266" s="21"/>
    </row>
    <row r="4267" spans="4:7">
      <c r="D4267" s="21"/>
      <c r="E4267" s="21"/>
      <c r="F4267" s="21"/>
      <c r="G4267" s="21"/>
    </row>
    <row r="4268" spans="4:7">
      <c r="D4268" s="21"/>
      <c r="E4268" s="21"/>
      <c r="F4268" s="21"/>
      <c r="G4268" s="21"/>
    </row>
    <row r="4269" spans="4:7">
      <c r="D4269" s="21"/>
      <c r="E4269" s="21"/>
      <c r="F4269" s="21"/>
      <c r="G4269" s="21"/>
    </row>
    <row r="4270" spans="4:7">
      <c r="D4270" s="21"/>
      <c r="E4270" s="21"/>
      <c r="F4270" s="21"/>
      <c r="G4270" s="21"/>
    </row>
    <row r="4271" spans="4:7">
      <c r="D4271" s="21"/>
      <c r="E4271" s="21"/>
      <c r="F4271" s="21"/>
      <c r="G4271" s="21"/>
    </row>
    <row r="4272" spans="4:7">
      <c r="D4272" s="21"/>
      <c r="E4272" s="21"/>
      <c r="F4272" s="21"/>
      <c r="G4272" s="21"/>
    </row>
    <row r="4273" spans="4:7">
      <c r="D4273" s="21"/>
      <c r="E4273" s="21"/>
      <c r="F4273" s="21"/>
      <c r="G4273" s="21"/>
    </row>
    <row r="4274" spans="4:7">
      <c r="D4274" s="21"/>
      <c r="E4274" s="21"/>
      <c r="F4274" s="21"/>
      <c r="G4274" s="21"/>
    </row>
    <row r="4275" spans="4:7">
      <c r="D4275" s="21"/>
      <c r="E4275" s="21"/>
      <c r="F4275" s="21"/>
      <c r="G4275" s="21"/>
    </row>
    <row r="4276" spans="4:7">
      <c r="D4276" s="21"/>
      <c r="E4276" s="21"/>
      <c r="F4276" s="21"/>
      <c r="G4276" s="21"/>
    </row>
    <row r="4277" spans="4:7">
      <c r="D4277" s="21"/>
      <c r="E4277" s="21"/>
      <c r="F4277" s="21"/>
      <c r="G4277" s="21"/>
    </row>
    <row r="4278" spans="4:7">
      <c r="D4278" s="21"/>
      <c r="E4278" s="21"/>
      <c r="F4278" s="21"/>
      <c r="G4278" s="21"/>
    </row>
    <row r="4279" spans="4:7">
      <c r="D4279" s="21"/>
      <c r="E4279" s="21"/>
      <c r="F4279" s="21"/>
      <c r="G4279" s="21"/>
    </row>
    <row r="4280" spans="4:7">
      <c r="D4280" s="21"/>
      <c r="E4280" s="21"/>
      <c r="F4280" s="21"/>
      <c r="G4280" s="21"/>
    </row>
    <row r="4281" spans="4:7">
      <c r="D4281" s="21"/>
      <c r="E4281" s="21"/>
      <c r="F4281" s="21"/>
      <c r="G4281" s="21"/>
    </row>
    <row r="4282" spans="4:7">
      <c r="D4282" s="21"/>
      <c r="E4282" s="21"/>
      <c r="F4282" s="21"/>
      <c r="G4282" s="21"/>
    </row>
    <row r="4283" spans="4:7">
      <c r="D4283" s="21"/>
      <c r="E4283" s="21"/>
      <c r="F4283" s="21"/>
      <c r="G4283" s="21"/>
    </row>
    <row r="4284" spans="4:7">
      <c r="D4284" s="21"/>
      <c r="E4284" s="21"/>
      <c r="F4284" s="21"/>
      <c r="G4284" s="21"/>
    </row>
    <row r="4285" spans="4:7">
      <c r="D4285" s="21"/>
      <c r="E4285" s="21"/>
      <c r="F4285" s="21"/>
      <c r="G4285" s="21"/>
    </row>
    <row r="4286" spans="4:7">
      <c r="D4286" s="21"/>
      <c r="E4286" s="21"/>
      <c r="F4286" s="21"/>
      <c r="G4286" s="21"/>
    </row>
    <row r="4287" spans="4:7">
      <c r="D4287" s="21"/>
      <c r="E4287" s="21"/>
      <c r="F4287" s="21"/>
      <c r="G4287" s="21"/>
    </row>
    <row r="4288" spans="4:7">
      <c r="D4288" s="21"/>
      <c r="E4288" s="21"/>
      <c r="F4288" s="21"/>
      <c r="G4288" s="21"/>
    </row>
    <row r="4289" spans="4:7">
      <c r="D4289" s="21"/>
      <c r="E4289" s="21"/>
      <c r="F4289" s="21"/>
      <c r="G4289" s="21"/>
    </row>
    <row r="4290" spans="4:7">
      <c r="D4290" s="21"/>
      <c r="E4290" s="21"/>
      <c r="F4290" s="21"/>
      <c r="G4290" s="21"/>
    </row>
    <row r="4291" spans="4:7">
      <c r="D4291" s="21"/>
      <c r="E4291" s="21"/>
      <c r="F4291" s="21"/>
      <c r="G4291" s="21"/>
    </row>
    <row r="4292" spans="4:7">
      <c r="D4292" s="21"/>
      <c r="E4292" s="21"/>
      <c r="F4292" s="21"/>
      <c r="G4292" s="21"/>
    </row>
    <row r="4293" spans="4:7">
      <c r="D4293" s="21"/>
      <c r="E4293" s="21"/>
      <c r="F4293" s="21"/>
      <c r="G4293" s="21"/>
    </row>
    <row r="4294" spans="4:7">
      <c r="D4294" s="21"/>
      <c r="E4294" s="21"/>
      <c r="F4294" s="21"/>
      <c r="G4294" s="21"/>
    </row>
    <row r="4295" spans="4:7">
      <c r="D4295" s="21"/>
      <c r="E4295" s="21"/>
      <c r="F4295" s="21"/>
      <c r="G4295" s="21"/>
    </row>
    <row r="4296" spans="4:7">
      <c r="D4296" s="21"/>
      <c r="E4296" s="21"/>
      <c r="F4296" s="21"/>
      <c r="G4296" s="21"/>
    </row>
    <row r="4297" spans="4:7">
      <c r="D4297" s="21"/>
      <c r="E4297" s="21"/>
      <c r="F4297" s="21"/>
      <c r="G4297" s="21"/>
    </row>
    <row r="4298" spans="4:7">
      <c r="D4298" s="21"/>
      <c r="E4298" s="21"/>
      <c r="F4298" s="21"/>
      <c r="G4298" s="21"/>
    </row>
    <row r="4299" spans="4:7">
      <c r="D4299" s="21"/>
      <c r="E4299" s="21"/>
      <c r="F4299" s="21"/>
      <c r="G4299" s="21"/>
    </row>
    <row r="4300" spans="4:7">
      <c r="D4300" s="21"/>
      <c r="E4300" s="21"/>
      <c r="F4300" s="21"/>
      <c r="G4300" s="21"/>
    </row>
    <row r="4301" spans="4:7">
      <c r="D4301" s="21"/>
      <c r="E4301" s="21"/>
      <c r="F4301" s="21"/>
      <c r="G4301" s="21"/>
    </row>
    <row r="4302" spans="4:7">
      <c r="D4302" s="21"/>
      <c r="E4302" s="21"/>
      <c r="F4302" s="21"/>
      <c r="G4302" s="21"/>
    </row>
    <row r="4303" spans="4:7">
      <c r="D4303" s="21"/>
      <c r="E4303" s="21"/>
      <c r="F4303" s="21"/>
      <c r="G4303" s="21"/>
    </row>
    <row r="4304" spans="4:7">
      <c r="D4304" s="21"/>
      <c r="E4304" s="21"/>
      <c r="F4304" s="21"/>
      <c r="G4304" s="21"/>
    </row>
    <row r="4305" spans="4:7">
      <c r="D4305" s="21"/>
      <c r="E4305" s="21"/>
      <c r="F4305" s="21"/>
      <c r="G4305" s="21"/>
    </row>
    <row r="4306" spans="4:7">
      <c r="D4306" s="21"/>
      <c r="E4306" s="21"/>
      <c r="F4306" s="21"/>
      <c r="G4306" s="21"/>
    </row>
    <row r="4307" spans="4:7">
      <c r="D4307" s="21"/>
      <c r="E4307" s="21"/>
      <c r="F4307" s="21"/>
      <c r="G4307" s="21"/>
    </row>
    <row r="4308" spans="4:7">
      <c r="D4308" s="21"/>
      <c r="E4308" s="21"/>
      <c r="F4308" s="21"/>
      <c r="G4308" s="21"/>
    </row>
    <row r="4309" spans="4:7">
      <c r="D4309" s="21"/>
      <c r="E4309" s="21"/>
      <c r="F4309" s="21"/>
      <c r="G4309" s="21"/>
    </row>
    <row r="4310" spans="4:7">
      <c r="D4310" s="21"/>
      <c r="E4310" s="21"/>
      <c r="F4310" s="21"/>
      <c r="G4310" s="21"/>
    </row>
    <row r="4311" spans="4:7">
      <c r="D4311" s="21"/>
      <c r="E4311" s="21"/>
      <c r="F4311" s="21"/>
      <c r="G4311" s="21"/>
    </row>
    <row r="4312" spans="4:7">
      <c r="D4312" s="21"/>
      <c r="E4312" s="21"/>
      <c r="F4312" s="21"/>
      <c r="G4312" s="21"/>
    </row>
    <row r="4313" spans="4:7">
      <c r="D4313" s="21"/>
      <c r="E4313" s="21"/>
      <c r="F4313" s="21"/>
      <c r="G4313" s="21"/>
    </row>
    <row r="4314" spans="4:7">
      <c r="D4314" s="21"/>
      <c r="E4314" s="21"/>
      <c r="F4314" s="21"/>
      <c r="G4314" s="21"/>
    </row>
    <row r="4315" spans="4:7">
      <c r="D4315" s="21"/>
      <c r="E4315" s="21"/>
      <c r="F4315" s="21"/>
      <c r="G4315" s="21"/>
    </row>
    <row r="4316" spans="4:7">
      <c r="D4316" s="21"/>
      <c r="E4316" s="21"/>
      <c r="F4316" s="21"/>
      <c r="G4316" s="21"/>
    </row>
    <row r="4317" spans="4:7">
      <c r="D4317" s="21"/>
      <c r="E4317" s="21"/>
      <c r="F4317" s="21"/>
      <c r="G4317" s="21"/>
    </row>
    <row r="4318" spans="4:7">
      <c r="D4318" s="21"/>
      <c r="E4318" s="21"/>
      <c r="F4318" s="21"/>
      <c r="G4318" s="21"/>
    </row>
    <row r="4319" spans="4:7">
      <c r="D4319" s="21"/>
      <c r="E4319" s="21"/>
      <c r="F4319" s="21"/>
      <c r="G4319" s="21"/>
    </row>
    <row r="4320" spans="4:7">
      <c r="D4320" s="21"/>
      <c r="E4320" s="21"/>
      <c r="F4320" s="21"/>
      <c r="G4320" s="21"/>
    </row>
    <row r="4321" spans="4:7">
      <c r="D4321" s="21"/>
      <c r="E4321" s="21"/>
      <c r="F4321" s="21"/>
      <c r="G4321" s="21"/>
    </row>
    <row r="4322" spans="4:7">
      <c r="D4322" s="21"/>
      <c r="E4322" s="21"/>
      <c r="F4322" s="21"/>
      <c r="G4322" s="21"/>
    </row>
    <row r="4323" spans="4:7">
      <c r="D4323" s="21"/>
      <c r="E4323" s="21"/>
      <c r="F4323" s="21"/>
      <c r="G4323" s="21"/>
    </row>
    <row r="4324" spans="4:7">
      <c r="D4324" s="21"/>
      <c r="E4324" s="21"/>
      <c r="F4324" s="21"/>
      <c r="G4324" s="21"/>
    </row>
    <row r="4325" spans="4:7">
      <c r="D4325" s="21"/>
      <c r="E4325" s="21"/>
      <c r="F4325" s="21"/>
      <c r="G4325" s="21"/>
    </row>
    <row r="4326" spans="4:7">
      <c r="D4326" s="21"/>
      <c r="E4326" s="21"/>
      <c r="F4326" s="21"/>
      <c r="G4326" s="21"/>
    </row>
    <row r="4327" spans="4:7">
      <c r="D4327" s="21"/>
      <c r="E4327" s="21"/>
      <c r="F4327" s="21"/>
      <c r="G4327" s="21"/>
    </row>
    <row r="4328" spans="4:7">
      <c r="D4328" s="21"/>
      <c r="E4328" s="21"/>
      <c r="F4328" s="21"/>
      <c r="G4328" s="21"/>
    </row>
    <row r="4329" spans="4:7">
      <c r="D4329" s="21"/>
      <c r="E4329" s="21"/>
      <c r="F4329" s="21"/>
      <c r="G4329" s="21"/>
    </row>
    <row r="4330" spans="4:7">
      <c r="D4330" s="21"/>
      <c r="E4330" s="21"/>
      <c r="F4330" s="21"/>
      <c r="G4330" s="21"/>
    </row>
    <row r="4331" spans="4:7">
      <c r="D4331" s="21"/>
      <c r="E4331" s="21"/>
      <c r="F4331" s="21"/>
      <c r="G4331" s="21"/>
    </row>
    <row r="4332" spans="4:7">
      <c r="D4332" s="21"/>
      <c r="E4332" s="21"/>
      <c r="F4332" s="21"/>
      <c r="G4332" s="21"/>
    </row>
    <row r="4333" spans="4:7">
      <c r="D4333" s="21"/>
      <c r="E4333" s="21"/>
      <c r="F4333" s="21"/>
      <c r="G4333" s="21"/>
    </row>
    <row r="4334" spans="4:7">
      <c r="D4334" s="21"/>
      <c r="E4334" s="21"/>
      <c r="F4334" s="21"/>
      <c r="G4334" s="21"/>
    </row>
    <row r="4335" spans="4:7">
      <c r="D4335" s="21"/>
      <c r="E4335" s="21"/>
      <c r="F4335" s="21"/>
      <c r="G4335" s="21"/>
    </row>
    <row r="4336" spans="4:7">
      <c r="D4336" s="21"/>
      <c r="E4336" s="21"/>
      <c r="F4336" s="21"/>
      <c r="G4336" s="21"/>
    </row>
    <row r="4337" spans="4:7">
      <c r="D4337" s="21"/>
      <c r="E4337" s="21"/>
      <c r="F4337" s="21"/>
      <c r="G4337" s="21"/>
    </row>
    <row r="4338" spans="4:7">
      <c r="D4338" s="21"/>
      <c r="E4338" s="21"/>
      <c r="F4338" s="21"/>
      <c r="G4338" s="21"/>
    </row>
    <row r="4339" spans="4:7">
      <c r="D4339" s="21"/>
      <c r="E4339" s="21"/>
      <c r="F4339" s="21"/>
      <c r="G4339" s="21"/>
    </row>
    <row r="4340" spans="4:7">
      <c r="D4340" s="21"/>
      <c r="E4340" s="21"/>
      <c r="F4340" s="21"/>
      <c r="G4340" s="21"/>
    </row>
    <row r="4341" spans="4:7">
      <c r="D4341" s="21"/>
      <c r="E4341" s="21"/>
      <c r="F4341" s="21"/>
      <c r="G4341" s="21"/>
    </row>
    <row r="4342" spans="4:7">
      <c r="D4342" s="21"/>
      <c r="E4342" s="21"/>
      <c r="F4342" s="21"/>
      <c r="G4342" s="21"/>
    </row>
    <row r="4343" spans="4:7">
      <c r="D4343" s="21"/>
      <c r="E4343" s="21"/>
      <c r="F4343" s="21"/>
      <c r="G4343" s="21"/>
    </row>
    <row r="4344" spans="4:7">
      <c r="D4344" s="21"/>
      <c r="E4344" s="21"/>
      <c r="F4344" s="21"/>
      <c r="G4344" s="21"/>
    </row>
    <row r="4345" spans="4:7">
      <c r="D4345" s="21"/>
      <c r="E4345" s="21"/>
      <c r="F4345" s="21"/>
      <c r="G4345" s="21"/>
    </row>
    <row r="4346" spans="4:7">
      <c r="D4346" s="21"/>
      <c r="E4346" s="21"/>
      <c r="F4346" s="21"/>
      <c r="G4346" s="21"/>
    </row>
    <row r="4347" spans="4:7">
      <c r="D4347" s="21"/>
      <c r="E4347" s="21"/>
      <c r="F4347" s="21"/>
      <c r="G4347" s="21"/>
    </row>
    <row r="4348" spans="4:7">
      <c r="D4348" s="21"/>
      <c r="E4348" s="21"/>
      <c r="F4348" s="21"/>
      <c r="G4348" s="21"/>
    </row>
    <row r="4349" spans="4:7">
      <c r="D4349" s="21"/>
      <c r="E4349" s="21"/>
      <c r="F4349" s="21"/>
      <c r="G4349" s="21"/>
    </row>
    <row r="4350" spans="4:7">
      <c r="D4350" s="21"/>
      <c r="E4350" s="21"/>
      <c r="F4350" s="21"/>
      <c r="G4350" s="21"/>
    </row>
    <row r="4351" spans="4:7">
      <c r="D4351" s="21"/>
      <c r="E4351" s="21"/>
      <c r="F4351" s="21"/>
      <c r="G4351" s="21"/>
    </row>
    <row r="4352" spans="4:7">
      <c r="D4352" s="21"/>
      <c r="E4352" s="21"/>
      <c r="F4352" s="21"/>
      <c r="G4352" s="21"/>
    </row>
    <row r="4353" spans="4:7">
      <c r="D4353" s="21"/>
      <c r="E4353" s="21"/>
      <c r="F4353" s="21"/>
      <c r="G4353" s="21"/>
    </row>
    <row r="4354" spans="4:7">
      <c r="D4354" s="21"/>
      <c r="E4354" s="21"/>
      <c r="F4354" s="21"/>
      <c r="G4354" s="21"/>
    </row>
    <row r="4355" spans="4:7">
      <c r="D4355" s="21"/>
      <c r="E4355" s="21"/>
      <c r="F4355" s="21"/>
      <c r="G4355" s="21"/>
    </row>
    <row r="4356" spans="4:7">
      <c r="D4356" s="21"/>
      <c r="E4356" s="21"/>
      <c r="F4356" s="21"/>
      <c r="G4356" s="21"/>
    </row>
    <row r="4357" spans="4:7">
      <c r="D4357" s="21"/>
      <c r="E4357" s="21"/>
      <c r="F4357" s="21"/>
      <c r="G4357" s="21"/>
    </row>
    <row r="4358" spans="4:7">
      <c r="D4358" s="21"/>
      <c r="E4358" s="21"/>
      <c r="F4358" s="21"/>
      <c r="G4358" s="21"/>
    </row>
    <row r="4359" spans="4:7">
      <c r="D4359" s="21"/>
      <c r="E4359" s="21"/>
      <c r="F4359" s="21"/>
      <c r="G4359" s="21"/>
    </row>
    <row r="4360" spans="4:7">
      <c r="D4360" s="21"/>
      <c r="E4360" s="21"/>
      <c r="F4360" s="21"/>
      <c r="G4360" s="21"/>
    </row>
    <row r="4361" spans="4:7">
      <c r="D4361" s="21"/>
      <c r="E4361" s="21"/>
      <c r="F4361" s="21"/>
      <c r="G4361" s="21"/>
    </row>
    <row r="4362" spans="4:7">
      <c r="D4362" s="21"/>
      <c r="E4362" s="21"/>
      <c r="F4362" s="21"/>
      <c r="G4362" s="21"/>
    </row>
    <row r="4363" spans="4:7">
      <c r="D4363" s="21"/>
      <c r="E4363" s="21"/>
      <c r="F4363" s="21"/>
      <c r="G4363" s="21"/>
    </row>
    <row r="4364" spans="4:7">
      <c r="D4364" s="21"/>
      <c r="E4364" s="21"/>
      <c r="F4364" s="21"/>
      <c r="G4364" s="21"/>
    </row>
    <row r="4365" spans="4:7">
      <c r="D4365" s="21"/>
      <c r="E4365" s="21"/>
      <c r="F4365" s="21"/>
      <c r="G4365" s="21"/>
    </row>
    <row r="4366" spans="4:7">
      <c r="D4366" s="21"/>
      <c r="E4366" s="21"/>
      <c r="F4366" s="21"/>
      <c r="G4366" s="21"/>
    </row>
    <row r="4367" spans="4:7">
      <c r="D4367" s="21"/>
      <c r="E4367" s="21"/>
      <c r="F4367" s="21"/>
      <c r="G4367" s="21"/>
    </row>
    <row r="4368" spans="4:7">
      <c r="D4368" s="21"/>
      <c r="E4368" s="21"/>
      <c r="F4368" s="21"/>
      <c r="G4368" s="21"/>
    </row>
    <row r="4369" spans="4:7">
      <c r="D4369" s="21"/>
      <c r="E4369" s="21"/>
      <c r="F4369" s="21"/>
      <c r="G4369" s="21"/>
    </row>
    <row r="4370" spans="4:7">
      <c r="D4370" s="21"/>
      <c r="E4370" s="21"/>
      <c r="F4370" s="21"/>
      <c r="G4370" s="21"/>
    </row>
    <row r="4371" spans="4:7">
      <c r="D4371" s="21"/>
      <c r="E4371" s="21"/>
      <c r="F4371" s="21"/>
      <c r="G4371" s="21"/>
    </row>
    <row r="4372" spans="4:7">
      <c r="D4372" s="21"/>
      <c r="E4372" s="21"/>
      <c r="F4372" s="21"/>
      <c r="G4372" s="21"/>
    </row>
    <row r="4373" spans="4:7">
      <c r="D4373" s="21"/>
      <c r="E4373" s="21"/>
      <c r="F4373" s="21"/>
      <c r="G4373" s="21"/>
    </row>
    <row r="4374" spans="4:7">
      <c r="D4374" s="21"/>
      <c r="E4374" s="21"/>
      <c r="F4374" s="21"/>
      <c r="G4374" s="21"/>
    </row>
    <row r="4375" spans="4:7">
      <c r="D4375" s="21"/>
      <c r="E4375" s="21"/>
      <c r="F4375" s="21"/>
      <c r="G4375" s="21"/>
    </row>
    <row r="4376" spans="4:7">
      <c r="D4376" s="21"/>
      <c r="E4376" s="21"/>
      <c r="F4376" s="21"/>
      <c r="G4376" s="21"/>
    </row>
    <row r="4377" spans="4:7">
      <c r="D4377" s="21"/>
      <c r="E4377" s="21"/>
      <c r="F4377" s="21"/>
      <c r="G4377" s="21"/>
    </row>
    <row r="4378" spans="4:7">
      <c r="D4378" s="21"/>
      <c r="E4378" s="21"/>
      <c r="F4378" s="21"/>
      <c r="G4378" s="21"/>
    </row>
    <row r="4379" spans="4:7">
      <c r="D4379" s="21"/>
      <c r="E4379" s="21"/>
      <c r="F4379" s="21"/>
      <c r="G4379" s="21"/>
    </row>
    <row r="4380" spans="4:7">
      <c r="D4380" s="21"/>
      <c r="E4380" s="21"/>
      <c r="F4380" s="21"/>
      <c r="G4380" s="21"/>
    </row>
    <row r="4381" spans="4:7">
      <c r="D4381" s="21"/>
      <c r="E4381" s="21"/>
      <c r="F4381" s="21"/>
      <c r="G4381" s="21"/>
    </row>
    <row r="4382" spans="4:7">
      <c r="D4382" s="21"/>
      <c r="E4382" s="21"/>
      <c r="F4382" s="21"/>
      <c r="G4382" s="21"/>
    </row>
    <row r="4383" spans="4:7">
      <c r="D4383" s="21"/>
      <c r="E4383" s="21"/>
      <c r="F4383" s="21"/>
      <c r="G4383" s="21"/>
    </row>
    <row r="4384" spans="4:7">
      <c r="D4384" s="21"/>
      <c r="E4384" s="21"/>
      <c r="F4384" s="21"/>
      <c r="G4384" s="21"/>
    </row>
    <row r="4385" spans="4:7">
      <c r="D4385" s="21"/>
      <c r="E4385" s="21"/>
      <c r="F4385" s="21"/>
      <c r="G4385" s="21"/>
    </row>
    <row r="4386" spans="4:7">
      <c r="D4386" s="21"/>
      <c r="E4386" s="21"/>
      <c r="F4386" s="21"/>
      <c r="G4386" s="21"/>
    </row>
    <row r="4387" spans="4:7">
      <c r="D4387" s="21"/>
      <c r="E4387" s="21"/>
      <c r="F4387" s="21"/>
      <c r="G4387" s="21"/>
    </row>
    <row r="4388" spans="4:7">
      <c r="D4388" s="21"/>
      <c r="E4388" s="21"/>
      <c r="F4388" s="21"/>
      <c r="G4388" s="21"/>
    </row>
    <row r="4389" spans="4:7">
      <c r="D4389" s="21"/>
      <c r="E4389" s="21"/>
      <c r="F4389" s="21"/>
      <c r="G4389" s="21"/>
    </row>
    <row r="4390" spans="4:7">
      <c r="D4390" s="21"/>
      <c r="E4390" s="21"/>
      <c r="F4390" s="21"/>
      <c r="G4390" s="21"/>
    </row>
    <row r="4391" spans="4:7">
      <c r="D4391" s="21"/>
      <c r="E4391" s="21"/>
      <c r="F4391" s="21"/>
      <c r="G4391" s="21"/>
    </row>
    <row r="4392" spans="4:7">
      <c r="D4392" s="21"/>
      <c r="E4392" s="21"/>
      <c r="F4392" s="21"/>
      <c r="G4392" s="21"/>
    </row>
    <row r="4393" spans="4:7">
      <c r="D4393" s="21"/>
      <c r="E4393" s="21"/>
      <c r="F4393" s="21"/>
      <c r="G4393" s="21"/>
    </row>
    <row r="4394" spans="4:7">
      <c r="D4394" s="21"/>
      <c r="E4394" s="21"/>
      <c r="F4394" s="21"/>
      <c r="G4394" s="21"/>
    </row>
    <row r="4395" spans="4:7">
      <c r="D4395" s="21"/>
      <c r="E4395" s="21"/>
      <c r="F4395" s="21"/>
      <c r="G4395" s="21"/>
    </row>
    <row r="4396" spans="4:7">
      <c r="D4396" s="21"/>
      <c r="E4396" s="21"/>
      <c r="F4396" s="21"/>
      <c r="G4396" s="21"/>
    </row>
    <row r="4397" spans="4:7">
      <c r="D4397" s="21"/>
      <c r="E4397" s="21"/>
      <c r="F4397" s="21"/>
      <c r="G4397" s="21"/>
    </row>
    <row r="4398" spans="4:7">
      <c r="D4398" s="21"/>
      <c r="E4398" s="21"/>
      <c r="F4398" s="21"/>
      <c r="G4398" s="21"/>
    </row>
    <row r="4399" spans="4:7">
      <c r="D4399" s="21"/>
      <c r="E4399" s="21"/>
      <c r="F4399" s="21"/>
      <c r="G4399" s="21"/>
    </row>
    <row r="4400" spans="4:7">
      <c r="D4400" s="21"/>
      <c r="E4400" s="21"/>
      <c r="F4400" s="21"/>
      <c r="G4400" s="21"/>
    </row>
    <row r="4401" spans="4:7">
      <c r="D4401" s="21"/>
      <c r="E4401" s="21"/>
      <c r="F4401" s="21"/>
      <c r="G4401" s="21"/>
    </row>
    <row r="4402" spans="4:7">
      <c r="D4402" s="21"/>
      <c r="E4402" s="21"/>
      <c r="F4402" s="21"/>
      <c r="G4402" s="21"/>
    </row>
    <row r="4403" spans="4:7">
      <c r="D4403" s="21"/>
      <c r="E4403" s="21"/>
      <c r="F4403" s="21"/>
      <c r="G4403" s="21"/>
    </row>
    <row r="4404" spans="4:7">
      <c r="D4404" s="21"/>
      <c r="E4404" s="21"/>
      <c r="F4404" s="21"/>
      <c r="G4404" s="21"/>
    </row>
    <row r="4405" spans="4:7">
      <c r="D4405" s="21"/>
      <c r="E4405" s="21"/>
      <c r="F4405" s="21"/>
      <c r="G4405" s="21"/>
    </row>
    <row r="4406" spans="4:7">
      <c r="D4406" s="21"/>
      <c r="E4406" s="21"/>
      <c r="F4406" s="21"/>
      <c r="G4406" s="21"/>
    </row>
    <row r="4407" spans="4:7">
      <c r="D4407" s="21"/>
      <c r="E4407" s="21"/>
      <c r="F4407" s="21"/>
      <c r="G4407" s="21"/>
    </row>
    <row r="4408" spans="4:7">
      <c r="D4408" s="21"/>
      <c r="E4408" s="21"/>
      <c r="F4408" s="21"/>
      <c r="G4408" s="21"/>
    </row>
    <row r="4409" spans="4:7">
      <c r="D4409" s="21"/>
      <c r="E4409" s="21"/>
      <c r="F4409" s="21"/>
      <c r="G4409" s="21"/>
    </row>
    <row r="4410" spans="4:7">
      <c r="D4410" s="21"/>
      <c r="E4410" s="21"/>
      <c r="F4410" s="21"/>
      <c r="G4410" s="21"/>
    </row>
    <row r="4411" spans="4:7">
      <c r="D4411" s="21"/>
      <c r="E4411" s="21"/>
      <c r="F4411" s="21"/>
      <c r="G4411" s="21"/>
    </row>
    <row r="4412" spans="4:7">
      <c r="D4412" s="21"/>
      <c r="E4412" s="21"/>
      <c r="F4412" s="21"/>
      <c r="G4412" s="21"/>
    </row>
    <row r="4413" spans="4:7">
      <c r="D4413" s="21"/>
      <c r="E4413" s="21"/>
      <c r="F4413" s="21"/>
      <c r="G4413" s="21"/>
    </row>
    <row r="4414" spans="4:7">
      <c r="D4414" s="21"/>
      <c r="E4414" s="21"/>
      <c r="F4414" s="21"/>
      <c r="G4414" s="21"/>
    </row>
    <row r="4415" spans="4:7">
      <c r="D4415" s="21"/>
      <c r="E4415" s="21"/>
      <c r="F4415" s="21"/>
      <c r="G4415" s="21"/>
    </row>
    <row r="4416" spans="4:7">
      <c r="D4416" s="21"/>
      <c r="E4416" s="21"/>
      <c r="F4416" s="21"/>
      <c r="G4416" s="21"/>
    </row>
    <row r="4417" spans="4:7">
      <c r="D4417" s="21"/>
      <c r="E4417" s="21"/>
      <c r="F4417" s="21"/>
      <c r="G4417" s="21"/>
    </row>
    <row r="4418" spans="4:7">
      <c r="D4418" s="21"/>
      <c r="E4418" s="21"/>
      <c r="F4418" s="21"/>
      <c r="G4418" s="21"/>
    </row>
    <row r="4419" spans="4:7">
      <c r="D4419" s="21"/>
      <c r="E4419" s="21"/>
      <c r="F4419" s="21"/>
      <c r="G4419" s="21"/>
    </row>
    <row r="4420" spans="4:7">
      <c r="D4420" s="21"/>
      <c r="E4420" s="21"/>
      <c r="F4420" s="21"/>
      <c r="G4420" s="21"/>
    </row>
    <row r="4421" spans="4:7">
      <c r="D4421" s="21"/>
      <c r="E4421" s="21"/>
      <c r="F4421" s="21"/>
      <c r="G4421" s="21"/>
    </row>
    <row r="4422" spans="4:7">
      <c r="D4422" s="21"/>
      <c r="E4422" s="21"/>
      <c r="F4422" s="21"/>
      <c r="G4422" s="21"/>
    </row>
    <row r="4423" spans="4:7">
      <c r="D4423" s="21"/>
      <c r="E4423" s="21"/>
      <c r="F4423" s="21"/>
      <c r="G4423" s="21"/>
    </row>
    <row r="4424" spans="4:7">
      <c r="D4424" s="21"/>
      <c r="E4424" s="21"/>
      <c r="F4424" s="21"/>
      <c r="G4424" s="21"/>
    </row>
    <row r="4425" spans="4:7">
      <c r="D4425" s="21"/>
      <c r="E4425" s="21"/>
      <c r="F4425" s="21"/>
      <c r="G4425" s="21"/>
    </row>
    <row r="4426" spans="4:7">
      <c r="D4426" s="21"/>
      <c r="E4426" s="21"/>
      <c r="F4426" s="21"/>
      <c r="G4426" s="21"/>
    </row>
    <row r="4427" spans="4:7">
      <c r="D4427" s="21"/>
      <c r="E4427" s="21"/>
      <c r="F4427" s="21"/>
      <c r="G4427" s="21"/>
    </row>
    <row r="4428" spans="4:7">
      <c r="D4428" s="21"/>
      <c r="E4428" s="21"/>
      <c r="F4428" s="21"/>
      <c r="G4428" s="21"/>
    </row>
    <row r="4429" spans="4:7">
      <c r="D4429" s="21"/>
      <c r="E4429" s="21"/>
      <c r="F4429" s="21"/>
      <c r="G4429" s="21"/>
    </row>
    <row r="4430" spans="4:7">
      <c r="D4430" s="21"/>
      <c r="E4430" s="21"/>
      <c r="F4430" s="21"/>
      <c r="G4430" s="21"/>
    </row>
    <row r="4431" spans="4:7">
      <c r="D4431" s="21"/>
      <c r="E4431" s="21"/>
      <c r="F4431" s="21"/>
      <c r="G4431" s="21"/>
    </row>
    <row r="4432" spans="4:7">
      <c r="D4432" s="21"/>
      <c r="E4432" s="21"/>
      <c r="F4432" s="21"/>
      <c r="G4432" s="21"/>
    </row>
    <row r="4433" spans="4:7">
      <c r="D4433" s="21"/>
      <c r="E4433" s="21"/>
      <c r="F4433" s="21"/>
      <c r="G4433" s="21"/>
    </row>
    <row r="4434" spans="4:7">
      <c r="D4434" s="21"/>
      <c r="E4434" s="21"/>
      <c r="F4434" s="21"/>
      <c r="G4434" s="21"/>
    </row>
    <row r="4435" spans="4:7">
      <c r="D4435" s="21"/>
      <c r="E4435" s="21"/>
      <c r="F4435" s="21"/>
      <c r="G4435" s="21"/>
    </row>
    <row r="4436" spans="4:7">
      <c r="D4436" s="21"/>
      <c r="E4436" s="21"/>
      <c r="F4436" s="21"/>
      <c r="G4436" s="21"/>
    </row>
    <row r="4437" spans="4:7">
      <c r="D4437" s="21"/>
      <c r="E4437" s="21"/>
      <c r="F4437" s="21"/>
      <c r="G4437" s="21"/>
    </row>
    <row r="4438" spans="4:7">
      <c r="D4438" s="21"/>
      <c r="E4438" s="21"/>
      <c r="F4438" s="21"/>
      <c r="G4438" s="21"/>
    </row>
    <row r="4439" spans="4:7">
      <c r="D4439" s="21"/>
      <c r="E4439" s="21"/>
      <c r="F4439" s="21"/>
      <c r="G4439" s="21"/>
    </row>
    <row r="4440" spans="4:7">
      <c r="D4440" s="21"/>
      <c r="E4440" s="21"/>
      <c r="F4440" s="21"/>
      <c r="G4440" s="21"/>
    </row>
    <row r="4441" spans="4:7">
      <c r="D4441" s="21"/>
      <c r="E4441" s="21"/>
      <c r="F4441" s="21"/>
      <c r="G4441" s="21"/>
    </row>
    <row r="4442" spans="4:7">
      <c r="D4442" s="21"/>
      <c r="E4442" s="21"/>
      <c r="F4442" s="21"/>
      <c r="G4442" s="21"/>
    </row>
    <row r="4443" spans="4:7">
      <c r="D4443" s="21"/>
      <c r="E4443" s="21"/>
      <c r="F4443" s="21"/>
      <c r="G4443" s="21"/>
    </row>
    <row r="4444" spans="4:7">
      <c r="D4444" s="21"/>
      <c r="E4444" s="21"/>
      <c r="F4444" s="21"/>
      <c r="G4444" s="21"/>
    </row>
    <row r="4445" spans="4:7">
      <c r="D4445" s="21"/>
      <c r="E4445" s="21"/>
      <c r="F4445" s="21"/>
      <c r="G4445" s="21"/>
    </row>
    <row r="4446" spans="4:7">
      <c r="D4446" s="21"/>
      <c r="E4446" s="21"/>
      <c r="F4446" s="21"/>
      <c r="G4446" s="21"/>
    </row>
    <row r="4447" spans="4:7">
      <c r="D4447" s="21"/>
      <c r="E4447" s="21"/>
      <c r="F4447" s="21"/>
      <c r="G4447" s="21"/>
    </row>
    <row r="4448" spans="4:7">
      <c r="D4448" s="21"/>
      <c r="E4448" s="21"/>
      <c r="F4448" s="21"/>
      <c r="G4448" s="21"/>
    </row>
    <row r="4449" spans="4:7">
      <c r="D4449" s="21"/>
      <c r="E4449" s="21"/>
      <c r="F4449" s="21"/>
      <c r="G4449" s="21"/>
    </row>
    <row r="4450" spans="4:7">
      <c r="D4450" s="21"/>
      <c r="E4450" s="21"/>
      <c r="F4450" s="21"/>
      <c r="G4450" s="21"/>
    </row>
    <row r="4451" spans="4:7">
      <c r="D4451" s="21"/>
      <c r="E4451" s="21"/>
      <c r="F4451" s="21"/>
      <c r="G4451" s="21"/>
    </row>
    <row r="4452" spans="4:7">
      <c r="D4452" s="21"/>
      <c r="E4452" s="21"/>
      <c r="F4452" s="21"/>
      <c r="G4452" s="21"/>
    </row>
    <row r="4453" spans="4:7">
      <c r="D4453" s="21"/>
      <c r="E4453" s="21"/>
      <c r="F4453" s="21"/>
      <c r="G4453" s="21"/>
    </row>
    <row r="4454" spans="4:7">
      <c r="D4454" s="21"/>
      <c r="E4454" s="21"/>
      <c r="F4454" s="21"/>
      <c r="G4454" s="21"/>
    </row>
    <row r="4455" spans="4:7">
      <c r="D4455" s="21"/>
      <c r="E4455" s="21"/>
      <c r="F4455" s="21"/>
      <c r="G4455" s="21"/>
    </row>
    <row r="4456" spans="4:7">
      <c r="D4456" s="21"/>
      <c r="E4456" s="21"/>
      <c r="F4456" s="21"/>
      <c r="G4456" s="21"/>
    </row>
    <row r="4457" spans="4:7">
      <c r="D4457" s="21"/>
      <c r="E4457" s="21"/>
      <c r="F4457" s="21"/>
      <c r="G4457" s="21"/>
    </row>
    <row r="4458" spans="4:7">
      <c r="D4458" s="21"/>
      <c r="E4458" s="21"/>
      <c r="F4458" s="21"/>
      <c r="G4458" s="21"/>
    </row>
    <row r="4459" spans="4:7">
      <c r="D4459" s="21"/>
      <c r="E4459" s="21"/>
      <c r="F4459" s="21"/>
      <c r="G4459" s="21"/>
    </row>
    <row r="4460" spans="4:7">
      <c r="D4460" s="21"/>
      <c r="E4460" s="21"/>
      <c r="F4460" s="21"/>
      <c r="G4460" s="21"/>
    </row>
    <row r="4461" spans="4:7">
      <c r="D4461" s="21"/>
      <c r="E4461" s="21"/>
      <c r="F4461" s="21"/>
      <c r="G4461" s="21"/>
    </row>
    <row r="4462" spans="4:7">
      <c r="D4462" s="21"/>
      <c r="E4462" s="21"/>
      <c r="F4462" s="21"/>
      <c r="G4462" s="21"/>
    </row>
    <row r="4463" spans="4:7">
      <c r="D4463" s="21"/>
      <c r="E4463" s="21"/>
      <c r="F4463" s="21"/>
      <c r="G4463" s="21"/>
    </row>
    <row r="4464" spans="4:7">
      <c r="D4464" s="21"/>
      <c r="E4464" s="21"/>
      <c r="F4464" s="21"/>
      <c r="G4464" s="21"/>
    </row>
    <row r="4465" spans="4:7">
      <c r="D4465" s="21"/>
      <c r="E4465" s="21"/>
      <c r="F4465" s="21"/>
      <c r="G4465" s="21"/>
    </row>
    <row r="4466" spans="4:7">
      <c r="D4466" s="21"/>
      <c r="E4466" s="21"/>
      <c r="F4466" s="21"/>
      <c r="G4466" s="21"/>
    </row>
    <row r="4467" spans="4:7">
      <c r="D4467" s="21"/>
      <c r="E4467" s="21"/>
      <c r="F4467" s="21"/>
      <c r="G4467" s="21"/>
    </row>
    <row r="4468" spans="4:7">
      <c r="D4468" s="21"/>
      <c r="E4468" s="21"/>
      <c r="F4468" s="21"/>
      <c r="G4468" s="21"/>
    </row>
    <row r="4469" spans="4:7">
      <c r="D4469" s="21"/>
      <c r="E4469" s="21"/>
      <c r="F4469" s="21"/>
      <c r="G4469" s="21"/>
    </row>
    <row r="4470" spans="4:7">
      <c r="D4470" s="21"/>
      <c r="E4470" s="21"/>
      <c r="F4470" s="21"/>
      <c r="G4470" s="21"/>
    </row>
    <row r="4471" spans="4:7">
      <c r="D4471" s="21"/>
      <c r="E4471" s="21"/>
      <c r="F4471" s="21"/>
      <c r="G4471" s="21"/>
    </row>
    <row r="4472" spans="4:7">
      <c r="D4472" s="21"/>
      <c r="E4472" s="21"/>
      <c r="F4472" s="21"/>
      <c r="G4472" s="21"/>
    </row>
    <row r="4473" spans="4:7">
      <c r="D4473" s="21"/>
      <c r="E4473" s="21"/>
      <c r="F4473" s="21"/>
      <c r="G4473" s="21"/>
    </row>
    <row r="4474" spans="4:7">
      <c r="D4474" s="21"/>
      <c r="E4474" s="21"/>
      <c r="F4474" s="21"/>
      <c r="G4474" s="21"/>
    </row>
    <row r="4475" spans="4:7">
      <c r="D4475" s="21"/>
      <c r="E4475" s="21"/>
      <c r="F4475" s="21"/>
      <c r="G4475" s="21"/>
    </row>
    <row r="4476" spans="4:7">
      <c r="D4476" s="21"/>
      <c r="E4476" s="21"/>
      <c r="F4476" s="21"/>
      <c r="G4476" s="21"/>
    </row>
    <row r="4477" spans="4:7">
      <c r="D4477" s="21"/>
      <c r="E4477" s="21"/>
      <c r="F4477" s="21"/>
      <c r="G4477" s="21"/>
    </row>
    <row r="4478" spans="4:7">
      <c r="D4478" s="21"/>
      <c r="E4478" s="21"/>
      <c r="F4478" s="21"/>
      <c r="G4478" s="21"/>
    </row>
    <row r="4479" spans="4:7">
      <c r="D4479" s="21"/>
      <c r="E4479" s="21"/>
      <c r="F4479" s="21"/>
      <c r="G4479" s="21"/>
    </row>
    <row r="4480" spans="4:7">
      <c r="D4480" s="21"/>
      <c r="E4480" s="21"/>
      <c r="F4480" s="21"/>
      <c r="G4480" s="21"/>
    </row>
    <row r="4481" spans="4:7">
      <c r="D4481" s="21"/>
      <c r="E4481" s="21"/>
      <c r="F4481" s="21"/>
      <c r="G4481" s="21"/>
    </row>
    <row r="4482" spans="4:7">
      <c r="D4482" s="21"/>
      <c r="E4482" s="21"/>
      <c r="F4482" s="21"/>
      <c r="G4482" s="21"/>
    </row>
    <row r="4483" spans="4:7">
      <c r="D4483" s="21"/>
      <c r="E4483" s="21"/>
      <c r="F4483" s="21"/>
      <c r="G4483" s="21"/>
    </row>
    <row r="4484" spans="4:7">
      <c r="D4484" s="21"/>
      <c r="E4484" s="21"/>
      <c r="F4484" s="21"/>
      <c r="G4484" s="21"/>
    </row>
    <row r="4485" spans="4:7">
      <c r="D4485" s="21"/>
      <c r="E4485" s="21"/>
      <c r="F4485" s="21"/>
      <c r="G4485" s="21"/>
    </row>
    <row r="4486" spans="4:7">
      <c r="D4486" s="21"/>
      <c r="E4486" s="21"/>
      <c r="F4486" s="21"/>
      <c r="G4486" s="21"/>
    </row>
    <row r="4487" spans="4:7">
      <c r="D4487" s="21"/>
      <c r="E4487" s="21"/>
      <c r="F4487" s="21"/>
      <c r="G4487" s="21"/>
    </row>
    <row r="4488" spans="4:7">
      <c r="D4488" s="21"/>
      <c r="E4488" s="21"/>
      <c r="F4488" s="21"/>
      <c r="G4488" s="21"/>
    </row>
    <row r="4489" spans="4:7">
      <c r="D4489" s="21"/>
      <c r="E4489" s="21"/>
      <c r="F4489" s="21"/>
      <c r="G4489" s="21"/>
    </row>
    <row r="4490" spans="4:7">
      <c r="D4490" s="21"/>
      <c r="E4490" s="21"/>
      <c r="F4490" s="21"/>
      <c r="G4490" s="21"/>
    </row>
    <row r="4491" spans="4:7">
      <c r="D4491" s="21"/>
      <c r="E4491" s="21"/>
      <c r="F4491" s="21"/>
      <c r="G4491" s="21"/>
    </row>
    <row r="4492" spans="4:7">
      <c r="D4492" s="21"/>
      <c r="E4492" s="21"/>
      <c r="F4492" s="21"/>
      <c r="G4492" s="21"/>
    </row>
    <row r="4493" spans="4:7">
      <c r="D4493" s="21"/>
      <c r="E4493" s="21"/>
      <c r="F4493" s="21"/>
      <c r="G4493" s="21"/>
    </row>
    <row r="4494" spans="4:7">
      <c r="D4494" s="21"/>
      <c r="E4494" s="21"/>
      <c r="F4494" s="21"/>
      <c r="G4494" s="21"/>
    </row>
    <row r="4495" spans="4:7">
      <c r="D4495" s="21"/>
      <c r="E4495" s="21"/>
      <c r="F4495" s="21"/>
      <c r="G4495" s="21"/>
    </row>
    <row r="4496" spans="4:7">
      <c r="D4496" s="21"/>
      <c r="E4496" s="21"/>
      <c r="F4496" s="21"/>
      <c r="G4496" s="21"/>
    </row>
    <row r="4497" spans="4:7">
      <c r="D4497" s="21"/>
      <c r="E4497" s="21"/>
      <c r="F4497" s="21"/>
      <c r="G4497" s="21"/>
    </row>
    <row r="4498" spans="4:7">
      <c r="D4498" s="21"/>
      <c r="E4498" s="21"/>
      <c r="F4498" s="21"/>
      <c r="G4498" s="21"/>
    </row>
    <row r="4499" spans="4:7">
      <c r="D4499" s="21"/>
      <c r="E4499" s="21"/>
      <c r="F4499" s="21"/>
      <c r="G4499" s="21"/>
    </row>
    <row r="4500" spans="4:7">
      <c r="D4500" s="21"/>
      <c r="E4500" s="21"/>
      <c r="F4500" s="21"/>
      <c r="G4500" s="21"/>
    </row>
    <row r="4501" spans="4:7">
      <c r="D4501" s="21"/>
      <c r="E4501" s="21"/>
      <c r="F4501" s="21"/>
      <c r="G4501" s="21"/>
    </row>
    <row r="4502" spans="4:7">
      <c r="D4502" s="21"/>
      <c r="E4502" s="21"/>
      <c r="F4502" s="21"/>
      <c r="G4502" s="21"/>
    </row>
    <row r="4503" spans="4:7">
      <c r="D4503" s="21"/>
      <c r="E4503" s="21"/>
      <c r="F4503" s="21"/>
      <c r="G4503" s="21"/>
    </row>
    <row r="4504" spans="4:7">
      <c r="D4504" s="21"/>
      <c r="E4504" s="21"/>
      <c r="F4504" s="21"/>
      <c r="G4504" s="21"/>
    </row>
    <row r="4505" spans="4:7">
      <c r="D4505" s="21"/>
      <c r="E4505" s="21"/>
      <c r="F4505" s="21"/>
      <c r="G4505" s="21"/>
    </row>
    <row r="4506" spans="4:7">
      <c r="D4506" s="21"/>
      <c r="E4506" s="21"/>
      <c r="F4506" s="21"/>
      <c r="G4506" s="21"/>
    </row>
    <row r="4507" spans="4:7">
      <c r="D4507" s="21"/>
      <c r="E4507" s="21"/>
      <c r="F4507" s="21"/>
      <c r="G4507" s="21"/>
    </row>
    <row r="4508" spans="4:7">
      <c r="D4508" s="21"/>
      <c r="E4508" s="21"/>
      <c r="F4508" s="21"/>
      <c r="G4508" s="21"/>
    </row>
    <row r="4509" spans="4:7">
      <c r="D4509" s="21"/>
      <c r="E4509" s="21"/>
      <c r="F4509" s="21"/>
      <c r="G4509" s="21"/>
    </row>
    <row r="4510" spans="4:7">
      <c r="D4510" s="21"/>
      <c r="E4510" s="21"/>
      <c r="F4510" s="21"/>
      <c r="G4510" s="21"/>
    </row>
    <row r="4511" spans="4:7">
      <c r="D4511" s="21"/>
      <c r="E4511" s="21"/>
      <c r="F4511" s="21"/>
      <c r="G4511" s="21"/>
    </row>
    <row r="4512" spans="4:7">
      <c r="D4512" s="21"/>
      <c r="E4512" s="21"/>
      <c r="F4512" s="21"/>
      <c r="G4512" s="21"/>
    </row>
    <row r="4513" spans="4:7">
      <c r="D4513" s="21"/>
      <c r="E4513" s="21"/>
      <c r="F4513" s="21"/>
      <c r="G4513" s="21"/>
    </row>
    <row r="4514" spans="4:7">
      <c r="D4514" s="21"/>
      <c r="E4514" s="21"/>
      <c r="F4514" s="21"/>
      <c r="G4514" s="21"/>
    </row>
    <row r="4515" spans="4:7">
      <c r="D4515" s="21"/>
      <c r="E4515" s="21"/>
      <c r="F4515" s="21"/>
      <c r="G4515" s="21"/>
    </row>
    <row r="4516" spans="4:7">
      <c r="D4516" s="21"/>
      <c r="E4516" s="21"/>
      <c r="F4516" s="21"/>
      <c r="G4516" s="21"/>
    </row>
    <row r="4517" spans="4:7">
      <c r="D4517" s="21"/>
      <c r="E4517" s="21"/>
      <c r="F4517" s="21"/>
      <c r="G4517" s="21"/>
    </row>
    <row r="4518" spans="4:7">
      <c r="D4518" s="21"/>
      <c r="E4518" s="21"/>
      <c r="F4518" s="21"/>
      <c r="G4518" s="21"/>
    </row>
    <row r="4519" spans="4:7">
      <c r="D4519" s="21"/>
      <c r="E4519" s="21"/>
      <c r="F4519" s="21"/>
      <c r="G4519" s="21"/>
    </row>
    <row r="4520" spans="4:7">
      <c r="D4520" s="21"/>
      <c r="E4520" s="21"/>
      <c r="F4520" s="21"/>
      <c r="G4520" s="21"/>
    </row>
    <row r="4521" spans="4:7">
      <c r="D4521" s="21"/>
      <c r="E4521" s="21"/>
      <c r="F4521" s="21"/>
      <c r="G4521" s="21"/>
    </row>
    <row r="4522" spans="4:7">
      <c r="D4522" s="21"/>
      <c r="E4522" s="21"/>
      <c r="F4522" s="21"/>
      <c r="G4522" s="21"/>
    </row>
    <row r="4523" spans="4:7">
      <c r="D4523" s="21"/>
      <c r="E4523" s="21"/>
      <c r="F4523" s="21"/>
      <c r="G4523" s="21"/>
    </row>
    <row r="4524" spans="4:7">
      <c r="D4524" s="21"/>
      <c r="E4524" s="21"/>
      <c r="F4524" s="21"/>
      <c r="G4524" s="21"/>
    </row>
    <row r="4525" spans="4:7">
      <c r="D4525" s="21"/>
      <c r="E4525" s="21"/>
      <c r="F4525" s="21"/>
      <c r="G4525" s="21"/>
    </row>
    <row r="4526" spans="4:7">
      <c r="D4526" s="21"/>
      <c r="E4526" s="21"/>
      <c r="F4526" s="21"/>
      <c r="G4526" s="21"/>
    </row>
    <row r="4527" spans="4:7">
      <c r="D4527" s="21"/>
      <c r="E4527" s="21"/>
      <c r="F4527" s="21"/>
      <c r="G4527" s="21"/>
    </row>
    <row r="4528" spans="4:7">
      <c r="D4528" s="21"/>
      <c r="E4528" s="21"/>
      <c r="F4528" s="21"/>
      <c r="G4528" s="21"/>
    </row>
    <row r="4529" spans="4:7">
      <c r="D4529" s="21"/>
      <c r="E4529" s="21"/>
      <c r="F4529" s="21"/>
      <c r="G4529" s="21"/>
    </row>
    <row r="4530" spans="4:7">
      <c r="D4530" s="21"/>
      <c r="E4530" s="21"/>
      <c r="F4530" s="21"/>
      <c r="G4530" s="21"/>
    </row>
    <row r="4531" spans="4:7">
      <c r="D4531" s="21"/>
      <c r="E4531" s="21"/>
      <c r="F4531" s="21"/>
      <c r="G4531" s="21"/>
    </row>
    <row r="4532" spans="4:7">
      <c r="D4532" s="21"/>
      <c r="E4532" s="21"/>
      <c r="F4532" s="21"/>
      <c r="G4532" s="21"/>
    </row>
    <row r="4533" spans="4:7">
      <c r="D4533" s="21"/>
      <c r="E4533" s="21"/>
      <c r="F4533" s="21"/>
      <c r="G4533" s="21"/>
    </row>
    <row r="4534" spans="4:7">
      <c r="D4534" s="21"/>
      <c r="E4534" s="21"/>
      <c r="F4534" s="21"/>
      <c r="G4534" s="21"/>
    </row>
    <row r="4535" spans="4:7">
      <c r="D4535" s="21"/>
      <c r="E4535" s="21"/>
      <c r="F4535" s="21"/>
      <c r="G4535" s="21"/>
    </row>
    <row r="4536" spans="4:7">
      <c r="D4536" s="21"/>
      <c r="E4536" s="21"/>
      <c r="F4536" s="21"/>
      <c r="G4536" s="21"/>
    </row>
    <row r="4537" spans="4:7">
      <c r="D4537" s="21"/>
      <c r="E4537" s="21"/>
      <c r="F4537" s="21"/>
      <c r="G4537" s="21"/>
    </row>
    <row r="4538" spans="4:7">
      <c r="D4538" s="21"/>
      <c r="E4538" s="21"/>
      <c r="F4538" s="21"/>
      <c r="G4538" s="21"/>
    </row>
    <row r="4539" spans="4:7">
      <c r="D4539" s="21"/>
      <c r="E4539" s="21"/>
      <c r="F4539" s="21"/>
      <c r="G4539" s="21"/>
    </row>
    <row r="4540" spans="4:7">
      <c r="D4540" s="21"/>
      <c r="E4540" s="21"/>
      <c r="F4540" s="21"/>
      <c r="G4540" s="21"/>
    </row>
    <row r="4541" spans="4:7">
      <c r="D4541" s="21"/>
      <c r="E4541" s="21"/>
      <c r="F4541" s="21"/>
      <c r="G4541" s="21"/>
    </row>
    <row r="4542" spans="4:7">
      <c r="D4542" s="21"/>
      <c r="E4542" s="21"/>
      <c r="F4542" s="21"/>
      <c r="G4542" s="21"/>
    </row>
    <row r="4543" spans="4:7">
      <c r="D4543" s="21"/>
      <c r="E4543" s="21"/>
      <c r="F4543" s="21"/>
      <c r="G4543" s="21"/>
    </row>
    <row r="4544" spans="4:7">
      <c r="D4544" s="21"/>
      <c r="E4544" s="21"/>
      <c r="F4544" s="21"/>
      <c r="G4544" s="21"/>
    </row>
    <row r="4545" spans="4:7">
      <c r="D4545" s="21"/>
      <c r="E4545" s="21"/>
      <c r="F4545" s="21"/>
      <c r="G4545" s="21"/>
    </row>
    <row r="4546" spans="4:7">
      <c r="D4546" s="21"/>
      <c r="E4546" s="21"/>
      <c r="F4546" s="21"/>
      <c r="G4546" s="21"/>
    </row>
    <row r="4547" spans="4:7">
      <c r="D4547" s="21"/>
      <c r="E4547" s="21"/>
      <c r="F4547" s="21"/>
      <c r="G4547" s="21"/>
    </row>
    <row r="4548" spans="4:7">
      <c r="D4548" s="21"/>
      <c r="E4548" s="21"/>
      <c r="F4548" s="21"/>
      <c r="G4548" s="21"/>
    </row>
    <row r="4549" spans="4:7">
      <c r="D4549" s="21"/>
      <c r="E4549" s="21"/>
      <c r="F4549" s="21"/>
      <c r="G4549" s="21"/>
    </row>
    <row r="4550" spans="4:7">
      <c r="D4550" s="21"/>
      <c r="E4550" s="21"/>
      <c r="F4550" s="21"/>
      <c r="G4550" s="21"/>
    </row>
    <row r="4551" spans="4:7">
      <c r="D4551" s="21"/>
      <c r="E4551" s="21"/>
      <c r="F4551" s="21"/>
      <c r="G4551" s="21"/>
    </row>
    <row r="4552" spans="4:7">
      <c r="D4552" s="21"/>
      <c r="E4552" s="21"/>
      <c r="F4552" s="21"/>
      <c r="G4552" s="21"/>
    </row>
    <row r="4553" spans="4:7">
      <c r="D4553" s="21"/>
      <c r="E4553" s="21"/>
      <c r="F4553" s="21"/>
      <c r="G4553" s="21"/>
    </row>
    <row r="4554" spans="4:7">
      <c r="D4554" s="21"/>
      <c r="E4554" s="21"/>
      <c r="F4554" s="21"/>
      <c r="G4554" s="21"/>
    </row>
    <row r="4555" spans="4:7">
      <c r="D4555" s="21"/>
      <c r="E4555" s="21"/>
      <c r="F4555" s="21"/>
      <c r="G4555" s="21"/>
    </row>
    <row r="4556" spans="4:7">
      <c r="D4556" s="21"/>
      <c r="E4556" s="21"/>
      <c r="F4556" s="21"/>
      <c r="G4556" s="21"/>
    </row>
    <row r="4557" spans="4:7">
      <c r="D4557" s="21"/>
      <c r="E4557" s="21"/>
      <c r="F4557" s="21"/>
      <c r="G4557" s="21"/>
    </row>
    <row r="4558" spans="4:7">
      <c r="D4558" s="21"/>
      <c r="E4558" s="21"/>
      <c r="F4558" s="21"/>
      <c r="G4558" s="21"/>
    </row>
    <row r="4559" spans="4:7">
      <c r="D4559" s="21"/>
      <c r="E4559" s="21"/>
      <c r="F4559" s="21"/>
      <c r="G4559" s="21"/>
    </row>
    <row r="4560" spans="4:7">
      <c r="D4560" s="21"/>
      <c r="E4560" s="21"/>
      <c r="F4560" s="21"/>
      <c r="G4560" s="21"/>
    </row>
    <row r="4561" spans="4:7">
      <c r="D4561" s="21"/>
      <c r="E4561" s="21"/>
      <c r="F4561" s="21"/>
      <c r="G4561" s="21"/>
    </row>
    <row r="4562" spans="4:7">
      <c r="D4562" s="21"/>
      <c r="E4562" s="21"/>
      <c r="F4562" s="21"/>
      <c r="G4562" s="21"/>
    </row>
    <row r="4563" spans="4:7">
      <c r="D4563" s="21"/>
      <c r="E4563" s="21"/>
      <c r="F4563" s="21"/>
      <c r="G4563" s="21"/>
    </row>
    <row r="4564" spans="4:7">
      <c r="D4564" s="21"/>
      <c r="E4564" s="21"/>
      <c r="F4564" s="21"/>
      <c r="G4564" s="21"/>
    </row>
    <row r="4565" spans="4:7">
      <c r="D4565" s="21"/>
      <c r="E4565" s="21"/>
      <c r="F4565" s="21"/>
      <c r="G4565" s="21"/>
    </row>
    <row r="4566" spans="4:7">
      <c r="D4566" s="21"/>
      <c r="E4566" s="21"/>
      <c r="F4566" s="21"/>
      <c r="G4566" s="21"/>
    </row>
    <row r="4567" spans="4:7">
      <c r="D4567" s="21"/>
      <c r="E4567" s="21"/>
      <c r="F4567" s="21"/>
      <c r="G4567" s="21"/>
    </row>
    <row r="4568" spans="4:7">
      <c r="D4568" s="21"/>
      <c r="E4568" s="21"/>
      <c r="F4568" s="21"/>
      <c r="G4568" s="21"/>
    </row>
    <row r="4569" spans="4:7">
      <c r="D4569" s="21"/>
      <c r="E4569" s="21"/>
      <c r="F4569" s="21"/>
      <c r="G4569" s="21"/>
    </row>
    <row r="4570" spans="4:7">
      <c r="D4570" s="21"/>
      <c r="E4570" s="21"/>
      <c r="F4570" s="21"/>
      <c r="G4570" s="21"/>
    </row>
    <row r="4571" spans="4:7">
      <c r="D4571" s="21"/>
      <c r="E4571" s="21"/>
      <c r="F4571" s="21"/>
      <c r="G4571" s="21"/>
    </row>
    <row r="4572" spans="4:7">
      <c r="D4572" s="21"/>
      <c r="E4572" s="21"/>
      <c r="F4572" s="21"/>
      <c r="G4572" s="21"/>
    </row>
    <row r="4573" spans="4:7">
      <c r="D4573" s="21"/>
      <c r="E4573" s="21"/>
      <c r="F4573" s="21"/>
      <c r="G4573" s="21"/>
    </row>
    <row r="4574" spans="4:7">
      <c r="D4574" s="21"/>
      <c r="E4574" s="21"/>
      <c r="F4574" s="21"/>
      <c r="G4574" s="21"/>
    </row>
    <row r="4575" spans="4:7">
      <c r="D4575" s="21"/>
      <c r="E4575" s="21"/>
      <c r="F4575" s="21"/>
      <c r="G4575" s="21"/>
    </row>
    <row r="4576" spans="4:7">
      <c r="D4576" s="21"/>
      <c r="E4576" s="21"/>
      <c r="F4576" s="21"/>
      <c r="G4576" s="21"/>
    </row>
    <row r="4577" spans="4:7">
      <c r="D4577" s="21"/>
      <c r="E4577" s="21"/>
      <c r="F4577" s="21"/>
      <c r="G4577" s="21"/>
    </row>
    <row r="4578" spans="4:7">
      <c r="D4578" s="21"/>
      <c r="E4578" s="21"/>
      <c r="F4578" s="21"/>
      <c r="G4578" s="21"/>
    </row>
    <row r="4579" spans="4:7">
      <c r="D4579" s="21"/>
      <c r="E4579" s="21"/>
      <c r="F4579" s="21"/>
      <c r="G4579" s="21"/>
    </row>
    <row r="4580" spans="4:7">
      <c r="D4580" s="21"/>
      <c r="E4580" s="21"/>
      <c r="F4580" s="21"/>
      <c r="G4580" s="21"/>
    </row>
    <row r="4581" spans="4:7">
      <c r="D4581" s="21"/>
      <c r="E4581" s="21"/>
      <c r="F4581" s="21"/>
      <c r="G4581" s="21"/>
    </row>
    <row r="4582" spans="4:7">
      <c r="D4582" s="21"/>
      <c r="E4582" s="21"/>
      <c r="F4582" s="21"/>
      <c r="G4582" s="21"/>
    </row>
    <row r="4583" spans="4:7">
      <c r="D4583" s="21"/>
      <c r="E4583" s="21"/>
      <c r="F4583" s="21"/>
      <c r="G4583" s="21"/>
    </row>
    <row r="4584" spans="4:7">
      <c r="D4584" s="21"/>
      <c r="E4584" s="21"/>
      <c r="F4584" s="21"/>
      <c r="G4584" s="21"/>
    </row>
    <row r="4585" spans="4:7">
      <c r="D4585" s="21"/>
      <c r="E4585" s="21"/>
      <c r="F4585" s="21"/>
      <c r="G4585" s="21"/>
    </row>
    <row r="4586" spans="4:7">
      <c r="D4586" s="21"/>
      <c r="E4586" s="21"/>
      <c r="F4586" s="21"/>
      <c r="G4586" s="21"/>
    </row>
    <row r="4587" spans="4:7">
      <c r="D4587" s="21"/>
      <c r="E4587" s="21"/>
      <c r="F4587" s="21"/>
      <c r="G4587" s="21"/>
    </row>
    <row r="4588" spans="4:7">
      <c r="D4588" s="21"/>
      <c r="E4588" s="21"/>
      <c r="F4588" s="21"/>
      <c r="G4588" s="21"/>
    </row>
    <row r="4589" spans="4:7">
      <c r="D4589" s="21"/>
      <c r="E4589" s="21"/>
      <c r="F4589" s="21"/>
      <c r="G4589" s="21"/>
    </row>
    <row r="4590" spans="4:7">
      <c r="D4590" s="21"/>
      <c r="E4590" s="21"/>
      <c r="F4590" s="21"/>
      <c r="G4590" s="21"/>
    </row>
    <row r="4591" spans="4:7">
      <c r="D4591" s="21"/>
      <c r="E4591" s="21"/>
      <c r="F4591" s="21"/>
      <c r="G4591" s="21"/>
    </row>
    <row r="4592" spans="4:7">
      <c r="D4592" s="21"/>
      <c r="E4592" s="21"/>
      <c r="F4592" s="21"/>
      <c r="G4592" s="21"/>
    </row>
    <row r="4593" spans="4:7">
      <c r="D4593" s="21"/>
      <c r="E4593" s="21"/>
      <c r="F4593" s="21"/>
      <c r="G4593" s="21"/>
    </row>
    <row r="4594" spans="4:7">
      <c r="D4594" s="21"/>
      <c r="E4594" s="21"/>
      <c r="F4594" s="21"/>
      <c r="G4594" s="21"/>
    </row>
    <row r="4595" spans="4:7">
      <c r="D4595" s="21"/>
      <c r="E4595" s="21"/>
      <c r="F4595" s="21"/>
      <c r="G4595" s="21"/>
    </row>
    <row r="4596" spans="4:7">
      <c r="D4596" s="21"/>
      <c r="E4596" s="21"/>
      <c r="F4596" s="21"/>
      <c r="G4596" s="21"/>
    </row>
    <row r="4597" spans="4:7">
      <c r="D4597" s="21"/>
      <c r="E4597" s="21"/>
      <c r="F4597" s="21"/>
      <c r="G4597" s="21"/>
    </row>
    <row r="4598" spans="4:7">
      <c r="D4598" s="21"/>
      <c r="E4598" s="21"/>
      <c r="F4598" s="21"/>
      <c r="G4598" s="21"/>
    </row>
    <row r="4599" spans="4:7">
      <c r="D4599" s="21"/>
      <c r="E4599" s="21"/>
      <c r="F4599" s="21"/>
      <c r="G4599" s="21"/>
    </row>
    <row r="4600" spans="4:7">
      <c r="D4600" s="21"/>
      <c r="E4600" s="21"/>
      <c r="F4600" s="21"/>
      <c r="G4600" s="21"/>
    </row>
    <row r="4601" spans="4:7">
      <c r="D4601" s="21"/>
      <c r="E4601" s="21"/>
      <c r="F4601" s="21"/>
      <c r="G4601" s="21"/>
    </row>
    <row r="4602" spans="4:7">
      <c r="D4602" s="21"/>
      <c r="E4602" s="21"/>
      <c r="F4602" s="21"/>
      <c r="G4602" s="21"/>
    </row>
    <row r="4603" spans="4:7">
      <c r="D4603" s="21"/>
      <c r="E4603" s="21"/>
      <c r="F4603" s="21"/>
      <c r="G4603" s="21"/>
    </row>
    <row r="4604" spans="4:7">
      <c r="D4604" s="21"/>
      <c r="E4604" s="21"/>
      <c r="F4604" s="21"/>
      <c r="G4604" s="21"/>
    </row>
    <row r="4605" spans="4:7">
      <c r="D4605" s="21"/>
      <c r="E4605" s="21"/>
      <c r="F4605" s="21"/>
      <c r="G4605" s="21"/>
    </row>
    <row r="4606" spans="4:7">
      <c r="D4606" s="21"/>
      <c r="E4606" s="21"/>
      <c r="F4606" s="21"/>
      <c r="G4606" s="21"/>
    </row>
    <row r="4607" spans="4:7">
      <c r="D4607" s="21"/>
      <c r="E4607" s="21"/>
      <c r="F4607" s="21"/>
      <c r="G4607" s="21"/>
    </row>
    <row r="4608" spans="4:7">
      <c r="D4608" s="21"/>
      <c r="E4608" s="21"/>
      <c r="F4608" s="21"/>
      <c r="G4608" s="21"/>
    </row>
    <row r="4609" spans="4:7">
      <c r="D4609" s="21"/>
      <c r="E4609" s="21"/>
      <c r="F4609" s="21"/>
      <c r="G4609" s="21"/>
    </row>
    <row r="4610" spans="4:7">
      <c r="D4610" s="21"/>
      <c r="E4610" s="21"/>
      <c r="F4610" s="21"/>
      <c r="G4610" s="21"/>
    </row>
    <row r="4611" spans="4:7">
      <c r="D4611" s="21"/>
      <c r="E4611" s="21"/>
      <c r="F4611" s="21"/>
      <c r="G4611" s="21"/>
    </row>
    <row r="4612" spans="4:7">
      <c r="D4612" s="21"/>
      <c r="E4612" s="21"/>
      <c r="F4612" s="21"/>
      <c r="G4612" s="21"/>
    </row>
    <row r="4613" spans="4:7">
      <c r="D4613" s="21"/>
      <c r="E4613" s="21"/>
      <c r="F4613" s="21"/>
      <c r="G4613" s="21"/>
    </row>
    <row r="4614" spans="4:7">
      <c r="D4614" s="21"/>
      <c r="E4614" s="21"/>
      <c r="F4614" s="21"/>
      <c r="G4614" s="21"/>
    </row>
    <row r="4615" spans="4:7">
      <c r="D4615" s="21"/>
      <c r="E4615" s="21"/>
      <c r="F4615" s="21"/>
      <c r="G4615" s="21"/>
    </row>
    <row r="4616" spans="4:7">
      <c r="D4616" s="21"/>
      <c r="E4616" s="21"/>
      <c r="F4616" s="21"/>
      <c r="G4616" s="21"/>
    </row>
    <row r="4617" spans="4:7">
      <c r="D4617" s="21"/>
      <c r="E4617" s="21"/>
      <c r="F4617" s="21"/>
      <c r="G4617" s="21"/>
    </row>
    <row r="4618" spans="4:7">
      <c r="D4618" s="21"/>
      <c r="E4618" s="21"/>
      <c r="F4618" s="21"/>
      <c r="G4618" s="21"/>
    </row>
    <row r="4619" spans="4:7">
      <c r="D4619" s="21"/>
      <c r="E4619" s="21"/>
      <c r="F4619" s="21"/>
      <c r="G4619" s="21"/>
    </row>
    <row r="4620" spans="4:7">
      <c r="D4620" s="21"/>
      <c r="E4620" s="21"/>
      <c r="F4620" s="21"/>
      <c r="G4620" s="21"/>
    </row>
    <row r="4621" spans="4:7">
      <c r="D4621" s="21"/>
      <c r="E4621" s="21"/>
      <c r="F4621" s="21"/>
      <c r="G4621" s="21"/>
    </row>
    <row r="4622" spans="4:7">
      <c r="D4622" s="21"/>
      <c r="E4622" s="21"/>
      <c r="F4622" s="21"/>
      <c r="G4622" s="21"/>
    </row>
    <row r="4623" spans="4:7">
      <c r="D4623" s="21"/>
      <c r="E4623" s="21"/>
      <c r="F4623" s="21"/>
      <c r="G4623" s="21"/>
    </row>
    <row r="4624" spans="4:7">
      <c r="D4624" s="21"/>
      <c r="E4624" s="21"/>
      <c r="F4624" s="21"/>
      <c r="G4624" s="21"/>
    </row>
    <row r="4625" spans="4:7">
      <c r="D4625" s="21"/>
      <c r="E4625" s="21"/>
      <c r="F4625" s="21"/>
      <c r="G4625" s="21"/>
    </row>
    <row r="4626" spans="4:7">
      <c r="D4626" s="21"/>
      <c r="E4626" s="21"/>
      <c r="F4626" s="21"/>
      <c r="G4626" s="21"/>
    </row>
    <row r="4627" spans="4:7">
      <c r="D4627" s="21"/>
      <c r="E4627" s="21"/>
      <c r="F4627" s="21"/>
      <c r="G4627" s="21"/>
    </row>
    <row r="4628" spans="4:7">
      <c r="D4628" s="21"/>
      <c r="E4628" s="21"/>
      <c r="F4628" s="21"/>
      <c r="G4628" s="21"/>
    </row>
    <row r="4629" spans="4:7">
      <c r="D4629" s="21"/>
      <c r="E4629" s="21"/>
      <c r="F4629" s="21"/>
      <c r="G4629" s="21"/>
    </row>
    <row r="4630" spans="4:7">
      <c r="D4630" s="21"/>
      <c r="E4630" s="21"/>
      <c r="F4630" s="21"/>
      <c r="G4630" s="21"/>
    </row>
    <row r="4631" spans="4:7">
      <c r="D4631" s="21"/>
      <c r="E4631" s="21"/>
      <c r="F4631" s="21"/>
      <c r="G4631" s="21"/>
    </row>
    <row r="4632" spans="4:7">
      <c r="D4632" s="21"/>
      <c r="E4632" s="21"/>
      <c r="F4632" s="21"/>
      <c r="G4632" s="21"/>
    </row>
    <row r="4633" spans="4:7">
      <c r="D4633" s="21"/>
      <c r="E4633" s="21"/>
      <c r="F4633" s="21"/>
      <c r="G4633" s="21"/>
    </row>
    <row r="4634" spans="4:7">
      <c r="D4634" s="21"/>
      <c r="E4634" s="21"/>
      <c r="F4634" s="21"/>
      <c r="G4634" s="21"/>
    </row>
    <row r="4635" spans="4:7">
      <c r="D4635" s="21"/>
      <c r="E4635" s="21"/>
      <c r="F4635" s="21"/>
      <c r="G4635" s="21"/>
    </row>
    <row r="4636" spans="4:7">
      <c r="D4636" s="21"/>
      <c r="E4636" s="21"/>
      <c r="F4636" s="21"/>
      <c r="G4636" s="21"/>
    </row>
    <row r="4637" spans="4:7">
      <c r="D4637" s="21"/>
      <c r="E4637" s="21"/>
      <c r="F4637" s="21"/>
      <c r="G4637" s="21"/>
    </row>
    <row r="4638" spans="4:7">
      <c r="D4638" s="21"/>
      <c r="E4638" s="21"/>
      <c r="F4638" s="21"/>
      <c r="G4638" s="21"/>
    </row>
    <row r="4639" spans="4:7">
      <c r="D4639" s="21"/>
      <c r="E4639" s="21"/>
      <c r="F4639" s="21"/>
      <c r="G4639" s="21"/>
    </row>
    <row r="4640" spans="4:7">
      <c r="D4640" s="21"/>
      <c r="E4640" s="21"/>
      <c r="F4640" s="21"/>
      <c r="G4640" s="21"/>
    </row>
    <row r="4641" spans="4:7">
      <c r="D4641" s="21"/>
      <c r="E4641" s="21"/>
      <c r="F4641" s="21"/>
      <c r="G4641" s="21"/>
    </row>
    <row r="4642" spans="4:7">
      <c r="D4642" s="21"/>
      <c r="E4642" s="21"/>
      <c r="F4642" s="21"/>
      <c r="G4642" s="21"/>
    </row>
    <row r="4643" spans="4:7">
      <c r="D4643" s="21"/>
      <c r="E4643" s="21"/>
      <c r="F4643" s="21"/>
      <c r="G4643" s="21"/>
    </row>
    <row r="4644" spans="4:7">
      <c r="D4644" s="21"/>
      <c r="E4644" s="21"/>
      <c r="F4644" s="21"/>
      <c r="G4644" s="21"/>
    </row>
    <row r="4645" spans="4:7">
      <c r="D4645" s="21"/>
      <c r="E4645" s="21"/>
      <c r="F4645" s="21"/>
      <c r="G4645" s="21"/>
    </row>
    <row r="4646" spans="4:7">
      <c r="D4646" s="21"/>
      <c r="E4646" s="21"/>
      <c r="F4646" s="21"/>
      <c r="G4646" s="21"/>
    </row>
    <row r="4647" spans="4:7">
      <c r="D4647" s="21"/>
      <c r="E4647" s="21"/>
      <c r="F4647" s="21"/>
      <c r="G4647" s="21"/>
    </row>
    <row r="4648" spans="4:7">
      <c r="D4648" s="21"/>
      <c r="E4648" s="21"/>
      <c r="F4648" s="21"/>
      <c r="G4648" s="21"/>
    </row>
    <row r="4649" spans="4:7">
      <c r="D4649" s="21"/>
      <c r="E4649" s="21"/>
      <c r="F4649" s="21"/>
      <c r="G4649" s="21"/>
    </row>
    <row r="4650" spans="4:7">
      <c r="D4650" s="21"/>
      <c r="E4650" s="21"/>
      <c r="F4650" s="21"/>
      <c r="G4650" s="21"/>
    </row>
    <row r="4651" spans="4:7">
      <c r="D4651" s="21"/>
      <c r="E4651" s="21"/>
      <c r="F4651" s="21"/>
      <c r="G4651" s="21"/>
    </row>
    <row r="4652" spans="4:7">
      <c r="D4652" s="21"/>
      <c r="E4652" s="21"/>
      <c r="F4652" s="21"/>
      <c r="G4652" s="21"/>
    </row>
    <row r="4653" spans="4:7">
      <c r="D4653" s="21"/>
      <c r="E4653" s="21"/>
      <c r="F4653" s="21"/>
      <c r="G4653" s="21"/>
    </row>
    <row r="4654" spans="4:7">
      <c r="D4654" s="21"/>
      <c r="E4654" s="21"/>
      <c r="F4654" s="21"/>
      <c r="G4654" s="21"/>
    </row>
    <row r="4655" spans="4:7">
      <c r="D4655" s="21"/>
      <c r="E4655" s="21"/>
      <c r="F4655" s="21"/>
      <c r="G4655" s="21"/>
    </row>
    <row r="4656" spans="4:7">
      <c r="D4656" s="21"/>
      <c r="E4656" s="21"/>
      <c r="F4656" s="21"/>
      <c r="G4656" s="21"/>
    </row>
    <row r="4657" spans="4:7">
      <c r="D4657" s="21"/>
      <c r="E4657" s="21"/>
      <c r="F4657" s="21"/>
      <c r="G4657" s="21"/>
    </row>
    <row r="4658" spans="4:7">
      <c r="D4658" s="21"/>
      <c r="E4658" s="21"/>
      <c r="F4658" s="21"/>
      <c r="G4658" s="21"/>
    </row>
    <row r="4659" spans="4:7">
      <c r="D4659" s="21"/>
      <c r="E4659" s="21"/>
      <c r="F4659" s="21"/>
      <c r="G4659" s="21"/>
    </row>
    <row r="4660" spans="4:7">
      <c r="D4660" s="21"/>
      <c r="E4660" s="21"/>
      <c r="F4660" s="21"/>
      <c r="G4660" s="21"/>
    </row>
    <row r="4661" spans="4:7">
      <c r="D4661" s="21"/>
      <c r="E4661" s="21"/>
      <c r="F4661" s="21"/>
      <c r="G4661" s="21"/>
    </row>
    <row r="4662" spans="4:7">
      <c r="D4662" s="21"/>
      <c r="E4662" s="21"/>
      <c r="F4662" s="21"/>
      <c r="G4662" s="21"/>
    </row>
    <row r="4663" spans="4:7">
      <c r="D4663" s="21"/>
      <c r="E4663" s="21"/>
      <c r="F4663" s="21"/>
      <c r="G4663" s="21"/>
    </row>
    <row r="4664" spans="4:7">
      <c r="D4664" s="21"/>
      <c r="E4664" s="21"/>
      <c r="F4664" s="21"/>
      <c r="G4664" s="21"/>
    </row>
    <row r="4665" spans="4:7">
      <c r="D4665" s="21"/>
      <c r="E4665" s="21"/>
      <c r="F4665" s="21"/>
      <c r="G4665" s="21"/>
    </row>
    <row r="4666" spans="4:7">
      <c r="D4666" s="21"/>
      <c r="E4666" s="21"/>
      <c r="F4666" s="21"/>
      <c r="G4666" s="21"/>
    </row>
    <row r="4667" spans="4:7">
      <c r="D4667" s="21"/>
      <c r="E4667" s="21"/>
      <c r="F4667" s="21"/>
      <c r="G4667" s="21"/>
    </row>
    <row r="4668" spans="4:7">
      <c r="D4668" s="21"/>
      <c r="E4668" s="21"/>
      <c r="F4668" s="21"/>
      <c r="G4668" s="21"/>
    </row>
    <row r="4669" spans="4:7">
      <c r="D4669" s="21"/>
      <c r="E4669" s="21"/>
      <c r="F4669" s="21"/>
      <c r="G4669" s="21"/>
    </row>
    <row r="4670" spans="4:7">
      <c r="D4670" s="21"/>
      <c r="E4670" s="21"/>
      <c r="F4670" s="21"/>
      <c r="G4670" s="21"/>
    </row>
    <row r="4671" spans="4:7">
      <c r="D4671" s="21"/>
      <c r="E4671" s="21"/>
      <c r="F4671" s="21"/>
      <c r="G4671" s="21"/>
    </row>
    <row r="4672" spans="4:7">
      <c r="D4672" s="21"/>
      <c r="E4672" s="21"/>
      <c r="F4672" s="21"/>
      <c r="G4672" s="21"/>
    </row>
    <row r="4673" spans="4:7">
      <c r="D4673" s="21"/>
      <c r="E4673" s="21"/>
      <c r="F4673" s="21"/>
      <c r="G4673" s="21"/>
    </row>
    <row r="4674" spans="4:7">
      <c r="D4674" s="21"/>
      <c r="E4674" s="21"/>
      <c r="F4674" s="21"/>
      <c r="G4674" s="21"/>
    </row>
    <row r="4675" spans="4:7">
      <c r="D4675" s="21"/>
      <c r="E4675" s="21"/>
      <c r="F4675" s="21"/>
      <c r="G4675" s="21"/>
    </row>
    <row r="4676" spans="4:7">
      <c r="D4676" s="21"/>
      <c r="E4676" s="21"/>
      <c r="F4676" s="21"/>
      <c r="G4676" s="21"/>
    </row>
    <row r="4677" spans="4:7">
      <c r="D4677" s="21"/>
      <c r="E4677" s="21"/>
      <c r="F4677" s="21"/>
      <c r="G4677" s="21"/>
    </row>
    <row r="4678" spans="4:7">
      <c r="D4678" s="21"/>
      <c r="E4678" s="21"/>
      <c r="F4678" s="21"/>
      <c r="G4678" s="21"/>
    </row>
    <row r="4679" spans="4:7">
      <c r="D4679" s="21"/>
      <c r="E4679" s="21"/>
      <c r="F4679" s="21"/>
      <c r="G4679" s="21"/>
    </row>
    <row r="4680" spans="4:7">
      <c r="D4680" s="21"/>
      <c r="E4680" s="21"/>
      <c r="F4680" s="21"/>
      <c r="G4680" s="21"/>
    </row>
    <row r="4681" spans="4:7">
      <c r="D4681" s="21"/>
      <c r="E4681" s="21"/>
      <c r="F4681" s="21"/>
      <c r="G4681" s="21"/>
    </row>
    <row r="4682" spans="4:7">
      <c r="D4682" s="21"/>
      <c r="E4682" s="21"/>
      <c r="F4682" s="21"/>
      <c r="G4682" s="21"/>
    </row>
    <row r="4683" spans="4:7">
      <c r="D4683" s="21"/>
      <c r="E4683" s="21"/>
      <c r="F4683" s="21"/>
      <c r="G4683" s="21"/>
    </row>
    <row r="4684" spans="4:7">
      <c r="D4684" s="21"/>
      <c r="E4684" s="21"/>
      <c r="F4684" s="21"/>
      <c r="G4684" s="21"/>
    </row>
    <row r="4685" spans="4:7">
      <c r="D4685" s="21"/>
      <c r="E4685" s="21"/>
      <c r="F4685" s="21"/>
      <c r="G4685" s="21"/>
    </row>
    <row r="4686" spans="4:7">
      <c r="D4686" s="21"/>
      <c r="E4686" s="21"/>
      <c r="F4686" s="21"/>
      <c r="G4686" s="21"/>
    </row>
    <row r="4687" spans="4:7">
      <c r="D4687" s="21"/>
      <c r="E4687" s="21"/>
      <c r="F4687" s="21"/>
      <c r="G4687" s="21"/>
    </row>
    <row r="4688" spans="4:7">
      <c r="D4688" s="21"/>
      <c r="E4688" s="21"/>
      <c r="F4688" s="21"/>
      <c r="G4688" s="21"/>
    </row>
    <row r="4689" spans="4:7">
      <c r="D4689" s="21"/>
      <c r="E4689" s="21"/>
      <c r="F4689" s="21"/>
      <c r="G4689" s="21"/>
    </row>
    <row r="4690" spans="4:7">
      <c r="D4690" s="21"/>
      <c r="E4690" s="21"/>
      <c r="F4690" s="21"/>
      <c r="G4690" s="21"/>
    </row>
    <row r="4691" spans="4:7">
      <c r="D4691" s="21"/>
      <c r="E4691" s="21"/>
      <c r="F4691" s="21"/>
      <c r="G4691" s="21"/>
    </row>
    <row r="4692" spans="4:7">
      <c r="D4692" s="21"/>
      <c r="E4692" s="21"/>
      <c r="F4692" s="21"/>
      <c r="G4692" s="21"/>
    </row>
    <row r="4693" spans="4:7">
      <c r="D4693" s="21"/>
      <c r="E4693" s="21"/>
      <c r="F4693" s="21"/>
      <c r="G4693" s="21"/>
    </row>
    <row r="4694" spans="4:7">
      <c r="D4694" s="21"/>
      <c r="E4694" s="21"/>
      <c r="F4694" s="21"/>
      <c r="G4694" s="21"/>
    </row>
    <row r="4695" spans="4:7">
      <c r="D4695" s="21"/>
      <c r="E4695" s="21"/>
      <c r="F4695" s="21"/>
      <c r="G4695" s="21"/>
    </row>
    <row r="4696" spans="4:7">
      <c r="D4696" s="21"/>
      <c r="E4696" s="21"/>
      <c r="F4696" s="21"/>
      <c r="G4696" s="21"/>
    </row>
    <row r="4697" spans="4:7">
      <c r="D4697" s="21"/>
      <c r="E4697" s="21"/>
      <c r="F4697" s="21"/>
      <c r="G4697" s="21"/>
    </row>
    <row r="4698" spans="4:7">
      <c r="D4698" s="21"/>
      <c r="E4698" s="21"/>
      <c r="F4698" s="21"/>
      <c r="G4698" s="21"/>
    </row>
    <row r="4699" spans="4:7">
      <c r="D4699" s="21"/>
      <c r="E4699" s="21"/>
      <c r="F4699" s="21"/>
      <c r="G4699" s="21"/>
    </row>
    <row r="4700" spans="4:7">
      <c r="D4700" s="21"/>
      <c r="E4700" s="21"/>
      <c r="F4700" s="21"/>
      <c r="G4700" s="21"/>
    </row>
    <row r="4701" spans="4:7">
      <c r="D4701" s="21"/>
      <c r="E4701" s="21"/>
      <c r="F4701" s="21"/>
      <c r="G4701" s="21"/>
    </row>
    <row r="4702" spans="4:7">
      <c r="D4702" s="21"/>
      <c r="E4702" s="21"/>
      <c r="F4702" s="21"/>
      <c r="G4702" s="21"/>
    </row>
    <row r="4703" spans="4:7">
      <c r="D4703" s="21"/>
      <c r="E4703" s="21"/>
      <c r="F4703" s="21"/>
      <c r="G4703" s="21"/>
    </row>
    <row r="4704" spans="4:7">
      <c r="D4704" s="21"/>
      <c r="E4704" s="21"/>
      <c r="F4704" s="21"/>
      <c r="G4704" s="21"/>
    </row>
    <row r="4705" spans="4:7">
      <c r="D4705" s="21"/>
      <c r="E4705" s="21"/>
      <c r="F4705" s="21"/>
      <c r="G4705" s="21"/>
    </row>
    <row r="4706" spans="4:7">
      <c r="D4706" s="21"/>
      <c r="E4706" s="21"/>
      <c r="F4706" s="21"/>
      <c r="G4706" s="21"/>
    </row>
    <row r="4707" spans="4:7">
      <c r="D4707" s="21"/>
      <c r="E4707" s="21"/>
      <c r="F4707" s="21"/>
      <c r="G4707" s="21"/>
    </row>
    <row r="4708" spans="4:7">
      <c r="D4708" s="21"/>
      <c r="E4708" s="21"/>
      <c r="F4708" s="21"/>
      <c r="G4708" s="21"/>
    </row>
    <row r="4709" spans="4:7">
      <c r="D4709" s="21"/>
      <c r="E4709" s="21"/>
      <c r="F4709" s="21"/>
      <c r="G4709" s="21"/>
    </row>
    <row r="4710" spans="4:7">
      <c r="D4710" s="21"/>
      <c r="E4710" s="21"/>
      <c r="F4710" s="21"/>
      <c r="G4710" s="21"/>
    </row>
    <row r="4711" spans="4:7">
      <c r="D4711" s="21"/>
      <c r="E4711" s="21"/>
      <c r="F4711" s="21"/>
      <c r="G4711" s="21"/>
    </row>
    <row r="4712" spans="4:7">
      <c r="D4712" s="21"/>
      <c r="E4712" s="21"/>
      <c r="F4712" s="21"/>
      <c r="G4712" s="21"/>
    </row>
    <row r="4713" spans="4:7">
      <c r="D4713" s="21"/>
      <c r="E4713" s="21"/>
      <c r="F4713" s="21"/>
      <c r="G4713" s="21"/>
    </row>
    <row r="4714" spans="4:7">
      <c r="D4714" s="21"/>
      <c r="E4714" s="21"/>
      <c r="F4714" s="21"/>
      <c r="G4714" s="21"/>
    </row>
    <row r="4715" spans="4:7">
      <c r="D4715" s="21"/>
      <c r="E4715" s="21"/>
      <c r="F4715" s="21"/>
      <c r="G4715" s="21"/>
    </row>
    <row r="4716" spans="4:7">
      <c r="D4716" s="21"/>
      <c r="E4716" s="21"/>
      <c r="F4716" s="21"/>
      <c r="G4716" s="21"/>
    </row>
    <row r="4717" spans="4:7">
      <c r="D4717" s="21"/>
      <c r="E4717" s="21"/>
      <c r="F4717" s="21"/>
      <c r="G4717" s="21"/>
    </row>
    <row r="4718" spans="4:7">
      <c r="D4718" s="21"/>
      <c r="E4718" s="21"/>
      <c r="F4718" s="21"/>
      <c r="G4718" s="21"/>
    </row>
    <row r="4719" spans="4:7">
      <c r="D4719" s="21"/>
      <c r="E4719" s="21"/>
      <c r="F4719" s="21"/>
      <c r="G4719" s="21"/>
    </row>
    <row r="4720" spans="4:7">
      <c r="D4720" s="21"/>
      <c r="E4720" s="21"/>
      <c r="F4720" s="21"/>
      <c r="G4720" s="21"/>
    </row>
    <row r="4721" spans="4:7">
      <c r="D4721" s="21"/>
      <c r="E4721" s="21"/>
      <c r="F4721" s="21"/>
      <c r="G4721" s="21"/>
    </row>
    <row r="4722" spans="4:7">
      <c r="D4722" s="21"/>
      <c r="E4722" s="21"/>
      <c r="F4722" s="21"/>
      <c r="G4722" s="21"/>
    </row>
    <row r="4723" spans="4:7">
      <c r="D4723" s="21"/>
      <c r="E4723" s="21"/>
      <c r="F4723" s="21"/>
      <c r="G4723" s="21"/>
    </row>
    <row r="4724" spans="4:7">
      <c r="D4724" s="21"/>
      <c r="E4724" s="21"/>
      <c r="F4724" s="21"/>
      <c r="G4724" s="21"/>
    </row>
    <row r="4725" spans="4:7">
      <c r="D4725" s="21"/>
      <c r="E4725" s="21"/>
      <c r="F4725" s="21"/>
      <c r="G4725" s="21"/>
    </row>
    <row r="4726" spans="4:7">
      <c r="D4726" s="21"/>
      <c r="E4726" s="21"/>
      <c r="F4726" s="21"/>
      <c r="G4726" s="21"/>
    </row>
    <row r="4727" spans="4:7">
      <c r="D4727" s="21"/>
      <c r="E4727" s="21"/>
      <c r="F4727" s="21"/>
      <c r="G4727" s="21"/>
    </row>
    <row r="4728" spans="4:7">
      <c r="D4728" s="21"/>
      <c r="E4728" s="21"/>
      <c r="F4728" s="21"/>
      <c r="G4728" s="21"/>
    </row>
    <row r="4729" spans="4:7">
      <c r="D4729" s="21"/>
      <c r="E4729" s="21"/>
      <c r="F4729" s="21"/>
      <c r="G4729" s="21"/>
    </row>
    <row r="4730" spans="4:7">
      <c r="D4730" s="21"/>
      <c r="E4730" s="21"/>
      <c r="F4730" s="21"/>
      <c r="G4730" s="21"/>
    </row>
    <row r="4731" spans="4:7">
      <c r="D4731" s="21"/>
      <c r="E4731" s="21"/>
      <c r="F4731" s="21"/>
      <c r="G4731" s="21"/>
    </row>
    <row r="4732" spans="4:7">
      <c r="D4732" s="21"/>
      <c r="E4732" s="21"/>
      <c r="F4732" s="21"/>
      <c r="G4732" s="21"/>
    </row>
    <row r="4733" spans="4:7">
      <c r="D4733" s="21"/>
      <c r="E4733" s="21"/>
      <c r="F4733" s="21"/>
      <c r="G4733" s="21"/>
    </row>
    <row r="4734" spans="4:7">
      <c r="D4734" s="21"/>
      <c r="E4734" s="21"/>
      <c r="F4734" s="21"/>
      <c r="G4734" s="21"/>
    </row>
    <row r="4735" spans="4:7">
      <c r="D4735" s="21"/>
      <c r="E4735" s="21"/>
      <c r="F4735" s="21"/>
      <c r="G4735" s="21"/>
    </row>
    <row r="4736" spans="4:7">
      <c r="D4736" s="21"/>
      <c r="E4736" s="21"/>
      <c r="F4736" s="21"/>
      <c r="G4736" s="21"/>
    </row>
    <row r="4737" spans="4:7">
      <c r="D4737" s="21"/>
      <c r="E4737" s="21"/>
      <c r="F4737" s="21"/>
      <c r="G4737" s="21"/>
    </row>
    <row r="4738" spans="4:7">
      <c r="D4738" s="21"/>
      <c r="E4738" s="21"/>
      <c r="F4738" s="21"/>
      <c r="G4738" s="21"/>
    </row>
    <row r="4739" spans="4:7">
      <c r="D4739" s="21"/>
      <c r="E4739" s="21"/>
      <c r="F4739" s="21"/>
      <c r="G4739" s="21"/>
    </row>
    <row r="4740" spans="4:7">
      <c r="D4740" s="21"/>
      <c r="E4740" s="21"/>
      <c r="F4740" s="21"/>
      <c r="G4740" s="21"/>
    </row>
    <row r="4741" spans="4:7">
      <c r="D4741" s="21"/>
      <c r="E4741" s="21"/>
      <c r="F4741" s="21"/>
      <c r="G4741" s="21"/>
    </row>
    <row r="4742" spans="4:7">
      <c r="D4742" s="21"/>
      <c r="E4742" s="21"/>
      <c r="F4742" s="21"/>
      <c r="G4742" s="21"/>
    </row>
    <row r="4743" spans="4:7">
      <c r="D4743" s="21"/>
      <c r="E4743" s="21"/>
      <c r="F4743" s="21"/>
      <c r="G4743" s="21"/>
    </row>
    <row r="4744" spans="4:7">
      <c r="D4744" s="21"/>
      <c r="E4744" s="21"/>
      <c r="F4744" s="21"/>
      <c r="G4744" s="21"/>
    </row>
    <row r="4745" spans="4:7">
      <c r="D4745" s="21"/>
      <c r="E4745" s="21"/>
      <c r="F4745" s="21"/>
      <c r="G4745" s="21"/>
    </row>
    <row r="4746" spans="4:7">
      <c r="D4746" s="21"/>
      <c r="E4746" s="21"/>
      <c r="F4746" s="21"/>
      <c r="G4746" s="21"/>
    </row>
    <row r="4747" spans="4:7">
      <c r="D4747" s="21"/>
      <c r="E4747" s="21"/>
      <c r="F4747" s="21"/>
      <c r="G4747" s="21"/>
    </row>
    <row r="4748" spans="4:7">
      <c r="D4748" s="21"/>
      <c r="E4748" s="21"/>
      <c r="F4748" s="21"/>
      <c r="G4748" s="21"/>
    </row>
    <row r="4749" spans="4:7">
      <c r="D4749" s="21"/>
      <c r="E4749" s="21"/>
      <c r="F4749" s="21"/>
      <c r="G4749" s="21"/>
    </row>
    <row r="4750" spans="4:7">
      <c r="D4750" s="21"/>
      <c r="E4750" s="21"/>
      <c r="F4750" s="21"/>
      <c r="G4750" s="21"/>
    </row>
    <row r="4751" spans="4:7">
      <c r="D4751" s="21"/>
      <c r="E4751" s="21"/>
      <c r="F4751" s="21"/>
      <c r="G4751" s="21"/>
    </row>
    <row r="4752" spans="4:7">
      <c r="D4752" s="21"/>
      <c r="E4752" s="21"/>
      <c r="F4752" s="21"/>
      <c r="G4752" s="21"/>
    </row>
    <row r="4753" spans="4:7">
      <c r="D4753" s="21"/>
      <c r="E4753" s="21"/>
      <c r="F4753" s="21"/>
      <c r="G4753" s="21"/>
    </row>
    <row r="4754" spans="4:7">
      <c r="D4754" s="21"/>
      <c r="E4754" s="21"/>
      <c r="F4754" s="21"/>
      <c r="G4754" s="21"/>
    </row>
    <row r="4755" spans="4:7">
      <c r="D4755" s="21"/>
      <c r="E4755" s="21"/>
      <c r="F4755" s="21"/>
      <c r="G4755" s="21"/>
    </row>
    <row r="4756" spans="4:7">
      <c r="D4756" s="21"/>
      <c r="E4756" s="21"/>
      <c r="F4756" s="21"/>
      <c r="G4756" s="21"/>
    </row>
    <row r="4757" spans="4:7">
      <c r="D4757" s="21"/>
      <c r="E4757" s="21"/>
      <c r="F4757" s="21"/>
      <c r="G4757" s="21"/>
    </row>
    <row r="4758" spans="4:7">
      <c r="D4758" s="21"/>
      <c r="E4758" s="21"/>
      <c r="F4758" s="21"/>
      <c r="G4758" s="21"/>
    </row>
    <row r="4759" spans="4:7">
      <c r="D4759" s="21"/>
      <c r="E4759" s="21"/>
      <c r="F4759" s="21"/>
      <c r="G4759" s="21"/>
    </row>
    <row r="4760" spans="4:7">
      <c r="D4760" s="21"/>
      <c r="E4760" s="21"/>
      <c r="F4760" s="21"/>
      <c r="G4760" s="21"/>
    </row>
    <row r="4761" spans="4:7">
      <c r="D4761" s="21"/>
      <c r="E4761" s="21"/>
      <c r="F4761" s="21"/>
      <c r="G4761" s="21"/>
    </row>
    <row r="4762" spans="4:7">
      <c r="D4762" s="21"/>
      <c r="E4762" s="21"/>
      <c r="F4762" s="21"/>
      <c r="G4762" s="21"/>
    </row>
    <row r="4763" spans="4:7">
      <c r="D4763" s="21"/>
      <c r="E4763" s="21"/>
      <c r="F4763" s="21"/>
      <c r="G4763" s="21"/>
    </row>
    <row r="4764" spans="4:7">
      <c r="D4764" s="21"/>
      <c r="E4764" s="21"/>
      <c r="F4764" s="21"/>
      <c r="G4764" s="21"/>
    </row>
    <row r="4765" spans="4:7">
      <c r="D4765" s="21"/>
      <c r="E4765" s="21"/>
      <c r="F4765" s="21"/>
      <c r="G4765" s="21"/>
    </row>
    <row r="4766" spans="4:7">
      <c r="D4766" s="21"/>
      <c r="E4766" s="21"/>
      <c r="F4766" s="21"/>
      <c r="G4766" s="21"/>
    </row>
    <row r="4767" spans="4:7">
      <c r="D4767" s="21"/>
      <c r="E4767" s="21"/>
      <c r="F4767" s="21"/>
      <c r="G4767" s="21"/>
    </row>
    <row r="4768" spans="4:7">
      <c r="D4768" s="21"/>
      <c r="E4768" s="21"/>
      <c r="F4768" s="21"/>
      <c r="G4768" s="21"/>
    </row>
    <row r="4769" spans="4:7">
      <c r="D4769" s="21"/>
      <c r="E4769" s="21"/>
      <c r="F4769" s="21"/>
      <c r="G4769" s="21"/>
    </row>
    <row r="4770" spans="4:7">
      <c r="D4770" s="21"/>
      <c r="E4770" s="21"/>
      <c r="F4770" s="21"/>
      <c r="G4770" s="21"/>
    </row>
    <row r="4771" spans="4:7">
      <c r="D4771" s="21"/>
      <c r="E4771" s="21"/>
      <c r="F4771" s="21"/>
      <c r="G4771" s="21"/>
    </row>
    <row r="4772" spans="4:7">
      <c r="D4772" s="21"/>
      <c r="E4772" s="21"/>
      <c r="F4772" s="21"/>
      <c r="G4772" s="21"/>
    </row>
    <row r="4773" spans="4:7">
      <c r="D4773" s="21"/>
      <c r="E4773" s="21"/>
      <c r="F4773" s="21"/>
      <c r="G4773" s="21"/>
    </row>
    <row r="4774" spans="4:7">
      <c r="D4774" s="21"/>
      <c r="E4774" s="21"/>
      <c r="F4774" s="21"/>
      <c r="G4774" s="21"/>
    </row>
    <row r="4775" spans="4:7">
      <c r="D4775" s="21"/>
      <c r="E4775" s="21"/>
      <c r="F4775" s="21"/>
      <c r="G4775" s="21"/>
    </row>
    <row r="4776" spans="4:7">
      <c r="D4776" s="21"/>
      <c r="E4776" s="21"/>
      <c r="F4776" s="21"/>
      <c r="G4776" s="21"/>
    </row>
    <row r="4777" spans="4:7">
      <c r="D4777" s="21"/>
      <c r="E4777" s="21"/>
      <c r="F4777" s="21"/>
      <c r="G4777" s="21"/>
    </row>
    <row r="4778" spans="4:7">
      <c r="D4778" s="21"/>
      <c r="E4778" s="21"/>
      <c r="F4778" s="21"/>
      <c r="G4778" s="21"/>
    </row>
    <row r="4779" spans="4:7">
      <c r="D4779" s="21"/>
      <c r="E4779" s="21"/>
      <c r="F4779" s="21"/>
      <c r="G4779" s="21"/>
    </row>
    <row r="4780" spans="4:7">
      <c r="D4780" s="21"/>
      <c r="E4780" s="21"/>
      <c r="F4780" s="21"/>
      <c r="G4780" s="21"/>
    </row>
    <row r="4781" spans="4:7">
      <c r="D4781" s="21"/>
      <c r="E4781" s="21"/>
      <c r="F4781" s="21"/>
      <c r="G4781" s="21"/>
    </row>
    <row r="4782" spans="4:7">
      <c r="D4782" s="21"/>
      <c r="E4782" s="21"/>
      <c r="F4782" s="21"/>
      <c r="G4782" s="21"/>
    </row>
    <row r="4783" spans="4:7">
      <c r="D4783" s="21"/>
      <c r="E4783" s="21"/>
      <c r="F4783" s="21"/>
      <c r="G4783" s="21"/>
    </row>
    <row r="4784" spans="4:7">
      <c r="D4784" s="21"/>
      <c r="E4784" s="21"/>
      <c r="F4784" s="21"/>
      <c r="G4784" s="21"/>
    </row>
    <row r="4785" spans="4:7">
      <c r="D4785" s="21"/>
      <c r="E4785" s="21"/>
      <c r="F4785" s="21"/>
      <c r="G4785" s="21"/>
    </row>
    <row r="4786" spans="4:7">
      <c r="D4786" s="21"/>
      <c r="E4786" s="21"/>
      <c r="F4786" s="21"/>
      <c r="G4786" s="21"/>
    </row>
    <row r="4787" spans="4:7">
      <c r="D4787" s="21"/>
      <c r="E4787" s="21"/>
      <c r="F4787" s="21"/>
      <c r="G4787" s="21"/>
    </row>
    <row r="4788" spans="4:7">
      <c r="D4788" s="21"/>
      <c r="E4788" s="21"/>
      <c r="F4788" s="21"/>
      <c r="G4788" s="21"/>
    </row>
    <row r="4789" spans="4:7">
      <c r="D4789" s="21"/>
      <c r="E4789" s="21"/>
      <c r="F4789" s="21"/>
      <c r="G4789" s="21"/>
    </row>
    <row r="4790" spans="4:7">
      <c r="D4790" s="21"/>
      <c r="E4790" s="21"/>
      <c r="F4790" s="21"/>
      <c r="G4790" s="21"/>
    </row>
    <row r="4791" spans="4:7">
      <c r="D4791" s="21"/>
      <c r="E4791" s="21"/>
      <c r="F4791" s="21"/>
      <c r="G4791" s="21"/>
    </row>
    <row r="4792" spans="4:7">
      <c r="D4792" s="21"/>
      <c r="E4792" s="21"/>
      <c r="F4792" s="21"/>
      <c r="G4792" s="21"/>
    </row>
    <row r="4793" spans="4:7">
      <c r="D4793" s="21"/>
      <c r="E4793" s="21"/>
      <c r="F4793" s="21"/>
      <c r="G4793" s="21"/>
    </row>
    <row r="4794" spans="4:7">
      <c r="D4794" s="21"/>
      <c r="E4794" s="21"/>
      <c r="F4794" s="21"/>
      <c r="G4794" s="21"/>
    </row>
    <row r="4795" spans="4:7">
      <c r="D4795" s="21"/>
      <c r="E4795" s="21"/>
      <c r="F4795" s="21"/>
      <c r="G4795" s="21"/>
    </row>
    <row r="4796" spans="4:7">
      <c r="D4796" s="21"/>
      <c r="E4796" s="21"/>
      <c r="F4796" s="21"/>
      <c r="G4796" s="21"/>
    </row>
    <row r="4797" spans="4:7">
      <c r="D4797" s="21"/>
      <c r="E4797" s="21"/>
      <c r="F4797" s="21"/>
      <c r="G4797" s="21"/>
    </row>
    <row r="4798" spans="4:7">
      <c r="D4798" s="21"/>
      <c r="E4798" s="21"/>
      <c r="F4798" s="21"/>
      <c r="G4798" s="21"/>
    </row>
    <row r="4799" spans="4:7">
      <c r="D4799" s="21"/>
      <c r="E4799" s="21"/>
      <c r="F4799" s="21"/>
      <c r="G4799" s="21"/>
    </row>
    <row r="4800" spans="4:7">
      <c r="D4800" s="21"/>
      <c r="E4800" s="21"/>
      <c r="F4800" s="21"/>
      <c r="G4800" s="21"/>
    </row>
    <row r="4801" spans="4:7">
      <c r="D4801" s="21"/>
      <c r="E4801" s="21"/>
      <c r="F4801" s="21"/>
      <c r="G4801" s="21"/>
    </row>
    <row r="4802" spans="4:7">
      <c r="D4802" s="21"/>
      <c r="E4802" s="21"/>
      <c r="F4802" s="21"/>
      <c r="G4802" s="21"/>
    </row>
    <row r="4803" spans="4:7">
      <c r="D4803" s="21"/>
      <c r="E4803" s="21"/>
      <c r="F4803" s="21"/>
      <c r="G4803" s="21"/>
    </row>
    <row r="4804" spans="4:7">
      <c r="D4804" s="21"/>
      <c r="E4804" s="21"/>
      <c r="F4804" s="21"/>
      <c r="G4804" s="21"/>
    </row>
    <row r="4805" spans="4:7">
      <c r="D4805" s="21"/>
      <c r="E4805" s="21"/>
      <c r="F4805" s="21"/>
      <c r="G4805" s="21"/>
    </row>
    <row r="4806" spans="4:7">
      <c r="D4806" s="21"/>
      <c r="E4806" s="21"/>
      <c r="F4806" s="21"/>
      <c r="G4806" s="21"/>
    </row>
    <row r="4807" spans="4:7">
      <c r="D4807" s="21"/>
      <c r="E4807" s="21"/>
      <c r="F4807" s="21"/>
      <c r="G4807" s="21"/>
    </row>
    <row r="4808" spans="4:7">
      <c r="D4808" s="21"/>
      <c r="E4808" s="21"/>
      <c r="F4808" s="21"/>
      <c r="G4808" s="21"/>
    </row>
    <row r="4809" spans="4:7">
      <c r="D4809" s="21"/>
      <c r="E4809" s="21"/>
      <c r="F4809" s="21"/>
      <c r="G4809" s="21"/>
    </row>
    <row r="4810" spans="4:7">
      <c r="D4810" s="21"/>
      <c r="E4810" s="21"/>
      <c r="F4810" s="21"/>
      <c r="G4810" s="21"/>
    </row>
    <row r="4811" spans="4:7">
      <c r="D4811" s="21"/>
      <c r="E4811" s="21"/>
      <c r="F4811" s="21"/>
      <c r="G4811" s="21"/>
    </row>
    <row r="4812" spans="4:7">
      <c r="D4812" s="21"/>
      <c r="E4812" s="21"/>
      <c r="F4812" s="21"/>
      <c r="G4812" s="21"/>
    </row>
    <row r="4813" spans="4:7">
      <c r="D4813" s="21"/>
      <c r="E4813" s="21"/>
      <c r="F4813" s="21"/>
      <c r="G4813" s="21"/>
    </row>
    <row r="4814" spans="4:7">
      <c r="D4814" s="21"/>
      <c r="E4814" s="21"/>
      <c r="F4814" s="21"/>
      <c r="G4814" s="21"/>
    </row>
    <row r="4815" spans="4:7">
      <c r="D4815" s="21"/>
      <c r="E4815" s="21"/>
      <c r="F4815" s="21"/>
      <c r="G4815" s="21"/>
    </row>
    <row r="4816" spans="4:7">
      <c r="D4816" s="21"/>
      <c r="E4816" s="21"/>
      <c r="F4816" s="21"/>
      <c r="G4816" s="21"/>
    </row>
    <row r="4817" spans="4:7">
      <c r="D4817" s="21"/>
      <c r="E4817" s="21"/>
      <c r="F4817" s="21"/>
      <c r="G4817" s="21"/>
    </row>
    <row r="4818" spans="4:7">
      <c r="D4818" s="21"/>
      <c r="E4818" s="21"/>
      <c r="F4818" s="21"/>
      <c r="G4818" s="21"/>
    </row>
    <row r="4819" spans="4:7">
      <c r="D4819" s="21"/>
      <c r="E4819" s="21"/>
      <c r="F4819" s="21"/>
      <c r="G4819" s="21"/>
    </row>
    <row r="4820" spans="4:7">
      <c r="D4820" s="21"/>
      <c r="E4820" s="21"/>
      <c r="F4820" s="21"/>
      <c r="G4820" s="21"/>
    </row>
    <row r="4821" spans="4:7">
      <c r="D4821" s="21"/>
      <c r="E4821" s="21"/>
      <c r="F4821" s="21"/>
      <c r="G4821" s="21"/>
    </row>
    <row r="4822" spans="4:7">
      <c r="D4822" s="21"/>
      <c r="E4822" s="21"/>
      <c r="F4822" s="21"/>
      <c r="G4822" s="21"/>
    </row>
    <row r="4823" spans="4:7">
      <c r="D4823" s="21"/>
      <c r="E4823" s="21"/>
      <c r="F4823" s="21"/>
      <c r="G4823" s="21"/>
    </row>
    <row r="4824" spans="4:7">
      <c r="D4824" s="21"/>
      <c r="E4824" s="21"/>
      <c r="F4824" s="21"/>
      <c r="G4824" s="21"/>
    </row>
    <row r="4825" spans="4:7">
      <c r="D4825" s="21"/>
      <c r="E4825" s="21"/>
      <c r="F4825" s="21"/>
      <c r="G4825" s="21"/>
    </row>
    <row r="4826" spans="4:7">
      <c r="D4826" s="21"/>
      <c r="E4826" s="21"/>
      <c r="F4826" s="21"/>
      <c r="G4826" s="21"/>
    </row>
    <row r="4827" spans="4:7">
      <c r="D4827" s="21"/>
      <c r="E4827" s="21"/>
      <c r="F4827" s="21"/>
      <c r="G4827" s="21"/>
    </row>
    <row r="4828" spans="4:7">
      <c r="D4828" s="21"/>
      <c r="E4828" s="21"/>
      <c r="F4828" s="21"/>
      <c r="G4828" s="21"/>
    </row>
    <row r="4829" spans="4:7">
      <c r="D4829" s="21"/>
      <c r="E4829" s="21"/>
      <c r="F4829" s="21"/>
      <c r="G4829" s="21"/>
    </row>
    <row r="4830" spans="4:7">
      <c r="D4830" s="21"/>
      <c r="E4830" s="21"/>
      <c r="F4830" s="21"/>
      <c r="G4830" s="21"/>
    </row>
    <row r="4831" spans="4:7">
      <c r="D4831" s="21"/>
      <c r="E4831" s="21"/>
      <c r="F4831" s="21"/>
      <c r="G4831" s="21"/>
    </row>
    <row r="4832" spans="4:7">
      <c r="D4832" s="21"/>
      <c r="E4832" s="21"/>
      <c r="F4832" s="21"/>
      <c r="G4832" s="21"/>
    </row>
    <row r="4833" spans="4:7">
      <c r="D4833" s="21"/>
      <c r="E4833" s="21"/>
      <c r="F4833" s="21"/>
      <c r="G4833" s="21"/>
    </row>
    <row r="4834" spans="4:7">
      <c r="D4834" s="21"/>
      <c r="E4834" s="21"/>
      <c r="F4834" s="21"/>
      <c r="G4834" s="21"/>
    </row>
    <row r="4835" spans="4:7">
      <c r="D4835" s="21"/>
      <c r="E4835" s="21"/>
      <c r="F4835" s="21"/>
      <c r="G4835" s="21"/>
    </row>
    <row r="4836" spans="4:7">
      <c r="D4836" s="21"/>
      <c r="E4836" s="21"/>
      <c r="F4836" s="21"/>
      <c r="G4836" s="21"/>
    </row>
    <row r="4837" spans="4:7">
      <c r="D4837" s="21"/>
      <c r="E4837" s="21"/>
      <c r="F4837" s="21"/>
      <c r="G4837" s="21"/>
    </row>
    <row r="4838" spans="4:7">
      <c r="D4838" s="21"/>
      <c r="E4838" s="21"/>
      <c r="F4838" s="21"/>
      <c r="G4838" s="21"/>
    </row>
    <row r="4839" spans="4:7">
      <c r="D4839" s="21"/>
      <c r="E4839" s="21"/>
      <c r="F4839" s="21"/>
      <c r="G4839" s="21"/>
    </row>
    <row r="4840" spans="4:7">
      <c r="D4840" s="21"/>
      <c r="E4840" s="21"/>
      <c r="F4840" s="21"/>
      <c r="G4840" s="21"/>
    </row>
    <row r="4841" spans="4:7">
      <c r="D4841" s="21"/>
      <c r="E4841" s="21"/>
      <c r="F4841" s="21"/>
      <c r="G4841" s="21"/>
    </row>
    <row r="4842" spans="4:7">
      <c r="D4842" s="21"/>
      <c r="E4842" s="21"/>
      <c r="F4842" s="21"/>
      <c r="G4842" s="21"/>
    </row>
    <row r="4843" spans="4:7">
      <c r="D4843" s="21"/>
      <c r="E4843" s="21"/>
      <c r="F4843" s="21"/>
      <c r="G4843" s="21"/>
    </row>
    <row r="4844" spans="4:7">
      <c r="D4844" s="21"/>
      <c r="E4844" s="21"/>
      <c r="F4844" s="21"/>
      <c r="G4844" s="21"/>
    </row>
    <row r="4845" spans="4:7">
      <c r="D4845" s="21"/>
      <c r="E4845" s="21"/>
      <c r="F4845" s="21"/>
      <c r="G4845" s="21"/>
    </row>
    <row r="4846" spans="4:7">
      <c r="D4846" s="21"/>
      <c r="E4846" s="21"/>
      <c r="F4846" s="21"/>
      <c r="G4846" s="21"/>
    </row>
    <row r="4847" spans="4:7">
      <c r="D4847" s="21"/>
      <c r="E4847" s="21"/>
      <c r="F4847" s="21"/>
      <c r="G4847" s="21"/>
    </row>
    <row r="4848" spans="4:7">
      <c r="D4848" s="21"/>
      <c r="E4848" s="21"/>
      <c r="F4848" s="21"/>
      <c r="G4848" s="21"/>
    </row>
    <row r="4849" spans="4:7">
      <c r="D4849" s="21"/>
      <c r="E4849" s="21"/>
      <c r="F4849" s="21"/>
      <c r="G4849" s="21"/>
    </row>
    <row r="4850" spans="4:7">
      <c r="D4850" s="21"/>
      <c r="E4850" s="21"/>
      <c r="F4850" s="21"/>
      <c r="G4850" s="21"/>
    </row>
    <row r="4851" spans="4:7">
      <c r="D4851" s="21"/>
      <c r="E4851" s="21"/>
      <c r="F4851" s="21"/>
      <c r="G4851" s="21"/>
    </row>
    <row r="4852" spans="4:7">
      <c r="D4852" s="21"/>
      <c r="E4852" s="21"/>
      <c r="F4852" s="21"/>
      <c r="G4852" s="21"/>
    </row>
    <row r="4853" spans="4:7">
      <c r="D4853" s="21"/>
      <c r="E4853" s="21"/>
      <c r="F4853" s="21"/>
      <c r="G4853" s="21"/>
    </row>
    <row r="4854" spans="4:7">
      <c r="D4854" s="21"/>
      <c r="E4854" s="21"/>
      <c r="F4854" s="21"/>
      <c r="G4854" s="21"/>
    </row>
    <row r="4855" spans="4:7">
      <c r="D4855" s="21"/>
      <c r="E4855" s="21"/>
      <c r="F4855" s="21"/>
      <c r="G4855" s="21"/>
    </row>
    <row r="4856" spans="4:7">
      <c r="D4856" s="21"/>
      <c r="E4856" s="21"/>
      <c r="F4856" s="21"/>
      <c r="G4856" s="21"/>
    </row>
    <row r="4857" spans="4:7">
      <c r="D4857" s="21"/>
      <c r="E4857" s="21"/>
      <c r="F4857" s="21"/>
      <c r="G4857" s="21"/>
    </row>
    <row r="4858" spans="4:7">
      <c r="D4858" s="21"/>
      <c r="E4858" s="21"/>
      <c r="F4858" s="21"/>
      <c r="G4858" s="21"/>
    </row>
    <row r="4859" spans="4:7">
      <c r="D4859" s="21"/>
      <c r="E4859" s="21"/>
      <c r="F4859" s="21"/>
      <c r="G4859" s="21"/>
    </row>
    <row r="4860" spans="4:7">
      <c r="D4860" s="21"/>
      <c r="E4860" s="21"/>
      <c r="F4860" s="21"/>
      <c r="G4860" s="21"/>
    </row>
    <row r="4861" spans="4:7">
      <c r="D4861" s="21"/>
      <c r="E4861" s="21"/>
      <c r="F4861" s="21"/>
      <c r="G4861" s="21"/>
    </row>
    <row r="4862" spans="4:7">
      <c r="D4862" s="21"/>
      <c r="E4862" s="21"/>
      <c r="F4862" s="21"/>
      <c r="G4862" s="21"/>
    </row>
    <row r="4863" spans="4:7">
      <c r="D4863" s="21"/>
      <c r="E4863" s="21"/>
      <c r="F4863" s="21"/>
      <c r="G4863" s="21"/>
    </row>
    <row r="4864" spans="4:7">
      <c r="D4864" s="21"/>
      <c r="E4864" s="21"/>
      <c r="F4864" s="21"/>
      <c r="G4864" s="21"/>
    </row>
    <row r="4865" spans="4:7">
      <c r="D4865" s="21"/>
      <c r="E4865" s="21"/>
      <c r="F4865" s="21"/>
      <c r="G4865" s="21"/>
    </row>
    <row r="4866" spans="4:7">
      <c r="D4866" s="21"/>
      <c r="E4866" s="21"/>
      <c r="F4866" s="21"/>
      <c r="G4866" s="21"/>
    </row>
    <row r="4867" spans="4:7">
      <c r="D4867" s="21"/>
      <c r="E4867" s="21"/>
      <c r="F4867" s="21"/>
      <c r="G4867" s="21"/>
    </row>
    <row r="4868" spans="4:7">
      <c r="D4868" s="21"/>
      <c r="E4868" s="21"/>
      <c r="F4868" s="21"/>
      <c r="G4868" s="21"/>
    </row>
    <row r="4869" spans="4:7">
      <c r="D4869" s="21"/>
      <c r="E4869" s="21"/>
      <c r="F4869" s="21"/>
      <c r="G4869" s="21"/>
    </row>
    <row r="4870" spans="4:7">
      <c r="D4870" s="21"/>
      <c r="E4870" s="21"/>
      <c r="F4870" s="21"/>
      <c r="G4870" s="21"/>
    </row>
    <row r="4871" spans="4:7">
      <c r="D4871" s="21"/>
      <c r="E4871" s="21"/>
      <c r="F4871" s="21"/>
      <c r="G4871" s="21"/>
    </row>
    <row r="4872" spans="4:7">
      <c r="D4872" s="21"/>
      <c r="E4872" s="21"/>
      <c r="F4872" s="21"/>
      <c r="G4872" s="21"/>
    </row>
    <row r="4873" spans="4:7">
      <c r="D4873" s="21"/>
      <c r="E4873" s="21"/>
      <c r="F4873" s="21"/>
      <c r="G4873" s="21"/>
    </row>
    <row r="4874" spans="4:7">
      <c r="D4874" s="21"/>
      <c r="E4874" s="21"/>
      <c r="F4874" s="21"/>
      <c r="G4874" s="21"/>
    </row>
    <row r="4875" spans="4:7">
      <c r="D4875" s="21"/>
      <c r="E4875" s="21"/>
      <c r="F4875" s="21"/>
      <c r="G4875" s="21"/>
    </row>
    <row r="4876" spans="4:7">
      <c r="D4876" s="21"/>
      <c r="E4876" s="21"/>
      <c r="F4876" s="21"/>
      <c r="G4876" s="21"/>
    </row>
    <row r="4877" spans="4:7">
      <c r="D4877" s="21"/>
      <c r="E4877" s="21"/>
      <c r="F4877" s="21"/>
      <c r="G4877" s="21"/>
    </row>
    <row r="4878" spans="4:7">
      <c r="D4878" s="21"/>
      <c r="E4878" s="21"/>
      <c r="F4878" s="21"/>
      <c r="G4878" s="21"/>
    </row>
    <row r="4879" spans="4:7">
      <c r="D4879" s="21"/>
      <c r="E4879" s="21"/>
      <c r="F4879" s="21"/>
      <c r="G4879" s="21"/>
    </row>
    <row r="4880" spans="4:7">
      <c r="D4880" s="21"/>
      <c r="E4880" s="21"/>
      <c r="F4880" s="21"/>
      <c r="G4880" s="21"/>
    </row>
    <row r="4881" spans="4:7">
      <c r="D4881" s="21"/>
      <c r="E4881" s="21"/>
      <c r="F4881" s="21"/>
      <c r="G4881" s="21"/>
    </row>
    <row r="4882" spans="4:7">
      <c r="D4882" s="21"/>
      <c r="E4882" s="21"/>
      <c r="F4882" s="21"/>
      <c r="G4882" s="21"/>
    </row>
    <row r="4883" spans="4:7">
      <c r="D4883" s="21"/>
      <c r="E4883" s="21"/>
      <c r="F4883" s="21"/>
      <c r="G4883" s="21"/>
    </row>
    <row r="4884" spans="4:7">
      <c r="D4884" s="21"/>
      <c r="E4884" s="21"/>
      <c r="F4884" s="21"/>
      <c r="G4884" s="21"/>
    </row>
    <row r="4885" spans="4:7">
      <c r="D4885" s="21"/>
      <c r="E4885" s="21"/>
      <c r="F4885" s="21"/>
      <c r="G4885" s="21"/>
    </row>
    <row r="4886" spans="4:7">
      <c r="D4886" s="21"/>
      <c r="E4886" s="21"/>
      <c r="F4886" s="21"/>
      <c r="G4886" s="21"/>
    </row>
    <row r="4887" spans="4:7">
      <c r="D4887" s="21"/>
      <c r="E4887" s="21"/>
      <c r="F4887" s="21"/>
      <c r="G4887" s="21"/>
    </row>
    <row r="4888" spans="4:7">
      <c r="D4888" s="21"/>
      <c r="E4888" s="21"/>
      <c r="F4888" s="21"/>
      <c r="G4888" s="21"/>
    </row>
    <row r="4889" spans="4:7">
      <c r="D4889" s="21"/>
      <c r="E4889" s="21"/>
      <c r="F4889" s="21"/>
      <c r="G4889" s="21"/>
    </row>
    <row r="4890" spans="4:7">
      <c r="D4890" s="21"/>
      <c r="E4890" s="21"/>
      <c r="F4890" s="21"/>
      <c r="G4890" s="21"/>
    </row>
    <row r="4891" spans="4:7">
      <c r="D4891" s="21"/>
      <c r="E4891" s="21"/>
      <c r="F4891" s="21"/>
      <c r="G4891" s="21"/>
    </row>
    <row r="4892" spans="4:7">
      <c r="D4892" s="21"/>
      <c r="E4892" s="21"/>
      <c r="F4892" s="21"/>
      <c r="G4892" s="21"/>
    </row>
    <row r="4893" spans="4:7">
      <c r="D4893" s="21"/>
      <c r="E4893" s="21"/>
      <c r="F4893" s="21"/>
      <c r="G4893" s="21"/>
    </row>
    <row r="4894" spans="4:7">
      <c r="D4894" s="21"/>
      <c r="E4894" s="21"/>
      <c r="F4894" s="21"/>
      <c r="G4894" s="21"/>
    </row>
    <row r="4895" spans="4:7">
      <c r="D4895" s="21"/>
      <c r="E4895" s="21"/>
      <c r="F4895" s="21"/>
      <c r="G4895" s="21"/>
    </row>
    <row r="4896" spans="4:7">
      <c r="D4896" s="21"/>
      <c r="E4896" s="21"/>
      <c r="F4896" s="21"/>
      <c r="G4896" s="21"/>
    </row>
    <row r="4897" spans="4:7">
      <c r="D4897" s="21"/>
      <c r="E4897" s="21"/>
      <c r="F4897" s="21"/>
      <c r="G4897" s="21"/>
    </row>
    <row r="4898" spans="4:7">
      <c r="D4898" s="21"/>
      <c r="E4898" s="21"/>
      <c r="F4898" s="21"/>
      <c r="G4898" s="21"/>
    </row>
    <row r="4899" spans="4:7">
      <c r="D4899" s="21"/>
      <c r="E4899" s="21"/>
      <c r="F4899" s="21"/>
      <c r="G4899" s="21"/>
    </row>
    <row r="4900" spans="4:7">
      <c r="D4900" s="21"/>
      <c r="E4900" s="21"/>
      <c r="F4900" s="21"/>
      <c r="G4900" s="21"/>
    </row>
    <row r="4901" spans="4:7">
      <c r="D4901" s="21"/>
      <c r="E4901" s="21"/>
      <c r="F4901" s="21"/>
      <c r="G4901" s="21"/>
    </row>
    <row r="4902" spans="4:7">
      <c r="D4902" s="21"/>
      <c r="E4902" s="21"/>
      <c r="F4902" s="21"/>
      <c r="G4902" s="21"/>
    </row>
    <row r="4903" spans="4:7">
      <c r="D4903" s="21"/>
      <c r="E4903" s="21"/>
      <c r="F4903" s="21"/>
      <c r="G4903" s="21"/>
    </row>
    <row r="4904" spans="4:7">
      <c r="D4904" s="21"/>
      <c r="E4904" s="21"/>
      <c r="F4904" s="21"/>
      <c r="G4904" s="21"/>
    </row>
    <row r="4905" spans="4:7">
      <c r="D4905" s="21"/>
      <c r="E4905" s="21"/>
      <c r="F4905" s="21"/>
      <c r="G4905" s="21"/>
    </row>
    <row r="4906" spans="4:7">
      <c r="D4906" s="21"/>
      <c r="E4906" s="21"/>
      <c r="F4906" s="21"/>
      <c r="G4906" s="21"/>
    </row>
    <row r="4907" spans="4:7">
      <c r="D4907" s="21"/>
      <c r="E4907" s="21"/>
      <c r="F4907" s="21"/>
      <c r="G4907" s="21"/>
    </row>
    <row r="4908" spans="4:7">
      <c r="D4908" s="21"/>
      <c r="E4908" s="21"/>
      <c r="F4908" s="21"/>
      <c r="G4908" s="21"/>
    </row>
    <row r="4909" spans="4:7">
      <c r="D4909" s="21"/>
      <c r="E4909" s="21"/>
      <c r="F4909" s="21"/>
      <c r="G4909" s="21"/>
    </row>
    <row r="4910" spans="4:7">
      <c r="D4910" s="21"/>
      <c r="E4910" s="21"/>
      <c r="F4910" s="21"/>
      <c r="G4910" s="21"/>
    </row>
    <row r="4911" spans="4:7">
      <c r="D4911" s="21"/>
      <c r="E4911" s="21"/>
      <c r="F4911" s="21"/>
      <c r="G4911" s="21"/>
    </row>
    <row r="4912" spans="4:7">
      <c r="D4912" s="21"/>
      <c r="E4912" s="21"/>
      <c r="F4912" s="21"/>
      <c r="G4912" s="21"/>
    </row>
    <row r="4913" spans="4:7">
      <c r="D4913" s="21"/>
      <c r="E4913" s="21"/>
      <c r="F4913" s="21"/>
      <c r="G4913" s="21"/>
    </row>
    <row r="4914" spans="4:7">
      <c r="D4914" s="21"/>
      <c r="E4914" s="21"/>
      <c r="F4914" s="21"/>
      <c r="G4914" s="21"/>
    </row>
    <row r="4915" spans="4:7">
      <c r="D4915" s="21"/>
      <c r="E4915" s="21"/>
      <c r="F4915" s="21"/>
      <c r="G4915" s="21"/>
    </row>
    <row r="4916" spans="4:7">
      <c r="D4916" s="21"/>
      <c r="E4916" s="21"/>
      <c r="F4916" s="21"/>
      <c r="G4916" s="21"/>
    </row>
    <row r="4917" spans="4:7">
      <c r="D4917" s="21"/>
      <c r="E4917" s="21"/>
      <c r="F4917" s="21"/>
      <c r="G4917" s="21"/>
    </row>
    <row r="4918" spans="4:7">
      <c r="D4918" s="21"/>
      <c r="E4918" s="21"/>
      <c r="F4918" s="21"/>
      <c r="G4918" s="21"/>
    </row>
    <row r="4919" spans="4:7">
      <c r="D4919" s="21"/>
      <c r="E4919" s="21"/>
      <c r="F4919" s="21"/>
      <c r="G4919" s="21"/>
    </row>
    <row r="4920" spans="4:7">
      <c r="D4920" s="21"/>
      <c r="E4920" s="21"/>
      <c r="F4920" s="21"/>
      <c r="G4920" s="21"/>
    </row>
    <row r="4921" spans="4:7">
      <c r="D4921" s="21"/>
      <c r="E4921" s="21"/>
      <c r="F4921" s="21"/>
      <c r="G4921" s="21"/>
    </row>
    <row r="4922" spans="4:7">
      <c r="D4922" s="21"/>
      <c r="E4922" s="21"/>
      <c r="F4922" s="21"/>
      <c r="G4922" s="21"/>
    </row>
    <row r="4923" spans="4:7">
      <c r="D4923" s="21"/>
      <c r="E4923" s="21"/>
      <c r="F4923" s="21"/>
      <c r="G4923" s="21"/>
    </row>
    <row r="4924" spans="4:7">
      <c r="D4924" s="21"/>
      <c r="E4924" s="21"/>
      <c r="F4924" s="21"/>
      <c r="G4924" s="21"/>
    </row>
    <row r="4925" spans="4:7">
      <c r="D4925" s="21"/>
      <c r="E4925" s="21"/>
      <c r="F4925" s="21"/>
      <c r="G4925" s="21"/>
    </row>
    <row r="4926" spans="4:7">
      <c r="D4926" s="21"/>
      <c r="E4926" s="21"/>
      <c r="F4926" s="21"/>
      <c r="G4926" s="21"/>
    </row>
    <row r="4927" spans="4:7">
      <c r="D4927" s="21"/>
      <c r="E4927" s="21"/>
      <c r="F4927" s="21"/>
      <c r="G4927" s="21"/>
    </row>
    <row r="4928" spans="4:7">
      <c r="D4928" s="21"/>
      <c r="E4928" s="21"/>
      <c r="F4928" s="21"/>
      <c r="G4928" s="21"/>
    </row>
    <row r="4929" spans="4:7">
      <c r="D4929" s="21"/>
      <c r="E4929" s="21"/>
      <c r="F4929" s="21"/>
      <c r="G4929" s="21"/>
    </row>
    <row r="4930" spans="4:7">
      <c r="D4930" s="21"/>
      <c r="E4930" s="21"/>
      <c r="F4930" s="21"/>
      <c r="G4930" s="21"/>
    </row>
    <row r="4931" spans="4:7">
      <c r="D4931" s="21"/>
      <c r="E4931" s="21"/>
      <c r="F4931" s="21"/>
      <c r="G4931" s="21"/>
    </row>
    <row r="4932" spans="4:7">
      <c r="D4932" s="21"/>
      <c r="E4932" s="21"/>
      <c r="F4932" s="21"/>
      <c r="G4932" s="21"/>
    </row>
    <row r="4933" spans="4:7">
      <c r="D4933" s="21"/>
      <c r="E4933" s="21"/>
      <c r="F4933" s="21"/>
      <c r="G4933" s="21"/>
    </row>
    <row r="4934" spans="4:7">
      <c r="D4934" s="21"/>
      <c r="E4934" s="21"/>
      <c r="F4934" s="21"/>
      <c r="G4934" s="21"/>
    </row>
    <row r="4935" spans="4:7">
      <c r="D4935" s="21"/>
      <c r="E4935" s="21"/>
      <c r="F4935" s="21"/>
      <c r="G4935" s="21"/>
    </row>
    <row r="4936" spans="4:7">
      <c r="D4936" s="21"/>
      <c r="E4936" s="21"/>
      <c r="F4936" s="21"/>
      <c r="G4936" s="21"/>
    </row>
    <row r="4937" spans="4:7">
      <c r="D4937" s="21"/>
      <c r="E4937" s="21"/>
      <c r="F4937" s="21"/>
      <c r="G4937" s="21"/>
    </row>
    <row r="4938" spans="4:7">
      <c r="D4938" s="21"/>
      <c r="E4938" s="21"/>
      <c r="F4938" s="21"/>
      <c r="G4938" s="21"/>
    </row>
    <row r="4939" spans="4:7">
      <c r="D4939" s="21"/>
      <c r="E4939" s="21"/>
      <c r="F4939" s="21"/>
      <c r="G4939" s="21"/>
    </row>
    <row r="4940" spans="4:7">
      <c r="D4940" s="21"/>
      <c r="E4940" s="21"/>
      <c r="F4940" s="21"/>
      <c r="G4940" s="21"/>
    </row>
    <row r="4941" spans="4:7">
      <c r="D4941" s="21"/>
      <c r="E4941" s="21"/>
      <c r="F4941" s="21"/>
      <c r="G4941" s="21"/>
    </row>
    <row r="4942" spans="4:7">
      <c r="D4942" s="21"/>
      <c r="E4942" s="21"/>
      <c r="F4942" s="21"/>
      <c r="G4942" s="21"/>
    </row>
    <row r="4943" spans="4:7">
      <c r="D4943" s="21"/>
      <c r="E4943" s="21"/>
      <c r="F4943" s="21"/>
      <c r="G4943" s="21"/>
    </row>
    <row r="4944" spans="4:7">
      <c r="D4944" s="21"/>
      <c r="E4944" s="21"/>
      <c r="F4944" s="21"/>
      <c r="G4944" s="21"/>
    </row>
    <row r="4945" spans="4:7">
      <c r="D4945" s="21"/>
      <c r="E4945" s="21"/>
      <c r="F4945" s="21"/>
      <c r="G4945" s="21"/>
    </row>
    <row r="4946" spans="4:7">
      <c r="D4946" s="21"/>
      <c r="E4946" s="21"/>
      <c r="F4946" s="21"/>
      <c r="G4946" s="21"/>
    </row>
    <row r="4947" spans="4:7">
      <c r="D4947" s="21"/>
      <c r="E4947" s="21"/>
      <c r="F4947" s="21"/>
      <c r="G4947" s="21"/>
    </row>
    <row r="4948" spans="4:7">
      <c r="D4948" s="21"/>
      <c r="E4948" s="21"/>
      <c r="F4948" s="21"/>
      <c r="G4948" s="21"/>
    </row>
    <row r="4949" spans="4:7">
      <c r="D4949" s="21"/>
      <c r="E4949" s="21"/>
      <c r="F4949" s="21"/>
      <c r="G4949" s="21"/>
    </row>
    <row r="4950" spans="4:7">
      <c r="D4950" s="21"/>
      <c r="E4950" s="21"/>
      <c r="F4950" s="21"/>
      <c r="G4950" s="21"/>
    </row>
    <row r="4951" spans="4:7">
      <c r="D4951" s="21"/>
      <c r="E4951" s="21"/>
      <c r="F4951" s="21"/>
      <c r="G4951" s="21"/>
    </row>
    <row r="4952" spans="4:7">
      <c r="D4952" s="21"/>
      <c r="E4952" s="21"/>
      <c r="F4952" s="21"/>
      <c r="G4952" s="21"/>
    </row>
    <row r="4953" spans="4:7">
      <c r="D4953" s="21"/>
      <c r="E4953" s="21"/>
      <c r="F4953" s="21"/>
      <c r="G4953" s="21"/>
    </row>
    <row r="4954" spans="4:7">
      <c r="D4954" s="21"/>
      <c r="E4954" s="21"/>
      <c r="F4954" s="21"/>
      <c r="G4954" s="21"/>
    </row>
    <row r="4955" spans="4:7">
      <c r="D4955" s="21"/>
      <c r="E4955" s="21"/>
      <c r="F4955" s="21"/>
      <c r="G4955" s="21"/>
    </row>
    <row r="4956" spans="4:7">
      <c r="D4956" s="21"/>
      <c r="E4956" s="21"/>
      <c r="F4956" s="21"/>
      <c r="G4956" s="21"/>
    </row>
    <row r="4957" spans="4:7">
      <c r="D4957" s="21"/>
      <c r="E4957" s="21"/>
      <c r="F4957" s="21"/>
      <c r="G4957" s="21"/>
    </row>
    <row r="4958" spans="4:7">
      <c r="D4958" s="21"/>
      <c r="E4958" s="21"/>
      <c r="F4958" s="21"/>
      <c r="G4958" s="21"/>
    </row>
    <row r="4959" spans="4:7">
      <c r="D4959" s="21"/>
      <c r="E4959" s="21"/>
      <c r="F4959" s="21"/>
      <c r="G4959" s="21"/>
    </row>
    <row r="4960" spans="4:7">
      <c r="D4960" s="21"/>
      <c r="E4960" s="21"/>
      <c r="F4960" s="21"/>
      <c r="G4960" s="21"/>
    </row>
    <row r="4961" spans="4:7">
      <c r="D4961" s="21"/>
      <c r="E4961" s="21"/>
      <c r="F4961" s="21"/>
      <c r="G4961" s="21"/>
    </row>
    <row r="4962" spans="4:7">
      <c r="D4962" s="21"/>
      <c r="E4962" s="21"/>
      <c r="F4962" s="21"/>
      <c r="G4962" s="21"/>
    </row>
    <row r="4963" spans="4:7">
      <c r="D4963" s="21"/>
      <c r="E4963" s="21"/>
      <c r="F4963" s="21"/>
      <c r="G4963" s="21"/>
    </row>
    <row r="4964" spans="4:7">
      <c r="D4964" s="21"/>
      <c r="E4964" s="21"/>
      <c r="F4964" s="21"/>
      <c r="G4964" s="21"/>
    </row>
    <row r="4965" spans="4:7">
      <c r="D4965" s="21"/>
      <c r="E4965" s="21"/>
      <c r="F4965" s="21"/>
      <c r="G4965" s="21"/>
    </row>
    <row r="4966" spans="4:7">
      <c r="D4966" s="21"/>
      <c r="E4966" s="21"/>
      <c r="F4966" s="21"/>
      <c r="G4966" s="21"/>
    </row>
    <row r="4967" spans="4:7">
      <c r="D4967" s="21"/>
      <c r="E4967" s="21"/>
      <c r="F4967" s="21"/>
      <c r="G4967" s="21"/>
    </row>
    <row r="4968" spans="4:7">
      <c r="D4968" s="21"/>
      <c r="E4968" s="21"/>
      <c r="F4968" s="21"/>
      <c r="G4968" s="21"/>
    </row>
    <row r="4969" spans="4:7">
      <c r="D4969" s="21"/>
      <c r="E4969" s="21"/>
      <c r="F4969" s="21"/>
      <c r="G4969" s="21"/>
    </row>
    <row r="4970" spans="4:7">
      <c r="D4970" s="21"/>
      <c r="E4970" s="21"/>
      <c r="F4970" s="21"/>
      <c r="G4970" s="21"/>
    </row>
    <row r="4971" spans="4:7">
      <c r="D4971" s="21"/>
      <c r="E4971" s="21"/>
      <c r="F4971" s="21"/>
      <c r="G4971" s="21"/>
    </row>
    <row r="4972" spans="4:7">
      <c r="D4972" s="21"/>
      <c r="E4972" s="21"/>
      <c r="F4972" s="21"/>
      <c r="G4972" s="21"/>
    </row>
    <row r="4973" spans="4:7">
      <c r="D4973" s="21"/>
      <c r="E4973" s="21"/>
      <c r="F4973" s="21"/>
      <c r="G4973" s="21"/>
    </row>
    <row r="4974" spans="4:7">
      <c r="D4974" s="21"/>
      <c r="E4974" s="21"/>
      <c r="F4974" s="21"/>
      <c r="G4974" s="21"/>
    </row>
    <row r="4975" spans="4:7">
      <c r="D4975" s="21"/>
      <c r="E4975" s="21"/>
      <c r="F4975" s="21"/>
      <c r="G4975" s="21"/>
    </row>
    <row r="4976" spans="4:7">
      <c r="D4976" s="21"/>
      <c r="E4976" s="21"/>
      <c r="F4976" s="21"/>
      <c r="G4976" s="21"/>
    </row>
    <row r="4977" spans="4:7">
      <c r="D4977" s="21"/>
      <c r="E4977" s="21"/>
      <c r="F4977" s="21"/>
      <c r="G4977" s="21"/>
    </row>
    <row r="4978" spans="4:7">
      <c r="D4978" s="21"/>
      <c r="E4978" s="21"/>
      <c r="F4978" s="21"/>
      <c r="G4978" s="21"/>
    </row>
    <row r="4979" spans="4:7">
      <c r="D4979" s="21"/>
      <c r="E4979" s="21"/>
      <c r="F4979" s="21"/>
      <c r="G4979" s="21"/>
    </row>
    <row r="4980" spans="4:7">
      <c r="D4980" s="21"/>
      <c r="E4980" s="21"/>
      <c r="F4980" s="21"/>
      <c r="G4980" s="21"/>
    </row>
    <row r="4981" spans="4:7">
      <c r="D4981" s="21"/>
      <c r="E4981" s="21"/>
      <c r="F4981" s="21"/>
      <c r="G4981" s="21"/>
    </row>
    <row r="4982" spans="4:7">
      <c r="D4982" s="21"/>
      <c r="E4982" s="21"/>
      <c r="F4982" s="21"/>
      <c r="G4982" s="21"/>
    </row>
    <row r="4983" spans="4:7">
      <c r="D4983" s="21"/>
      <c r="E4983" s="21"/>
      <c r="F4983" s="21"/>
      <c r="G4983" s="21"/>
    </row>
    <row r="4984" spans="4:7">
      <c r="D4984" s="21"/>
      <c r="E4984" s="21"/>
      <c r="F4984" s="21"/>
      <c r="G4984" s="21"/>
    </row>
    <row r="4985" spans="4:7">
      <c r="D4985" s="21"/>
      <c r="E4985" s="21"/>
      <c r="F4985" s="21"/>
      <c r="G4985" s="21"/>
    </row>
    <row r="4986" spans="4:7">
      <c r="D4986" s="21"/>
      <c r="E4986" s="21"/>
      <c r="F4986" s="21"/>
      <c r="G4986" s="21"/>
    </row>
    <row r="4987" spans="4:7">
      <c r="D4987" s="21"/>
      <c r="E4987" s="21"/>
      <c r="F4987" s="21"/>
      <c r="G4987" s="21"/>
    </row>
    <row r="4988" spans="4:7">
      <c r="D4988" s="21"/>
      <c r="E4988" s="21"/>
      <c r="F4988" s="21"/>
      <c r="G4988" s="21"/>
    </row>
    <row r="4989" spans="4:7">
      <c r="D4989" s="21"/>
      <c r="E4989" s="21"/>
      <c r="F4989" s="21"/>
      <c r="G4989" s="21"/>
    </row>
    <row r="4990" spans="4:7">
      <c r="D4990" s="21"/>
      <c r="E4990" s="21"/>
      <c r="F4990" s="21"/>
      <c r="G4990" s="21"/>
    </row>
    <row r="4991" spans="4:7">
      <c r="D4991" s="21"/>
      <c r="E4991" s="21"/>
      <c r="F4991" s="21"/>
      <c r="G4991" s="21"/>
    </row>
    <row r="4992" spans="4:7">
      <c r="D4992" s="21"/>
      <c r="E4992" s="21"/>
      <c r="F4992" s="21"/>
      <c r="G4992" s="21"/>
    </row>
    <row r="4993" spans="4:7">
      <c r="D4993" s="21"/>
      <c r="E4993" s="21"/>
      <c r="F4993" s="21"/>
      <c r="G4993" s="21"/>
    </row>
    <row r="4994" spans="4:7">
      <c r="D4994" s="21"/>
      <c r="E4994" s="21"/>
      <c r="F4994" s="21"/>
      <c r="G4994" s="21"/>
    </row>
    <row r="4995" spans="4:7">
      <c r="D4995" s="21"/>
      <c r="E4995" s="21"/>
      <c r="F4995" s="21"/>
      <c r="G4995" s="21"/>
    </row>
    <row r="4996" spans="4:7">
      <c r="D4996" s="21"/>
      <c r="E4996" s="21"/>
      <c r="F4996" s="21"/>
      <c r="G4996" s="21"/>
    </row>
    <row r="4997" spans="4:7">
      <c r="D4997" s="21"/>
      <c r="E4997" s="21"/>
      <c r="F4997" s="21"/>
      <c r="G4997" s="21"/>
    </row>
    <row r="4998" spans="4:7">
      <c r="D4998" s="21"/>
      <c r="E4998" s="21"/>
      <c r="F4998" s="21"/>
      <c r="G4998" s="21"/>
    </row>
    <row r="4999" spans="4:7">
      <c r="D4999" s="21"/>
      <c r="E4999" s="21"/>
      <c r="F4999" s="21"/>
      <c r="G4999" s="21"/>
    </row>
    <row r="5000" spans="4:7">
      <c r="D5000" s="21"/>
      <c r="E5000" s="21"/>
      <c r="F5000" s="21"/>
      <c r="G5000" s="21"/>
    </row>
    <row r="5001" spans="4:7">
      <c r="D5001" s="21"/>
      <c r="E5001" s="21"/>
      <c r="F5001" s="21"/>
      <c r="G5001" s="21"/>
    </row>
    <row r="5002" spans="4:7">
      <c r="D5002" s="21"/>
      <c r="E5002" s="21"/>
      <c r="F5002" s="21"/>
      <c r="G5002" s="21"/>
    </row>
    <row r="5003" spans="4:7">
      <c r="D5003" s="21"/>
      <c r="E5003" s="21"/>
      <c r="F5003" s="21"/>
      <c r="G5003" s="21"/>
    </row>
    <row r="5004" spans="4:7">
      <c r="D5004" s="21"/>
      <c r="E5004" s="21"/>
      <c r="F5004" s="21"/>
      <c r="G5004" s="21"/>
    </row>
    <row r="5005" spans="4:7">
      <c r="D5005" s="21"/>
      <c r="E5005" s="21"/>
      <c r="F5005" s="21"/>
      <c r="G5005" s="21"/>
    </row>
    <row r="5006" spans="4:7">
      <c r="D5006" s="21"/>
      <c r="E5006" s="21"/>
      <c r="F5006" s="21"/>
      <c r="G5006" s="21"/>
    </row>
    <row r="5007" spans="4:7">
      <c r="D5007" s="21"/>
      <c r="E5007" s="21"/>
      <c r="F5007" s="21"/>
      <c r="G5007" s="21"/>
    </row>
    <row r="5008" spans="4:7">
      <c r="D5008" s="21"/>
      <c r="E5008" s="21"/>
      <c r="F5008" s="21"/>
      <c r="G5008" s="21"/>
    </row>
    <row r="5009" spans="4:7">
      <c r="D5009" s="21"/>
      <c r="E5009" s="21"/>
      <c r="F5009" s="21"/>
      <c r="G5009" s="21"/>
    </row>
    <row r="5010" spans="4:7">
      <c r="D5010" s="21"/>
      <c r="E5010" s="21"/>
      <c r="F5010" s="21"/>
      <c r="G5010" s="21"/>
    </row>
    <row r="5011" spans="4:7">
      <c r="D5011" s="21"/>
      <c r="E5011" s="21"/>
      <c r="F5011" s="21"/>
      <c r="G5011" s="21"/>
    </row>
    <row r="5012" spans="4:7">
      <c r="D5012" s="21"/>
      <c r="E5012" s="21"/>
      <c r="F5012" s="21"/>
      <c r="G5012" s="21"/>
    </row>
    <row r="5013" spans="4:7">
      <c r="D5013" s="21"/>
      <c r="E5013" s="21"/>
      <c r="F5013" s="21"/>
      <c r="G5013" s="21"/>
    </row>
    <row r="5014" spans="4:7">
      <c r="D5014" s="21"/>
      <c r="E5014" s="21"/>
      <c r="F5014" s="21"/>
      <c r="G5014" s="21"/>
    </row>
    <row r="5015" spans="4:7">
      <c r="D5015" s="21"/>
      <c r="E5015" s="21"/>
      <c r="F5015" s="21"/>
      <c r="G5015" s="21"/>
    </row>
    <row r="5016" spans="4:7">
      <c r="D5016" s="21"/>
      <c r="E5016" s="21"/>
      <c r="F5016" s="21"/>
      <c r="G5016" s="21"/>
    </row>
    <row r="5017" spans="4:7">
      <c r="D5017" s="21"/>
      <c r="E5017" s="21"/>
      <c r="F5017" s="21"/>
      <c r="G5017" s="21"/>
    </row>
    <row r="5018" spans="4:7">
      <c r="D5018" s="21"/>
      <c r="E5018" s="21"/>
      <c r="F5018" s="21"/>
      <c r="G5018" s="21"/>
    </row>
    <row r="5019" spans="4:7">
      <c r="D5019" s="21"/>
      <c r="E5019" s="21"/>
      <c r="F5019" s="21"/>
      <c r="G5019" s="21"/>
    </row>
    <row r="5020" spans="4:7">
      <c r="D5020" s="21"/>
      <c r="E5020" s="21"/>
      <c r="F5020" s="21"/>
      <c r="G5020" s="21"/>
    </row>
    <row r="5021" spans="4:7">
      <c r="D5021" s="21"/>
      <c r="E5021" s="21"/>
      <c r="F5021" s="21"/>
      <c r="G5021" s="21"/>
    </row>
    <row r="5022" spans="4:7">
      <c r="D5022" s="21"/>
      <c r="E5022" s="21"/>
      <c r="F5022" s="21"/>
      <c r="G5022" s="21"/>
    </row>
    <row r="5023" spans="4:7">
      <c r="D5023" s="21"/>
      <c r="E5023" s="21"/>
      <c r="F5023" s="21"/>
      <c r="G5023" s="21"/>
    </row>
    <row r="5024" spans="4:7">
      <c r="D5024" s="21"/>
      <c r="E5024" s="21"/>
      <c r="F5024" s="21"/>
      <c r="G5024" s="21"/>
    </row>
    <row r="5025" spans="4:7">
      <c r="D5025" s="21"/>
      <c r="E5025" s="21"/>
      <c r="F5025" s="21"/>
      <c r="G5025" s="21"/>
    </row>
    <row r="5026" spans="4:7">
      <c r="D5026" s="21"/>
      <c r="E5026" s="21"/>
      <c r="F5026" s="21"/>
      <c r="G5026" s="21"/>
    </row>
    <row r="5027" spans="4:7">
      <c r="D5027" s="21"/>
      <c r="E5027" s="21"/>
      <c r="F5027" s="21"/>
      <c r="G5027" s="21"/>
    </row>
    <row r="5028" spans="4:7">
      <c r="D5028" s="21"/>
      <c r="E5028" s="21"/>
      <c r="F5028" s="21"/>
      <c r="G5028" s="21"/>
    </row>
    <row r="5029" spans="4:7">
      <c r="D5029" s="21"/>
      <c r="E5029" s="21"/>
      <c r="F5029" s="21"/>
      <c r="G5029" s="21"/>
    </row>
    <row r="5030" spans="4:7">
      <c r="D5030" s="21"/>
      <c r="E5030" s="21"/>
      <c r="F5030" s="21"/>
      <c r="G5030" s="21"/>
    </row>
    <row r="5031" spans="4:7">
      <c r="D5031" s="21"/>
      <c r="E5031" s="21"/>
      <c r="F5031" s="21"/>
      <c r="G5031" s="21"/>
    </row>
    <row r="5032" spans="4:7">
      <c r="D5032" s="21"/>
      <c r="E5032" s="21"/>
      <c r="F5032" s="21"/>
      <c r="G5032" s="21"/>
    </row>
    <row r="5033" spans="4:7">
      <c r="D5033" s="21"/>
      <c r="E5033" s="21"/>
      <c r="F5033" s="21"/>
      <c r="G5033" s="21"/>
    </row>
    <row r="5034" spans="4:7">
      <c r="D5034" s="21"/>
      <c r="E5034" s="21"/>
      <c r="F5034" s="21"/>
      <c r="G5034" s="21"/>
    </row>
    <row r="5035" spans="4:7">
      <c r="D5035" s="21"/>
      <c r="E5035" s="21"/>
      <c r="F5035" s="21"/>
      <c r="G5035" s="21"/>
    </row>
    <row r="5036" spans="4:7">
      <c r="D5036" s="21"/>
      <c r="E5036" s="21"/>
      <c r="F5036" s="21"/>
      <c r="G5036" s="21"/>
    </row>
    <row r="5037" spans="4:7">
      <c r="D5037" s="21"/>
      <c r="E5037" s="21"/>
      <c r="F5037" s="21"/>
      <c r="G5037" s="21"/>
    </row>
    <row r="5038" spans="4:7">
      <c r="D5038" s="21"/>
      <c r="E5038" s="21"/>
      <c r="F5038" s="21"/>
      <c r="G5038" s="21"/>
    </row>
    <row r="5039" spans="4:7">
      <c r="D5039" s="21"/>
      <c r="E5039" s="21"/>
      <c r="F5039" s="21"/>
      <c r="G5039" s="21"/>
    </row>
    <row r="5040" spans="4:7">
      <c r="D5040" s="21"/>
      <c r="E5040" s="21"/>
      <c r="F5040" s="21"/>
      <c r="G5040" s="21"/>
    </row>
    <row r="5041" spans="4:7">
      <c r="D5041" s="21"/>
      <c r="E5041" s="21"/>
      <c r="F5041" s="21"/>
      <c r="G5041" s="21"/>
    </row>
    <row r="5042" spans="4:7">
      <c r="D5042" s="21"/>
      <c r="E5042" s="21"/>
      <c r="F5042" s="21"/>
      <c r="G5042" s="21"/>
    </row>
    <row r="5043" spans="4:7">
      <c r="D5043" s="21"/>
      <c r="E5043" s="21"/>
      <c r="F5043" s="21"/>
      <c r="G5043" s="21"/>
    </row>
    <row r="5044" spans="4:7">
      <c r="D5044" s="21"/>
      <c r="E5044" s="21"/>
      <c r="F5044" s="21"/>
      <c r="G5044" s="21"/>
    </row>
    <row r="5045" spans="4:7">
      <c r="D5045" s="21"/>
      <c r="E5045" s="21"/>
      <c r="F5045" s="21"/>
      <c r="G5045" s="21"/>
    </row>
    <row r="5046" spans="4:7">
      <c r="D5046" s="21"/>
      <c r="E5046" s="21"/>
      <c r="F5046" s="21"/>
      <c r="G5046" s="21"/>
    </row>
    <row r="5047" spans="4:7">
      <c r="D5047" s="21"/>
      <c r="E5047" s="21"/>
      <c r="F5047" s="21"/>
      <c r="G5047" s="21"/>
    </row>
    <row r="5048" spans="4:7">
      <c r="D5048" s="21"/>
      <c r="E5048" s="21"/>
      <c r="F5048" s="21"/>
      <c r="G5048" s="21"/>
    </row>
    <row r="5049" spans="4:7">
      <c r="D5049" s="21"/>
      <c r="E5049" s="21"/>
      <c r="F5049" s="21"/>
      <c r="G5049" s="21"/>
    </row>
    <row r="5050" spans="4:7">
      <c r="D5050" s="21"/>
      <c r="E5050" s="21"/>
      <c r="F5050" s="21"/>
      <c r="G5050" s="21"/>
    </row>
    <row r="5051" spans="4:7">
      <c r="D5051" s="21"/>
      <c r="E5051" s="21"/>
      <c r="F5051" s="21"/>
      <c r="G5051" s="21"/>
    </row>
    <row r="5052" spans="4:7">
      <c r="D5052" s="21"/>
      <c r="E5052" s="21"/>
      <c r="F5052" s="21"/>
      <c r="G5052" s="21"/>
    </row>
    <row r="5053" spans="4:7">
      <c r="D5053" s="21"/>
      <c r="E5053" s="21"/>
      <c r="F5053" s="21"/>
      <c r="G5053" s="21"/>
    </row>
    <row r="5054" spans="4:7">
      <c r="D5054" s="21"/>
      <c r="E5054" s="21"/>
      <c r="F5054" s="21"/>
      <c r="G5054" s="21"/>
    </row>
    <row r="5055" spans="4:7">
      <c r="D5055" s="21"/>
      <c r="E5055" s="21"/>
      <c r="F5055" s="21"/>
      <c r="G5055" s="21"/>
    </row>
    <row r="5056" spans="4:7">
      <c r="D5056" s="21"/>
      <c r="E5056" s="21"/>
      <c r="F5056" s="21"/>
      <c r="G5056" s="21"/>
    </row>
    <row r="5057" spans="4:7">
      <c r="D5057" s="21"/>
      <c r="E5057" s="21"/>
      <c r="F5057" s="21"/>
      <c r="G5057" s="21"/>
    </row>
    <row r="5058" spans="4:7">
      <c r="D5058" s="21"/>
      <c r="E5058" s="21"/>
      <c r="F5058" s="21"/>
      <c r="G5058" s="21"/>
    </row>
    <row r="5059" spans="4:7">
      <c r="D5059" s="21"/>
      <c r="E5059" s="21"/>
      <c r="F5059" s="21"/>
      <c r="G5059" s="21"/>
    </row>
    <row r="5060" spans="4:7">
      <c r="D5060" s="21"/>
      <c r="E5060" s="21"/>
      <c r="F5060" s="21"/>
      <c r="G5060" s="21"/>
    </row>
    <row r="5061" spans="4:7">
      <c r="D5061" s="21"/>
      <c r="E5061" s="21"/>
      <c r="F5061" s="21"/>
      <c r="G5061" s="21"/>
    </row>
    <row r="5062" spans="4:7">
      <c r="D5062" s="21"/>
      <c r="E5062" s="21"/>
      <c r="F5062" s="21"/>
      <c r="G5062" s="21"/>
    </row>
    <row r="5063" spans="4:7">
      <c r="D5063" s="21"/>
      <c r="E5063" s="21"/>
      <c r="F5063" s="21"/>
      <c r="G5063" s="21"/>
    </row>
    <row r="5064" spans="4:7">
      <c r="D5064" s="21"/>
      <c r="E5064" s="21"/>
      <c r="F5064" s="21"/>
      <c r="G5064" s="21"/>
    </row>
    <row r="5065" spans="4:7">
      <c r="D5065" s="21"/>
      <c r="E5065" s="21"/>
      <c r="F5065" s="21"/>
      <c r="G5065" s="21"/>
    </row>
    <row r="5066" spans="4:7">
      <c r="D5066" s="21"/>
      <c r="E5066" s="21"/>
      <c r="F5066" s="21"/>
      <c r="G5066" s="21"/>
    </row>
    <row r="5067" spans="4:7">
      <c r="D5067" s="21"/>
      <c r="E5067" s="21"/>
      <c r="F5067" s="21"/>
      <c r="G5067" s="21"/>
    </row>
    <row r="5068" spans="4:7">
      <c r="D5068" s="21"/>
      <c r="E5068" s="21"/>
      <c r="F5068" s="21"/>
      <c r="G5068" s="21"/>
    </row>
    <row r="5069" spans="4:7">
      <c r="D5069" s="21"/>
      <c r="E5069" s="21"/>
      <c r="F5069" s="21"/>
      <c r="G5069" s="21"/>
    </row>
    <row r="5070" spans="4:7">
      <c r="D5070" s="21"/>
      <c r="E5070" s="21"/>
      <c r="F5070" s="21"/>
      <c r="G5070" s="21"/>
    </row>
    <row r="5071" spans="4:7">
      <c r="D5071" s="21"/>
      <c r="E5071" s="21"/>
      <c r="F5071" s="21"/>
      <c r="G5071" s="21"/>
    </row>
    <row r="5072" spans="4:7">
      <c r="D5072" s="21"/>
      <c r="E5072" s="21"/>
      <c r="F5072" s="21"/>
      <c r="G5072" s="21"/>
    </row>
    <row r="5073" spans="4:7">
      <c r="D5073" s="21"/>
      <c r="E5073" s="21"/>
      <c r="F5073" s="21"/>
      <c r="G5073" s="21"/>
    </row>
    <row r="5074" spans="4:7">
      <c r="D5074" s="21"/>
      <c r="E5074" s="21"/>
      <c r="F5074" s="21"/>
      <c r="G5074" s="21"/>
    </row>
    <row r="5075" spans="4:7">
      <c r="D5075" s="21"/>
      <c r="E5075" s="21"/>
      <c r="F5075" s="21"/>
      <c r="G5075" s="21"/>
    </row>
    <row r="5076" spans="4:7">
      <c r="D5076" s="21"/>
      <c r="E5076" s="21"/>
      <c r="F5076" s="21"/>
      <c r="G5076" s="21"/>
    </row>
    <row r="5077" spans="4:7">
      <c r="D5077" s="21"/>
      <c r="E5077" s="21"/>
      <c r="F5077" s="21"/>
      <c r="G5077" s="21"/>
    </row>
    <row r="5078" spans="4:7">
      <c r="D5078" s="21"/>
      <c r="E5078" s="21"/>
      <c r="F5078" s="21"/>
      <c r="G5078" s="21"/>
    </row>
    <row r="5079" spans="4:7">
      <c r="D5079" s="21"/>
      <c r="E5079" s="21"/>
      <c r="F5079" s="21"/>
      <c r="G5079" s="21"/>
    </row>
    <row r="5080" spans="4:7">
      <c r="D5080" s="21"/>
      <c r="E5080" s="21"/>
      <c r="F5080" s="21"/>
      <c r="G5080" s="21"/>
    </row>
    <row r="5081" spans="4:7">
      <c r="D5081" s="21"/>
      <c r="E5081" s="21"/>
      <c r="F5081" s="21"/>
      <c r="G5081" s="21"/>
    </row>
    <row r="5082" spans="4:7">
      <c r="D5082" s="21"/>
      <c r="E5082" s="21"/>
      <c r="F5082" s="21"/>
      <c r="G5082" s="21"/>
    </row>
    <row r="5083" spans="4:7">
      <c r="D5083" s="21"/>
      <c r="E5083" s="21"/>
      <c r="F5083" s="21"/>
      <c r="G5083" s="21"/>
    </row>
    <row r="5084" spans="4:7">
      <c r="D5084" s="21"/>
      <c r="E5084" s="21"/>
      <c r="F5084" s="21"/>
      <c r="G5084" s="21"/>
    </row>
    <row r="5085" spans="4:7">
      <c r="D5085" s="21"/>
      <c r="E5085" s="21"/>
      <c r="F5085" s="21"/>
      <c r="G5085" s="21"/>
    </row>
    <row r="5086" spans="4:7">
      <c r="D5086" s="21"/>
      <c r="E5086" s="21"/>
      <c r="F5086" s="21"/>
      <c r="G5086" s="21"/>
    </row>
    <row r="5087" spans="4:7">
      <c r="D5087" s="21"/>
      <c r="E5087" s="21"/>
      <c r="F5087" s="21"/>
      <c r="G5087" s="21"/>
    </row>
    <row r="5088" spans="4:7">
      <c r="D5088" s="21"/>
      <c r="E5088" s="21"/>
      <c r="F5088" s="21"/>
      <c r="G5088" s="21"/>
    </row>
    <row r="5089" spans="4:7">
      <c r="D5089" s="21"/>
      <c r="E5089" s="21"/>
      <c r="F5089" s="21"/>
      <c r="G5089" s="21"/>
    </row>
    <row r="5090" spans="4:7">
      <c r="D5090" s="21"/>
      <c r="E5090" s="21"/>
      <c r="F5090" s="21"/>
      <c r="G5090" s="21"/>
    </row>
    <row r="5091" spans="4:7">
      <c r="D5091" s="21"/>
      <c r="E5091" s="21"/>
      <c r="F5091" s="21"/>
      <c r="G5091" s="21"/>
    </row>
    <row r="5092" spans="4:7">
      <c r="D5092" s="21"/>
      <c r="E5092" s="21"/>
      <c r="F5092" s="21"/>
      <c r="G5092" s="21"/>
    </row>
    <row r="5093" spans="4:7">
      <c r="D5093" s="21"/>
      <c r="E5093" s="21"/>
      <c r="F5093" s="21"/>
      <c r="G5093" s="21"/>
    </row>
    <row r="5094" spans="4:7">
      <c r="D5094" s="21"/>
      <c r="E5094" s="21"/>
      <c r="F5094" s="21"/>
      <c r="G5094" s="21"/>
    </row>
    <row r="5095" spans="4:7">
      <c r="D5095" s="21"/>
      <c r="E5095" s="21"/>
      <c r="F5095" s="21"/>
      <c r="G5095" s="21"/>
    </row>
    <row r="5096" spans="4:7">
      <c r="D5096" s="21"/>
      <c r="E5096" s="21"/>
      <c r="F5096" s="21"/>
      <c r="G5096" s="21"/>
    </row>
    <row r="5097" spans="4:7">
      <c r="D5097" s="21"/>
      <c r="E5097" s="21"/>
      <c r="F5097" s="21"/>
      <c r="G5097" s="21"/>
    </row>
    <row r="5098" spans="4:7">
      <c r="D5098" s="21"/>
      <c r="E5098" s="21"/>
      <c r="F5098" s="21"/>
      <c r="G5098" s="21"/>
    </row>
    <row r="5099" spans="4:7">
      <c r="D5099" s="21"/>
      <c r="E5099" s="21"/>
      <c r="F5099" s="21"/>
      <c r="G5099" s="21"/>
    </row>
    <row r="5100" spans="4:7">
      <c r="D5100" s="21"/>
      <c r="E5100" s="21"/>
      <c r="F5100" s="21"/>
      <c r="G5100" s="21"/>
    </row>
    <row r="5101" spans="4:7">
      <c r="D5101" s="21"/>
      <c r="E5101" s="21"/>
      <c r="F5101" s="21"/>
      <c r="G5101" s="21"/>
    </row>
    <row r="5102" spans="4:7">
      <c r="D5102" s="21"/>
      <c r="E5102" s="21"/>
      <c r="F5102" s="21"/>
      <c r="G5102" s="21"/>
    </row>
    <row r="5103" spans="4:7">
      <c r="D5103" s="21"/>
      <c r="E5103" s="21"/>
      <c r="F5103" s="21"/>
      <c r="G5103" s="21"/>
    </row>
    <row r="5104" spans="4:7">
      <c r="D5104" s="21"/>
      <c r="E5104" s="21"/>
      <c r="F5104" s="21"/>
      <c r="G5104" s="21"/>
    </row>
    <row r="5105" spans="4:7">
      <c r="D5105" s="21"/>
      <c r="E5105" s="21"/>
      <c r="F5105" s="21"/>
      <c r="G5105" s="21"/>
    </row>
    <row r="5106" spans="4:7">
      <c r="D5106" s="21"/>
      <c r="E5106" s="21"/>
      <c r="F5106" s="21"/>
      <c r="G5106" s="21"/>
    </row>
    <row r="5107" spans="4:7">
      <c r="D5107" s="21"/>
      <c r="E5107" s="21"/>
      <c r="F5107" s="21"/>
      <c r="G5107" s="21"/>
    </row>
    <row r="5108" spans="4:7">
      <c r="D5108" s="21"/>
      <c r="E5108" s="21"/>
      <c r="F5108" s="21"/>
      <c r="G5108" s="21"/>
    </row>
    <row r="5109" spans="4:7">
      <c r="D5109" s="21"/>
      <c r="E5109" s="21"/>
      <c r="F5109" s="21"/>
      <c r="G5109" s="21"/>
    </row>
    <row r="5110" spans="4:7">
      <c r="D5110" s="21"/>
      <c r="E5110" s="21"/>
      <c r="F5110" s="21"/>
      <c r="G5110" s="21"/>
    </row>
    <row r="5111" spans="4:7">
      <c r="D5111" s="21"/>
      <c r="E5111" s="21"/>
      <c r="F5111" s="21"/>
      <c r="G5111" s="21"/>
    </row>
    <row r="5112" spans="4:7">
      <c r="D5112" s="21"/>
      <c r="E5112" s="21"/>
      <c r="F5112" s="21"/>
      <c r="G5112" s="21"/>
    </row>
    <row r="5113" spans="4:7">
      <c r="D5113" s="21"/>
      <c r="E5113" s="21"/>
      <c r="F5113" s="21"/>
      <c r="G5113" s="21"/>
    </row>
    <row r="5114" spans="4:7">
      <c r="D5114" s="21"/>
      <c r="E5114" s="21"/>
      <c r="F5114" s="21"/>
      <c r="G5114" s="21"/>
    </row>
    <row r="5115" spans="4:7">
      <c r="D5115" s="21"/>
      <c r="E5115" s="21"/>
      <c r="F5115" s="21"/>
      <c r="G5115" s="21"/>
    </row>
    <row r="5116" spans="4:7">
      <c r="D5116" s="21"/>
      <c r="E5116" s="21"/>
      <c r="F5116" s="21"/>
      <c r="G5116" s="21"/>
    </row>
    <row r="5117" spans="4:7">
      <c r="D5117" s="21"/>
      <c r="E5117" s="21"/>
      <c r="F5117" s="21"/>
      <c r="G5117" s="21"/>
    </row>
    <row r="5118" spans="4:7">
      <c r="D5118" s="21"/>
      <c r="E5118" s="21"/>
      <c r="F5118" s="21"/>
      <c r="G5118" s="21"/>
    </row>
    <row r="5119" spans="4:7">
      <c r="D5119" s="21"/>
      <c r="E5119" s="21"/>
      <c r="F5119" s="21"/>
      <c r="G5119" s="21"/>
    </row>
    <row r="5120" spans="4:7">
      <c r="D5120" s="21"/>
      <c r="E5120" s="21"/>
      <c r="F5120" s="21"/>
      <c r="G5120" s="21"/>
    </row>
    <row r="5121" spans="4:7">
      <c r="D5121" s="21"/>
      <c r="E5121" s="21"/>
      <c r="F5121" s="21"/>
      <c r="G5121" s="21"/>
    </row>
    <row r="5122" spans="4:7">
      <c r="D5122" s="21"/>
      <c r="E5122" s="21"/>
      <c r="F5122" s="21"/>
      <c r="G5122" s="21"/>
    </row>
    <row r="5123" spans="4:7">
      <c r="D5123" s="21"/>
      <c r="E5123" s="21"/>
      <c r="F5123" s="21"/>
      <c r="G5123" s="21"/>
    </row>
    <row r="5124" spans="4:7">
      <c r="D5124" s="21"/>
      <c r="E5124" s="21"/>
      <c r="F5124" s="21"/>
      <c r="G5124" s="21"/>
    </row>
    <row r="5125" spans="4:7">
      <c r="D5125" s="21"/>
      <c r="E5125" s="21"/>
      <c r="F5125" s="21"/>
      <c r="G5125" s="21"/>
    </row>
    <row r="5126" spans="4:7">
      <c r="D5126" s="21"/>
      <c r="E5126" s="21"/>
      <c r="F5126" s="21"/>
      <c r="G5126" s="21"/>
    </row>
    <row r="5127" spans="4:7">
      <c r="D5127" s="21"/>
      <c r="E5127" s="21"/>
      <c r="F5127" s="21"/>
      <c r="G5127" s="21"/>
    </row>
    <row r="5128" spans="4:7">
      <c r="D5128" s="21"/>
      <c r="E5128" s="21"/>
      <c r="F5128" s="21"/>
      <c r="G5128" s="21"/>
    </row>
    <row r="5129" spans="4:7">
      <c r="D5129" s="21"/>
      <c r="E5129" s="21"/>
      <c r="F5129" s="21"/>
      <c r="G5129" s="21"/>
    </row>
    <row r="5130" spans="4:7">
      <c r="D5130" s="21"/>
      <c r="E5130" s="21"/>
      <c r="F5130" s="21"/>
      <c r="G5130" s="21"/>
    </row>
    <row r="5131" spans="4:7">
      <c r="D5131" s="21"/>
      <c r="E5131" s="21"/>
      <c r="F5131" s="21"/>
      <c r="G5131" s="21"/>
    </row>
    <row r="5132" spans="4:7">
      <c r="D5132" s="21"/>
      <c r="E5132" s="21"/>
      <c r="F5132" s="21"/>
      <c r="G5132" s="21"/>
    </row>
    <row r="5133" spans="4:7">
      <c r="D5133" s="21"/>
      <c r="E5133" s="21"/>
      <c r="F5133" s="21"/>
      <c r="G5133" s="21"/>
    </row>
    <row r="5134" spans="4:7">
      <c r="D5134" s="21"/>
      <c r="E5134" s="21"/>
      <c r="F5134" s="21"/>
      <c r="G5134" s="21"/>
    </row>
    <row r="5135" spans="4:7">
      <c r="D5135" s="21"/>
      <c r="E5135" s="21"/>
      <c r="F5135" s="21"/>
      <c r="G5135" s="21"/>
    </row>
    <row r="5136" spans="4:7">
      <c r="D5136" s="21"/>
      <c r="E5136" s="21"/>
      <c r="F5136" s="21"/>
      <c r="G5136" s="21"/>
    </row>
    <row r="5137" spans="4:7">
      <c r="D5137" s="21"/>
      <c r="E5137" s="21"/>
      <c r="F5137" s="21"/>
      <c r="G5137" s="21"/>
    </row>
    <row r="5138" spans="4:7">
      <c r="D5138" s="21"/>
      <c r="E5138" s="21"/>
      <c r="F5138" s="21"/>
      <c r="G5138" s="21"/>
    </row>
    <row r="5139" spans="4:7">
      <c r="D5139" s="21"/>
      <c r="E5139" s="21"/>
      <c r="F5139" s="21"/>
      <c r="G5139" s="21"/>
    </row>
    <row r="5140" spans="4:7">
      <c r="D5140" s="21"/>
      <c r="E5140" s="21"/>
      <c r="F5140" s="21"/>
      <c r="G5140" s="21"/>
    </row>
    <row r="5141" spans="4:7">
      <c r="D5141" s="21"/>
      <c r="E5141" s="21"/>
      <c r="F5141" s="21"/>
      <c r="G5141" s="21"/>
    </row>
    <row r="5142" spans="4:7">
      <c r="D5142" s="21"/>
      <c r="E5142" s="21"/>
      <c r="F5142" s="21"/>
      <c r="G5142" s="21"/>
    </row>
    <row r="5143" spans="4:7">
      <c r="D5143" s="21"/>
      <c r="E5143" s="21"/>
      <c r="F5143" s="21"/>
      <c r="G5143" s="21"/>
    </row>
    <row r="5144" spans="4:7">
      <c r="D5144" s="21"/>
      <c r="E5144" s="21"/>
      <c r="F5144" s="21"/>
      <c r="G5144" s="21"/>
    </row>
    <row r="5145" spans="4:7">
      <c r="D5145" s="21"/>
      <c r="E5145" s="21"/>
      <c r="F5145" s="21"/>
      <c r="G5145" s="21"/>
    </row>
    <row r="5146" spans="4:7">
      <c r="D5146" s="21"/>
      <c r="E5146" s="21"/>
      <c r="F5146" s="21"/>
      <c r="G5146" s="21"/>
    </row>
    <row r="5147" spans="4:7">
      <c r="D5147" s="21"/>
      <c r="E5147" s="21"/>
      <c r="F5147" s="21"/>
      <c r="G5147" s="21"/>
    </row>
    <row r="5148" spans="4:7">
      <c r="D5148" s="21"/>
      <c r="E5148" s="21"/>
      <c r="F5148" s="21"/>
      <c r="G5148" s="21"/>
    </row>
    <row r="5149" spans="4:7">
      <c r="D5149" s="21"/>
      <c r="E5149" s="21"/>
      <c r="F5149" s="21"/>
      <c r="G5149" s="21"/>
    </row>
    <row r="5150" spans="4:7">
      <c r="D5150" s="21"/>
      <c r="E5150" s="21"/>
      <c r="F5150" s="21"/>
      <c r="G5150" s="21"/>
    </row>
    <row r="5151" spans="4:7">
      <c r="D5151" s="21"/>
      <c r="E5151" s="21"/>
      <c r="F5151" s="21"/>
      <c r="G5151" s="21"/>
    </row>
    <row r="5152" spans="4:7">
      <c r="D5152" s="21"/>
      <c r="E5152" s="21"/>
      <c r="F5152" s="21"/>
      <c r="G5152" s="21"/>
    </row>
    <row r="5153" spans="4:7">
      <c r="D5153" s="21"/>
      <c r="E5153" s="21"/>
      <c r="F5153" s="21"/>
      <c r="G5153" s="21"/>
    </row>
    <row r="5154" spans="4:7">
      <c r="D5154" s="21"/>
      <c r="E5154" s="21"/>
      <c r="F5154" s="21"/>
      <c r="G5154" s="21"/>
    </row>
    <row r="5155" spans="4:7">
      <c r="D5155" s="21"/>
      <c r="E5155" s="21"/>
      <c r="F5155" s="21"/>
      <c r="G5155" s="21"/>
    </row>
    <row r="5156" spans="4:7">
      <c r="D5156" s="21"/>
      <c r="E5156" s="21"/>
      <c r="F5156" s="21"/>
      <c r="G5156" s="21"/>
    </row>
    <row r="5157" spans="4:7">
      <c r="D5157" s="21"/>
      <c r="E5157" s="21"/>
      <c r="F5157" s="21"/>
      <c r="G5157" s="21"/>
    </row>
    <row r="5158" spans="4:7">
      <c r="D5158" s="21"/>
      <c r="E5158" s="21"/>
      <c r="F5158" s="21"/>
      <c r="G5158" s="21"/>
    </row>
    <row r="5159" spans="4:7">
      <c r="D5159" s="21"/>
      <c r="E5159" s="21"/>
      <c r="F5159" s="21"/>
      <c r="G5159" s="21"/>
    </row>
    <row r="5160" spans="4:7">
      <c r="D5160" s="21"/>
      <c r="E5160" s="21"/>
      <c r="F5160" s="21"/>
      <c r="G5160" s="21"/>
    </row>
    <row r="5161" spans="4:7">
      <c r="D5161" s="21"/>
      <c r="E5161" s="21"/>
      <c r="F5161" s="21"/>
      <c r="G5161" s="21"/>
    </row>
    <row r="5162" spans="4:7">
      <c r="D5162" s="21"/>
      <c r="E5162" s="21"/>
      <c r="F5162" s="21"/>
      <c r="G5162" s="21"/>
    </row>
    <row r="5163" spans="4:7">
      <c r="D5163" s="21"/>
      <c r="E5163" s="21"/>
      <c r="F5163" s="21"/>
      <c r="G5163" s="21"/>
    </row>
    <row r="5164" spans="4:7">
      <c r="D5164" s="21"/>
      <c r="E5164" s="21"/>
      <c r="F5164" s="21"/>
      <c r="G5164" s="21"/>
    </row>
    <row r="5165" spans="4:7">
      <c r="D5165" s="21"/>
      <c r="E5165" s="21"/>
      <c r="F5165" s="21"/>
      <c r="G5165" s="21"/>
    </row>
    <row r="5166" spans="4:7">
      <c r="D5166" s="21"/>
      <c r="E5166" s="21"/>
      <c r="F5166" s="21"/>
      <c r="G5166" s="21"/>
    </row>
    <row r="5167" spans="4:7">
      <c r="D5167" s="21"/>
      <c r="E5167" s="21"/>
      <c r="F5167" s="21"/>
      <c r="G5167" s="21"/>
    </row>
    <row r="5168" spans="4:7">
      <c r="D5168" s="21"/>
      <c r="E5168" s="21"/>
      <c r="F5168" s="21"/>
      <c r="G5168" s="21"/>
    </row>
    <row r="5169" spans="4:7">
      <c r="D5169" s="21"/>
      <c r="E5169" s="21"/>
      <c r="F5169" s="21"/>
      <c r="G5169" s="21"/>
    </row>
    <row r="5170" spans="4:7">
      <c r="D5170" s="21"/>
      <c r="E5170" s="21"/>
      <c r="F5170" s="21"/>
      <c r="G5170" s="21"/>
    </row>
    <row r="5171" spans="4:7">
      <c r="D5171" s="21"/>
      <c r="E5171" s="21"/>
      <c r="F5171" s="21"/>
      <c r="G5171" s="21"/>
    </row>
    <row r="5172" spans="4:7">
      <c r="D5172" s="21"/>
      <c r="E5172" s="21"/>
      <c r="F5172" s="21"/>
      <c r="G5172" s="21"/>
    </row>
    <row r="5173" spans="4:7">
      <c r="D5173" s="21"/>
      <c r="E5173" s="21"/>
      <c r="F5173" s="21"/>
      <c r="G5173" s="21"/>
    </row>
    <row r="5174" spans="4:7">
      <c r="D5174" s="21"/>
      <c r="E5174" s="21"/>
      <c r="F5174" s="21"/>
      <c r="G5174" s="21"/>
    </row>
    <row r="5175" spans="4:7">
      <c r="D5175" s="21"/>
      <c r="E5175" s="21"/>
      <c r="F5175" s="21"/>
      <c r="G5175" s="21"/>
    </row>
    <row r="5176" spans="4:7">
      <c r="D5176" s="21"/>
      <c r="E5176" s="21"/>
      <c r="F5176" s="21"/>
      <c r="G5176" s="21"/>
    </row>
    <row r="5177" spans="4:7">
      <c r="D5177" s="21"/>
      <c r="E5177" s="21"/>
      <c r="F5177" s="21"/>
      <c r="G5177" s="21"/>
    </row>
    <row r="5178" spans="4:7">
      <c r="D5178" s="21"/>
      <c r="E5178" s="21"/>
      <c r="F5178" s="21"/>
      <c r="G5178" s="21"/>
    </row>
    <row r="5179" spans="4:7">
      <c r="D5179" s="21"/>
      <c r="E5179" s="21"/>
      <c r="F5179" s="21"/>
      <c r="G5179" s="21"/>
    </row>
    <row r="5180" spans="4:7">
      <c r="D5180" s="21"/>
      <c r="E5180" s="21"/>
      <c r="F5180" s="21"/>
      <c r="G5180" s="21"/>
    </row>
    <row r="5181" spans="4:7">
      <c r="D5181" s="21"/>
      <c r="E5181" s="21"/>
      <c r="F5181" s="21"/>
      <c r="G5181" s="21"/>
    </row>
    <row r="5182" spans="4:7">
      <c r="D5182" s="21"/>
      <c r="E5182" s="21"/>
      <c r="F5182" s="21"/>
      <c r="G5182" s="21"/>
    </row>
    <row r="5183" spans="4:7">
      <c r="D5183" s="21"/>
      <c r="E5183" s="21"/>
      <c r="F5183" s="21"/>
      <c r="G5183" s="21"/>
    </row>
    <row r="5184" spans="4:7">
      <c r="D5184" s="21"/>
      <c r="E5184" s="21"/>
      <c r="F5184" s="21"/>
      <c r="G5184" s="21"/>
    </row>
    <row r="5185" spans="4:7">
      <c r="D5185" s="21"/>
      <c r="E5185" s="21"/>
      <c r="F5185" s="21"/>
      <c r="G5185" s="21"/>
    </row>
    <row r="5186" spans="4:7">
      <c r="D5186" s="21"/>
      <c r="E5186" s="21"/>
      <c r="F5186" s="21"/>
      <c r="G5186" s="21"/>
    </row>
    <row r="5187" spans="4:7">
      <c r="D5187" s="21"/>
      <c r="E5187" s="21"/>
      <c r="F5187" s="21"/>
      <c r="G5187" s="21"/>
    </row>
    <row r="5188" spans="4:7">
      <c r="D5188" s="21"/>
      <c r="E5188" s="21"/>
      <c r="F5188" s="21"/>
      <c r="G5188" s="21"/>
    </row>
    <row r="5189" spans="4:7">
      <c r="D5189" s="21"/>
      <c r="E5189" s="21"/>
      <c r="F5189" s="21"/>
      <c r="G5189" s="21"/>
    </row>
    <row r="5190" spans="4:7">
      <c r="D5190" s="21"/>
      <c r="E5190" s="21"/>
      <c r="F5190" s="21"/>
      <c r="G5190" s="21"/>
    </row>
    <row r="5191" spans="4:7">
      <c r="D5191" s="21"/>
      <c r="E5191" s="21"/>
      <c r="F5191" s="21"/>
      <c r="G5191" s="21"/>
    </row>
    <row r="5192" spans="4:7">
      <c r="D5192" s="21"/>
      <c r="E5192" s="21"/>
      <c r="F5192" s="21"/>
      <c r="G5192" s="21"/>
    </row>
    <row r="5193" spans="4:7">
      <c r="D5193" s="21"/>
      <c r="E5193" s="21"/>
      <c r="F5193" s="21"/>
      <c r="G5193" s="21"/>
    </row>
    <row r="5194" spans="4:7">
      <c r="D5194" s="21"/>
      <c r="E5194" s="21"/>
      <c r="F5194" s="21"/>
      <c r="G5194" s="21"/>
    </row>
    <row r="5195" spans="4:7">
      <c r="D5195" s="21"/>
      <c r="E5195" s="21"/>
      <c r="F5195" s="21"/>
      <c r="G5195" s="21"/>
    </row>
    <row r="5196" spans="4:7">
      <c r="D5196" s="21"/>
      <c r="E5196" s="21"/>
      <c r="F5196" s="21"/>
      <c r="G5196" s="21"/>
    </row>
    <row r="5197" spans="4:7">
      <c r="D5197" s="21"/>
      <c r="E5197" s="21"/>
      <c r="F5197" s="21"/>
      <c r="G5197" s="21"/>
    </row>
    <row r="5198" spans="4:7">
      <c r="D5198" s="21"/>
      <c r="E5198" s="21"/>
      <c r="F5198" s="21"/>
      <c r="G5198" s="21"/>
    </row>
    <row r="5199" spans="4:7">
      <c r="D5199" s="21"/>
      <c r="E5199" s="21"/>
      <c r="F5199" s="21"/>
      <c r="G5199" s="21"/>
    </row>
    <row r="5200" spans="4:7">
      <c r="D5200" s="21"/>
      <c r="E5200" s="21"/>
      <c r="F5200" s="21"/>
      <c r="G5200" s="21"/>
    </row>
    <row r="5201" spans="4:7">
      <c r="D5201" s="21"/>
      <c r="E5201" s="21"/>
      <c r="F5201" s="21"/>
      <c r="G5201" s="21"/>
    </row>
    <row r="5202" spans="4:7">
      <c r="D5202" s="21"/>
      <c r="E5202" s="21"/>
      <c r="F5202" s="21"/>
      <c r="G5202" s="21"/>
    </row>
    <row r="5203" spans="4:7">
      <c r="D5203" s="21"/>
      <c r="E5203" s="21"/>
      <c r="F5203" s="21"/>
      <c r="G5203" s="21"/>
    </row>
    <row r="5204" spans="4:7">
      <c r="D5204" s="21"/>
      <c r="E5204" s="21"/>
      <c r="F5204" s="21"/>
      <c r="G5204" s="21"/>
    </row>
    <row r="5205" spans="4:7">
      <c r="D5205" s="21"/>
      <c r="E5205" s="21"/>
      <c r="F5205" s="21"/>
      <c r="G5205" s="21"/>
    </row>
    <row r="5206" spans="4:7">
      <c r="D5206" s="21"/>
      <c r="E5206" s="21"/>
      <c r="F5206" s="21"/>
      <c r="G5206" s="21"/>
    </row>
    <row r="5207" spans="4:7">
      <c r="D5207" s="21"/>
      <c r="E5207" s="21"/>
      <c r="F5207" s="21"/>
      <c r="G5207" s="21"/>
    </row>
    <row r="5208" spans="4:7">
      <c r="D5208" s="21"/>
      <c r="E5208" s="21"/>
      <c r="F5208" s="21"/>
      <c r="G5208" s="21"/>
    </row>
    <row r="5209" spans="4:7">
      <c r="D5209" s="21"/>
      <c r="E5209" s="21"/>
      <c r="F5209" s="21"/>
      <c r="G5209" s="21"/>
    </row>
    <row r="5210" spans="4:7">
      <c r="D5210" s="21"/>
      <c r="E5210" s="21"/>
      <c r="F5210" s="21"/>
      <c r="G5210" s="21"/>
    </row>
    <row r="5211" spans="4:7">
      <c r="D5211" s="21"/>
      <c r="E5211" s="21"/>
      <c r="F5211" s="21"/>
      <c r="G5211" s="21"/>
    </row>
    <row r="5212" spans="4:7">
      <c r="D5212" s="21"/>
      <c r="E5212" s="21"/>
      <c r="F5212" s="21"/>
      <c r="G5212" s="21"/>
    </row>
    <row r="5213" spans="4:7">
      <c r="D5213" s="21"/>
      <c r="E5213" s="21"/>
      <c r="F5213" s="21"/>
      <c r="G5213" s="21"/>
    </row>
    <row r="5214" spans="4:7">
      <c r="D5214" s="21"/>
      <c r="E5214" s="21"/>
      <c r="F5214" s="21"/>
      <c r="G5214" s="21"/>
    </row>
    <row r="5215" spans="4:7">
      <c r="D5215" s="21"/>
      <c r="E5215" s="21"/>
      <c r="F5215" s="21"/>
      <c r="G5215" s="21"/>
    </row>
    <row r="5216" spans="4:7">
      <c r="D5216" s="21"/>
      <c r="E5216" s="21"/>
      <c r="F5216" s="21"/>
      <c r="G5216" s="21"/>
    </row>
    <row r="5217" spans="4:7">
      <c r="D5217" s="21"/>
      <c r="E5217" s="21"/>
      <c r="F5217" s="21"/>
      <c r="G5217" s="21"/>
    </row>
    <row r="5218" spans="4:7">
      <c r="D5218" s="21"/>
      <c r="E5218" s="21"/>
      <c r="F5218" s="21"/>
      <c r="G5218" s="21"/>
    </row>
    <row r="5219" spans="4:7">
      <c r="D5219" s="21"/>
      <c r="E5219" s="21"/>
      <c r="F5219" s="21"/>
      <c r="G5219" s="21"/>
    </row>
    <row r="5220" spans="4:7">
      <c r="D5220" s="21"/>
      <c r="E5220" s="21"/>
      <c r="F5220" s="21"/>
      <c r="G5220" s="21"/>
    </row>
    <row r="5221" spans="4:7">
      <c r="D5221" s="21"/>
      <c r="E5221" s="21"/>
      <c r="F5221" s="21"/>
      <c r="G5221" s="21"/>
    </row>
    <row r="5222" spans="4:7">
      <c r="D5222" s="21"/>
      <c r="E5222" s="21"/>
      <c r="F5222" s="21"/>
      <c r="G5222" s="21"/>
    </row>
    <row r="5223" spans="4:7">
      <c r="D5223" s="21"/>
      <c r="E5223" s="21"/>
      <c r="F5223" s="21"/>
      <c r="G5223" s="21"/>
    </row>
    <row r="5224" spans="4:7">
      <c r="D5224" s="21"/>
      <c r="E5224" s="21"/>
      <c r="F5224" s="21"/>
      <c r="G5224" s="21"/>
    </row>
    <row r="5225" spans="4:7">
      <c r="D5225" s="21"/>
      <c r="E5225" s="21"/>
      <c r="F5225" s="21"/>
      <c r="G5225" s="21"/>
    </row>
    <row r="5226" spans="4:7">
      <c r="D5226" s="21"/>
      <c r="E5226" s="21"/>
      <c r="F5226" s="21"/>
      <c r="G5226" s="21"/>
    </row>
    <row r="5227" spans="4:7">
      <c r="D5227" s="21"/>
      <c r="E5227" s="21"/>
      <c r="F5227" s="21"/>
      <c r="G5227" s="21"/>
    </row>
    <row r="5228" spans="4:7">
      <c r="D5228" s="21"/>
      <c r="E5228" s="21"/>
      <c r="F5228" s="21"/>
      <c r="G5228" s="21"/>
    </row>
    <row r="5229" spans="4:7">
      <c r="D5229" s="21"/>
      <c r="E5229" s="21"/>
      <c r="F5229" s="21"/>
      <c r="G5229" s="21"/>
    </row>
    <row r="5230" spans="4:7">
      <c r="D5230" s="21"/>
      <c r="E5230" s="21"/>
      <c r="F5230" s="21"/>
      <c r="G5230" s="21"/>
    </row>
    <row r="5231" spans="4:7">
      <c r="D5231" s="21"/>
      <c r="E5231" s="21"/>
      <c r="F5231" s="21"/>
      <c r="G5231" s="21"/>
    </row>
    <row r="5232" spans="4:7">
      <c r="D5232" s="21"/>
      <c r="E5232" s="21"/>
      <c r="F5232" s="21"/>
      <c r="G5232" s="21"/>
    </row>
    <row r="5233" spans="4:7">
      <c r="D5233" s="21"/>
      <c r="E5233" s="21"/>
      <c r="F5233" s="21"/>
      <c r="G5233" s="21"/>
    </row>
    <row r="5234" spans="4:7">
      <c r="D5234" s="21"/>
      <c r="E5234" s="21"/>
      <c r="F5234" s="21"/>
      <c r="G5234" s="21"/>
    </row>
    <row r="5235" spans="4:7">
      <c r="D5235" s="21"/>
      <c r="E5235" s="21"/>
      <c r="F5235" s="21"/>
      <c r="G5235" s="21"/>
    </row>
    <row r="5236" spans="4:7">
      <c r="D5236" s="21"/>
      <c r="E5236" s="21"/>
      <c r="F5236" s="21"/>
      <c r="G5236" s="21"/>
    </row>
    <row r="5237" spans="4:7">
      <c r="D5237" s="21"/>
      <c r="E5237" s="21"/>
      <c r="F5237" s="21"/>
      <c r="G5237" s="21"/>
    </row>
    <row r="5238" spans="4:7">
      <c r="D5238" s="21"/>
      <c r="E5238" s="21"/>
      <c r="F5238" s="21"/>
      <c r="G5238" s="21"/>
    </row>
    <row r="5239" spans="4:7">
      <c r="D5239" s="21"/>
      <c r="E5239" s="21"/>
      <c r="F5239" s="21"/>
      <c r="G5239" s="21"/>
    </row>
    <row r="5240" spans="4:7">
      <c r="D5240" s="21"/>
      <c r="E5240" s="21"/>
      <c r="F5240" s="21"/>
      <c r="G5240" s="21"/>
    </row>
    <row r="5241" spans="4:7">
      <c r="D5241" s="21"/>
      <c r="E5241" s="21"/>
      <c r="F5241" s="21"/>
      <c r="G5241" s="21"/>
    </row>
    <row r="5242" spans="4:7">
      <c r="D5242" s="21"/>
      <c r="E5242" s="21"/>
      <c r="F5242" s="21"/>
      <c r="G5242" s="21"/>
    </row>
    <row r="5243" spans="4:7">
      <c r="D5243" s="21"/>
      <c r="E5243" s="21"/>
      <c r="F5243" s="21"/>
      <c r="G5243" s="21"/>
    </row>
    <row r="5244" spans="4:7">
      <c r="D5244" s="21"/>
      <c r="E5244" s="21"/>
      <c r="F5244" s="21"/>
      <c r="G5244" s="21"/>
    </row>
    <row r="5245" spans="4:7">
      <c r="D5245" s="21"/>
      <c r="E5245" s="21"/>
      <c r="F5245" s="21"/>
      <c r="G5245" s="21"/>
    </row>
    <row r="5246" spans="4:7">
      <c r="D5246" s="21"/>
      <c r="E5246" s="21"/>
      <c r="F5246" s="21"/>
      <c r="G5246" s="21"/>
    </row>
    <row r="5247" spans="4:7">
      <c r="D5247" s="21"/>
      <c r="E5247" s="21"/>
      <c r="F5247" s="21"/>
      <c r="G5247" s="21"/>
    </row>
    <row r="5248" spans="4:7">
      <c r="D5248" s="21"/>
      <c r="E5248" s="21"/>
      <c r="F5248" s="21"/>
      <c r="G5248" s="21"/>
    </row>
    <row r="5249" spans="4:7">
      <c r="D5249" s="21"/>
      <c r="E5249" s="21"/>
      <c r="F5249" s="21"/>
      <c r="G5249" s="21"/>
    </row>
    <row r="5250" spans="4:7">
      <c r="D5250" s="21"/>
      <c r="E5250" s="21"/>
      <c r="F5250" s="21"/>
      <c r="G5250" s="21"/>
    </row>
    <row r="5251" spans="4:7">
      <c r="D5251" s="21"/>
      <c r="E5251" s="21"/>
      <c r="F5251" s="21"/>
      <c r="G5251" s="21"/>
    </row>
    <row r="5252" spans="4:7">
      <c r="D5252" s="21"/>
      <c r="E5252" s="21"/>
      <c r="F5252" s="21"/>
      <c r="G5252" s="21"/>
    </row>
    <row r="5253" spans="4:7">
      <c r="D5253" s="21"/>
      <c r="E5253" s="21"/>
      <c r="F5253" s="21"/>
      <c r="G5253" s="21"/>
    </row>
    <row r="5254" spans="4:7">
      <c r="D5254" s="21"/>
      <c r="E5254" s="21"/>
      <c r="F5254" s="21"/>
      <c r="G5254" s="21"/>
    </row>
    <row r="5255" spans="4:7">
      <c r="D5255" s="21"/>
      <c r="E5255" s="21"/>
      <c r="F5255" s="21"/>
      <c r="G5255" s="21"/>
    </row>
    <row r="5256" spans="4:7">
      <c r="D5256" s="21"/>
      <c r="E5256" s="21"/>
      <c r="F5256" s="21"/>
      <c r="G5256" s="21"/>
    </row>
    <row r="5257" spans="4:7">
      <c r="D5257" s="21"/>
      <c r="E5257" s="21"/>
      <c r="F5257" s="21"/>
      <c r="G5257" s="21"/>
    </row>
    <row r="5258" spans="4:7">
      <c r="D5258" s="21"/>
      <c r="E5258" s="21"/>
      <c r="F5258" s="21"/>
      <c r="G5258" s="21"/>
    </row>
    <row r="5259" spans="4:7">
      <c r="D5259" s="21"/>
      <c r="E5259" s="21"/>
      <c r="F5259" s="21"/>
      <c r="G5259" s="21"/>
    </row>
    <row r="5260" spans="4:7">
      <c r="D5260" s="21"/>
      <c r="E5260" s="21"/>
      <c r="F5260" s="21"/>
      <c r="G5260" s="21"/>
    </row>
    <row r="5261" spans="4:7">
      <c r="D5261" s="21"/>
      <c r="E5261" s="21"/>
      <c r="F5261" s="21"/>
      <c r="G5261" s="21"/>
    </row>
    <row r="5262" spans="4:7">
      <c r="D5262" s="21"/>
      <c r="E5262" s="21"/>
      <c r="F5262" s="21"/>
      <c r="G5262" s="21"/>
    </row>
    <row r="5263" spans="4:7">
      <c r="D5263" s="21"/>
      <c r="E5263" s="21"/>
      <c r="F5263" s="21"/>
      <c r="G5263" s="21"/>
    </row>
    <row r="5264" spans="4:7">
      <c r="D5264" s="21"/>
      <c r="E5264" s="21"/>
      <c r="F5264" s="21"/>
      <c r="G5264" s="21"/>
    </row>
    <row r="5265" spans="4:7">
      <c r="D5265" s="21"/>
      <c r="E5265" s="21"/>
      <c r="F5265" s="21"/>
      <c r="G5265" s="21"/>
    </row>
    <row r="5266" spans="4:7">
      <c r="D5266" s="21"/>
      <c r="E5266" s="21"/>
      <c r="F5266" s="21"/>
      <c r="G5266" s="21"/>
    </row>
    <row r="5267" spans="4:7">
      <c r="D5267" s="21"/>
      <c r="E5267" s="21"/>
      <c r="F5267" s="21"/>
      <c r="G5267" s="21"/>
    </row>
    <row r="5268" spans="4:7">
      <c r="D5268" s="21"/>
      <c r="E5268" s="21"/>
      <c r="F5268" s="21"/>
      <c r="G5268" s="21"/>
    </row>
    <row r="5269" spans="4:7">
      <c r="D5269" s="21"/>
      <c r="E5269" s="21"/>
      <c r="F5269" s="21"/>
      <c r="G5269" s="21"/>
    </row>
    <row r="5270" spans="4:7">
      <c r="D5270" s="21"/>
      <c r="E5270" s="21"/>
      <c r="F5270" s="21"/>
      <c r="G5270" s="21"/>
    </row>
    <row r="5271" spans="4:7">
      <c r="D5271" s="21"/>
      <c r="E5271" s="21"/>
      <c r="F5271" s="21"/>
      <c r="G5271" s="21"/>
    </row>
    <row r="5272" spans="4:7">
      <c r="D5272" s="21"/>
      <c r="E5272" s="21"/>
      <c r="F5272" s="21"/>
      <c r="G5272" s="21"/>
    </row>
    <row r="5273" spans="4:7">
      <c r="D5273" s="21"/>
      <c r="E5273" s="21"/>
      <c r="F5273" s="21"/>
      <c r="G5273" s="21"/>
    </row>
    <row r="5274" spans="4:7">
      <c r="D5274" s="21"/>
      <c r="E5274" s="21"/>
      <c r="F5274" s="21"/>
      <c r="G5274" s="21"/>
    </row>
    <row r="5275" spans="4:7">
      <c r="D5275" s="21"/>
      <c r="E5275" s="21"/>
      <c r="F5275" s="21"/>
      <c r="G5275" s="21"/>
    </row>
    <row r="5276" spans="4:7">
      <c r="D5276" s="21"/>
      <c r="E5276" s="21"/>
      <c r="F5276" s="21"/>
      <c r="G5276" s="21"/>
    </row>
    <row r="5277" spans="4:7">
      <c r="D5277" s="21"/>
      <c r="E5277" s="21"/>
      <c r="F5277" s="21"/>
      <c r="G5277" s="21"/>
    </row>
    <row r="5278" spans="4:7">
      <c r="D5278" s="21"/>
      <c r="E5278" s="21"/>
      <c r="F5278" s="21"/>
      <c r="G5278" s="21"/>
    </row>
    <row r="5279" spans="4:7">
      <c r="D5279" s="21"/>
      <c r="E5279" s="21"/>
      <c r="F5279" s="21"/>
      <c r="G5279" s="21"/>
    </row>
    <row r="5280" spans="4:7">
      <c r="D5280" s="21"/>
      <c r="E5280" s="21"/>
      <c r="F5280" s="21"/>
      <c r="G5280" s="21"/>
    </row>
    <row r="5281" spans="4:7">
      <c r="D5281" s="21"/>
      <c r="E5281" s="21"/>
      <c r="F5281" s="21"/>
      <c r="G5281" s="21"/>
    </row>
    <row r="5282" spans="4:7">
      <c r="D5282" s="21"/>
      <c r="E5282" s="21"/>
      <c r="F5282" s="21"/>
      <c r="G5282" s="21"/>
    </row>
    <row r="5283" spans="4:7">
      <c r="D5283" s="21"/>
      <c r="E5283" s="21"/>
      <c r="F5283" s="21"/>
      <c r="G5283" s="21"/>
    </row>
    <row r="5284" spans="4:7">
      <c r="D5284" s="21"/>
      <c r="E5284" s="21"/>
      <c r="F5284" s="21"/>
      <c r="G5284" s="21"/>
    </row>
    <row r="5285" spans="4:7">
      <c r="D5285" s="21"/>
      <c r="E5285" s="21"/>
      <c r="F5285" s="21"/>
      <c r="G5285" s="21"/>
    </row>
    <row r="5286" spans="4:7">
      <c r="D5286" s="21"/>
      <c r="E5286" s="21"/>
      <c r="F5286" s="21"/>
      <c r="G5286" s="21"/>
    </row>
    <row r="5287" spans="4:7">
      <c r="D5287" s="21"/>
      <c r="E5287" s="21"/>
      <c r="F5287" s="21"/>
      <c r="G5287" s="21"/>
    </row>
    <row r="5288" spans="4:7">
      <c r="D5288" s="21"/>
      <c r="E5288" s="21"/>
      <c r="F5288" s="21"/>
      <c r="G5288" s="21"/>
    </row>
    <row r="5289" spans="4:7">
      <c r="D5289" s="21"/>
      <c r="E5289" s="21"/>
      <c r="F5289" s="21"/>
      <c r="G5289" s="21"/>
    </row>
    <row r="5290" spans="4:7">
      <c r="D5290" s="21"/>
      <c r="E5290" s="21"/>
      <c r="F5290" s="21"/>
      <c r="G5290" s="21"/>
    </row>
    <row r="5291" spans="4:7">
      <c r="D5291" s="21"/>
      <c r="E5291" s="21"/>
      <c r="F5291" s="21"/>
      <c r="G5291" s="21"/>
    </row>
    <row r="5292" spans="4:7">
      <c r="D5292" s="21"/>
      <c r="E5292" s="21"/>
      <c r="F5292" s="21"/>
      <c r="G5292" s="21"/>
    </row>
    <row r="5293" spans="4:7">
      <c r="D5293" s="21"/>
      <c r="E5293" s="21"/>
      <c r="F5293" s="21"/>
      <c r="G5293" s="21"/>
    </row>
    <row r="5294" spans="4:7">
      <c r="D5294" s="21"/>
      <c r="E5294" s="21"/>
      <c r="F5294" s="21"/>
      <c r="G5294" s="21"/>
    </row>
    <row r="5295" spans="4:7">
      <c r="D5295" s="21"/>
      <c r="E5295" s="21"/>
      <c r="F5295" s="21"/>
      <c r="G5295" s="21"/>
    </row>
    <row r="5296" spans="4:7">
      <c r="D5296" s="21"/>
      <c r="E5296" s="21"/>
      <c r="F5296" s="21"/>
      <c r="G5296" s="21"/>
    </row>
    <row r="5297" spans="4:7">
      <c r="D5297" s="21"/>
      <c r="E5297" s="21"/>
      <c r="F5297" s="21"/>
      <c r="G5297" s="21"/>
    </row>
    <row r="5298" spans="4:7">
      <c r="D5298" s="21"/>
      <c r="E5298" s="21"/>
      <c r="F5298" s="21"/>
      <c r="G5298" s="21"/>
    </row>
    <row r="5299" spans="4:7">
      <c r="D5299" s="21"/>
      <c r="E5299" s="21"/>
      <c r="F5299" s="21"/>
      <c r="G5299" s="21"/>
    </row>
    <row r="5300" spans="4:7">
      <c r="D5300" s="21"/>
      <c r="E5300" s="21"/>
      <c r="F5300" s="21"/>
      <c r="G5300" s="21"/>
    </row>
    <row r="5301" spans="4:7">
      <c r="D5301" s="21"/>
      <c r="E5301" s="21"/>
      <c r="F5301" s="21"/>
      <c r="G5301" s="21"/>
    </row>
    <row r="5302" spans="4:7">
      <c r="D5302" s="21"/>
      <c r="E5302" s="21"/>
      <c r="F5302" s="21"/>
      <c r="G5302" s="21"/>
    </row>
    <row r="5303" spans="4:7">
      <c r="D5303" s="21"/>
      <c r="E5303" s="21"/>
      <c r="F5303" s="21"/>
      <c r="G5303" s="21"/>
    </row>
    <row r="5304" spans="4:7">
      <c r="D5304" s="21"/>
      <c r="E5304" s="21"/>
      <c r="F5304" s="21"/>
      <c r="G5304" s="21"/>
    </row>
    <row r="5305" spans="4:7">
      <c r="D5305" s="21"/>
      <c r="E5305" s="21"/>
      <c r="F5305" s="21"/>
      <c r="G5305" s="21"/>
    </row>
    <row r="5306" spans="4:7">
      <c r="D5306" s="21"/>
      <c r="E5306" s="21"/>
      <c r="F5306" s="21"/>
      <c r="G5306" s="21"/>
    </row>
    <row r="5307" spans="4:7">
      <c r="D5307" s="21"/>
      <c r="E5307" s="21"/>
      <c r="F5307" s="21"/>
      <c r="G5307" s="21"/>
    </row>
    <row r="5308" spans="4:7">
      <c r="D5308" s="21"/>
      <c r="E5308" s="21"/>
      <c r="F5308" s="21"/>
      <c r="G5308" s="21"/>
    </row>
    <row r="5309" spans="4:7">
      <c r="D5309" s="21"/>
      <c r="E5309" s="21"/>
      <c r="F5309" s="21"/>
      <c r="G5309" s="21"/>
    </row>
    <row r="5310" spans="4:7">
      <c r="D5310" s="21"/>
      <c r="E5310" s="21"/>
      <c r="F5310" s="21"/>
      <c r="G5310" s="21"/>
    </row>
    <row r="5311" spans="4:7">
      <c r="D5311" s="21"/>
      <c r="E5311" s="21"/>
      <c r="F5311" s="21"/>
      <c r="G5311" s="21"/>
    </row>
    <row r="5312" spans="4:7">
      <c r="D5312" s="21"/>
      <c r="E5312" s="21"/>
      <c r="F5312" s="21"/>
      <c r="G5312" s="21"/>
    </row>
    <row r="5313" spans="4:7">
      <c r="D5313" s="21"/>
      <c r="E5313" s="21"/>
      <c r="F5313" s="21"/>
      <c r="G5313" s="21"/>
    </row>
    <row r="5314" spans="4:7">
      <c r="D5314" s="21"/>
      <c r="E5314" s="21"/>
      <c r="F5314" s="21"/>
      <c r="G5314" s="21"/>
    </row>
    <row r="5315" spans="4:7">
      <c r="D5315" s="21"/>
      <c r="E5315" s="21"/>
      <c r="F5315" s="21"/>
      <c r="G5315" s="21"/>
    </row>
    <row r="5316" spans="4:7">
      <c r="D5316" s="21"/>
      <c r="E5316" s="21"/>
      <c r="F5316" s="21"/>
      <c r="G5316" s="21"/>
    </row>
    <row r="5317" spans="4:7">
      <c r="D5317" s="21"/>
      <c r="E5317" s="21"/>
      <c r="F5317" s="21"/>
      <c r="G5317" s="21"/>
    </row>
    <row r="5318" spans="4:7">
      <c r="D5318" s="21"/>
      <c r="E5318" s="21"/>
      <c r="F5318" s="21"/>
      <c r="G5318" s="21"/>
    </row>
    <row r="5319" spans="4:7">
      <c r="D5319" s="21"/>
      <c r="E5319" s="21"/>
      <c r="F5319" s="21"/>
      <c r="G5319" s="21"/>
    </row>
    <row r="5320" spans="4:7">
      <c r="D5320" s="21"/>
      <c r="E5320" s="21"/>
      <c r="F5320" s="21"/>
      <c r="G5320" s="21"/>
    </row>
    <row r="5321" spans="4:7">
      <c r="D5321" s="21"/>
      <c r="E5321" s="21"/>
      <c r="F5321" s="21"/>
      <c r="G5321" s="21"/>
    </row>
    <row r="5322" spans="4:7">
      <c r="D5322" s="21"/>
      <c r="E5322" s="21"/>
      <c r="F5322" s="21"/>
      <c r="G5322" s="21"/>
    </row>
    <row r="5323" spans="4:7">
      <c r="D5323" s="21"/>
      <c r="E5323" s="21"/>
      <c r="F5323" s="21"/>
      <c r="G5323" s="21"/>
    </row>
    <row r="5324" spans="4:7">
      <c r="D5324" s="21"/>
      <c r="E5324" s="21"/>
      <c r="F5324" s="21"/>
      <c r="G5324" s="21"/>
    </row>
    <row r="5325" spans="4:7">
      <c r="D5325" s="21"/>
      <c r="E5325" s="21"/>
      <c r="F5325" s="21"/>
      <c r="G5325" s="21"/>
    </row>
    <row r="5326" spans="4:7">
      <c r="D5326" s="21"/>
      <c r="E5326" s="21"/>
      <c r="F5326" s="21"/>
      <c r="G5326" s="21"/>
    </row>
    <row r="5327" spans="4:7">
      <c r="D5327" s="21"/>
      <c r="E5327" s="21"/>
      <c r="F5327" s="21"/>
      <c r="G5327" s="21"/>
    </row>
    <row r="5328" spans="4:7">
      <c r="D5328" s="21"/>
      <c r="E5328" s="21"/>
      <c r="F5328" s="21"/>
      <c r="G5328" s="21"/>
    </row>
    <row r="5329" spans="4:7">
      <c r="D5329" s="21"/>
      <c r="E5329" s="21"/>
      <c r="F5329" s="21"/>
      <c r="G5329" s="21"/>
    </row>
    <row r="5330" spans="4:7">
      <c r="D5330" s="21"/>
      <c r="E5330" s="21"/>
      <c r="F5330" s="21"/>
      <c r="G5330" s="21"/>
    </row>
    <row r="5331" spans="4:7">
      <c r="D5331" s="21"/>
      <c r="E5331" s="21"/>
      <c r="F5331" s="21"/>
      <c r="G5331" s="21"/>
    </row>
    <row r="5332" spans="4:7">
      <c r="D5332" s="21"/>
      <c r="E5332" s="21"/>
      <c r="F5332" s="21"/>
      <c r="G5332" s="21"/>
    </row>
    <row r="5333" spans="4:7">
      <c r="D5333" s="21"/>
      <c r="E5333" s="21"/>
      <c r="F5333" s="21"/>
      <c r="G5333" s="21"/>
    </row>
    <row r="5334" spans="4:7">
      <c r="D5334" s="21"/>
      <c r="E5334" s="21"/>
      <c r="F5334" s="21"/>
      <c r="G5334" s="21"/>
    </row>
    <row r="5335" spans="4:7">
      <c r="D5335" s="21"/>
      <c r="E5335" s="21"/>
      <c r="F5335" s="21"/>
      <c r="G5335" s="21"/>
    </row>
    <row r="5336" spans="4:7">
      <c r="D5336" s="21"/>
      <c r="E5336" s="21"/>
      <c r="F5336" s="21"/>
      <c r="G5336" s="21"/>
    </row>
    <row r="5337" spans="4:7">
      <c r="D5337" s="21"/>
      <c r="E5337" s="21"/>
      <c r="F5337" s="21"/>
      <c r="G5337" s="21"/>
    </row>
    <row r="5338" spans="4:7">
      <c r="D5338" s="21"/>
      <c r="E5338" s="21"/>
      <c r="F5338" s="21"/>
      <c r="G5338" s="21"/>
    </row>
    <row r="5339" spans="4:7">
      <c r="D5339" s="21"/>
      <c r="E5339" s="21"/>
      <c r="F5339" s="21"/>
      <c r="G5339" s="21"/>
    </row>
    <row r="5340" spans="4:7">
      <c r="D5340" s="21"/>
      <c r="E5340" s="21"/>
      <c r="F5340" s="21"/>
      <c r="G5340" s="21"/>
    </row>
    <row r="5341" spans="4:7">
      <c r="D5341" s="21"/>
      <c r="E5341" s="21"/>
      <c r="F5341" s="21"/>
      <c r="G5341" s="21"/>
    </row>
    <row r="5342" spans="4:7">
      <c r="D5342" s="21"/>
      <c r="E5342" s="21"/>
      <c r="F5342" s="21"/>
      <c r="G5342" s="21"/>
    </row>
    <row r="5343" spans="4:7">
      <c r="D5343" s="21"/>
      <c r="E5343" s="21"/>
      <c r="F5343" s="21"/>
      <c r="G5343" s="21"/>
    </row>
    <row r="5344" spans="4:7">
      <c r="D5344" s="21"/>
      <c r="E5344" s="21"/>
      <c r="F5344" s="21"/>
      <c r="G5344" s="21"/>
    </row>
    <row r="5345" spans="4:7">
      <c r="D5345" s="21"/>
      <c r="E5345" s="21"/>
      <c r="F5345" s="21"/>
      <c r="G5345" s="21"/>
    </row>
    <row r="5346" spans="4:7">
      <c r="D5346" s="21"/>
      <c r="E5346" s="21"/>
      <c r="F5346" s="21"/>
      <c r="G5346" s="21"/>
    </row>
    <row r="5347" spans="4:7">
      <c r="D5347" s="21"/>
      <c r="E5347" s="21"/>
      <c r="F5347" s="21"/>
      <c r="G5347" s="21"/>
    </row>
    <row r="5348" spans="4:7">
      <c r="D5348" s="21"/>
      <c r="E5348" s="21"/>
      <c r="F5348" s="21"/>
      <c r="G5348" s="21"/>
    </row>
    <row r="5349" spans="4:7">
      <c r="D5349" s="21"/>
      <c r="E5349" s="21"/>
      <c r="F5349" s="21"/>
      <c r="G5349" s="21"/>
    </row>
    <row r="5350" spans="4:7">
      <c r="D5350" s="21"/>
      <c r="E5350" s="21"/>
      <c r="F5350" s="21"/>
      <c r="G5350" s="21"/>
    </row>
    <row r="5351" spans="4:7">
      <c r="D5351" s="21"/>
      <c r="E5351" s="21"/>
      <c r="F5351" s="21"/>
      <c r="G5351" s="21"/>
    </row>
    <row r="5352" spans="4:7">
      <c r="D5352" s="21"/>
      <c r="E5352" s="21"/>
      <c r="F5352" s="21"/>
      <c r="G5352" s="21"/>
    </row>
    <row r="5353" spans="4:7">
      <c r="D5353" s="21"/>
      <c r="E5353" s="21"/>
      <c r="F5353" s="21"/>
      <c r="G5353" s="21"/>
    </row>
    <row r="5354" spans="4:7">
      <c r="D5354" s="21"/>
      <c r="E5354" s="21"/>
      <c r="F5354" s="21"/>
      <c r="G5354" s="21"/>
    </row>
    <row r="5355" spans="4:7">
      <c r="D5355" s="21"/>
      <c r="E5355" s="21"/>
      <c r="F5355" s="21"/>
      <c r="G5355" s="21"/>
    </row>
    <row r="5356" spans="4:7">
      <c r="D5356" s="21"/>
      <c r="E5356" s="21"/>
      <c r="F5356" s="21"/>
      <c r="G5356" s="21"/>
    </row>
    <row r="5357" spans="4:7">
      <c r="D5357" s="21"/>
      <c r="E5357" s="21"/>
      <c r="F5357" s="21"/>
      <c r="G5357" s="21"/>
    </row>
    <row r="5358" spans="4:7">
      <c r="D5358" s="21"/>
      <c r="E5358" s="21"/>
      <c r="F5358" s="21"/>
      <c r="G5358" s="21"/>
    </row>
    <row r="5359" spans="4:7">
      <c r="D5359" s="21"/>
      <c r="E5359" s="21"/>
      <c r="F5359" s="21"/>
      <c r="G5359" s="21"/>
    </row>
    <row r="5360" spans="4:7">
      <c r="D5360" s="21"/>
      <c r="E5360" s="21"/>
      <c r="F5360" s="21"/>
      <c r="G5360" s="21"/>
    </row>
    <row r="5361" spans="4:7">
      <c r="D5361" s="21"/>
      <c r="E5361" s="21"/>
      <c r="F5361" s="21"/>
      <c r="G5361" s="21"/>
    </row>
    <row r="5362" spans="4:7">
      <c r="D5362" s="21"/>
      <c r="E5362" s="21"/>
      <c r="F5362" s="21"/>
      <c r="G5362" s="21"/>
    </row>
    <row r="5363" spans="4:7">
      <c r="D5363" s="21"/>
      <c r="E5363" s="21"/>
      <c r="F5363" s="21"/>
      <c r="G5363" s="21"/>
    </row>
    <row r="5364" spans="4:7">
      <c r="D5364" s="21"/>
      <c r="E5364" s="21"/>
      <c r="F5364" s="21"/>
      <c r="G5364" s="21"/>
    </row>
    <row r="5365" spans="4:7">
      <c r="D5365" s="21"/>
      <c r="E5365" s="21"/>
      <c r="F5365" s="21"/>
      <c r="G5365" s="21"/>
    </row>
    <row r="5366" spans="4:7">
      <c r="D5366" s="21"/>
      <c r="E5366" s="21"/>
      <c r="F5366" s="21"/>
      <c r="G5366" s="21"/>
    </row>
    <row r="5367" spans="4:7">
      <c r="D5367" s="21"/>
      <c r="E5367" s="21"/>
      <c r="F5367" s="21"/>
      <c r="G5367" s="21"/>
    </row>
    <row r="5368" spans="4:7">
      <c r="D5368" s="21"/>
      <c r="E5368" s="21"/>
      <c r="F5368" s="21"/>
      <c r="G5368" s="21"/>
    </row>
    <row r="5369" spans="4:7">
      <c r="D5369" s="21"/>
      <c r="E5369" s="21"/>
      <c r="F5369" s="21"/>
      <c r="G5369" s="21"/>
    </row>
    <row r="5370" spans="4:7">
      <c r="D5370" s="21"/>
      <c r="E5370" s="21"/>
      <c r="F5370" s="21"/>
      <c r="G5370" s="21"/>
    </row>
    <row r="5371" spans="4:7">
      <c r="D5371" s="21"/>
      <c r="E5371" s="21"/>
      <c r="F5371" s="21"/>
      <c r="G5371" s="21"/>
    </row>
    <row r="5372" spans="4:7">
      <c r="D5372" s="21"/>
      <c r="E5372" s="21"/>
      <c r="F5372" s="21"/>
      <c r="G5372" s="21"/>
    </row>
    <row r="5373" spans="4:7">
      <c r="D5373" s="21"/>
      <c r="E5373" s="21"/>
      <c r="F5373" s="21"/>
      <c r="G5373" s="21"/>
    </row>
    <row r="5374" spans="4:7">
      <c r="D5374" s="21"/>
      <c r="E5374" s="21"/>
      <c r="F5374" s="21"/>
      <c r="G5374" s="21"/>
    </row>
    <row r="5375" spans="4:7">
      <c r="D5375" s="21"/>
      <c r="E5375" s="21"/>
      <c r="F5375" s="21"/>
      <c r="G5375" s="21"/>
    </row>
    <row r="5376" spans="4:7">
      <c r="D5376" s="21"/>
      <c r="E5376" s="21"/>
      <c r="F5376" s="21"/>
      <c r="G5376" s="21"/>
    </row>
    <row r="5377" spans="4:7">
      <c r="D5377" s="21"/>
      <c r="E5377" s="21"/>
      <c r="F5377" s="21"/>
      <c r="G5377" s="21"/>
    </row>
    <row r="5378" spans="4:7">
      <c r="D5378" s="21"/>
      <c r="E5378" s="21"/>
      <c r="F5378" s="21"/>
      <c r="G5378" s="21"/>
    </row>
    <row r="5379" spans="4:7">
      <c r="D5379" s="21"/>
      <c r="E5379" s="21"/>
      <c r="F5379" s="21"/>
      <c r="G5379" s="21"/>
    </row>
    <row r="5380" spans="4:7">
      <c r="D5380" s="21"/>
      <c r="E5380" s="21"/>
      <c r="F5380" s="21"/>
      <c r="G5380" s="21"/>
    </row>
    <row r="5381" spans="4:7">
      <c r="D5381" s="21"/>
      <c r="E5381" s="21"/>
      <c r="F5381" s="21"/>
      <c r="G5381" s="21"/>
    </row>
    <row r="5382" spans="4:7">
      <c r="D5382" s="21"/>
      <c r="E5382" s="21"/>
      <c r="F5382" s="21"/>
      <c r="G5382" s="21"/>
    </row>
    <row r="5383" spans="4:7">
      <c r="D5383" s="21"/>
      <c r="E5383" s="21"/>
      <c r="F5383" s="21"/>
      <c r="G5383" s="21"/>
    </row>
    <row r="5384" spans="4:7">
      <c r="D5384" s="21"/>
      <c r="E5384" s="21"/>
      <c r="F5384" s="21"/>
      <c r="G5384" s="21"/>
    </row>
    <row r="5385" spans="4:7">
      <c r="D5385" s="21"/>
      <c r="E5385" s="21"/>
      <c r="F5385" s="21"/>
      <c r="G5385" s="21"/>
    </row>
    <row r="5386" spans="4:7">
      <c r="D5386" s="21"/>
      <c r="E5386" s="21"/>
      <c r="F5386" s="21"/>
      <c r="G5386" s="21"/>
    </row>
    <row r="5387" spans="4:7">
      <c r="D5387" s="21"/>
      <c r="E5387" s="21"/>
      <c r="F5387" s="21"/>
      <c r="G5387" s="21"/>
    </row>
    <row r="5388" spans="4:7">
      <c r="D5388" s="21"/>
      <c r="E5388" s="21"/>
      <c r="F5388" s="21"/>
      <c r="G5388" s="21"/>
    </row>
    <row r="5389" spans="4:7">
      <c r="D5389" s="21"/>
      <c r="E5389" s="21"/>
      <c r="F5389" s="21"/>
      <c r="G5389" s="21"/>
    </row>
    <row r="5390" spans="4:7">
      <c r="D5390" s="21"/>
      <c r="E5390" s="21"/>
      <c r="F5390" s="21"/>
      <c r="G5390" s="21"/>
    </row>
    <row r="5391" spans="4:7">
      <c r="D5391" s="21"/>
      <c r="E5391" s="21"/>
      <c r="F5391" s="21"/>
      <c r="G5391" s="21"/>
    </row>
    <row r="5392" spans="4:7">
      <c r="D5392" s="21"/>
      <c r="E5392" s="21"/>
      <c r="F5392" s="21"/>
      <c r="G5392" s="21"/>
    </row>
    <row r="5393" spans="4:7">
      <c r="D5393" s="21"/>
      <c r="E5393" s="21"/>
      <c r="F5393" s="21"/>
      <c r="G5393" s="21"/>
    </row>
    <row r="5394" spans="4:7">
      <c r="D5394" s="21"/>
      <c r="E5394" s="21"/>
      <c r="F5394" s="21"/>
      <c r="G5394" s="21"/>
    </row>
    <row r="5395" spans="4:7">
      <c r="D5395" s="21"/>
      <c r="E5395" s="21"/>
      <c r="F5395" s="21"/>
      <c r="G5395" s="21"/>
    </row>
    <row r="5396" spans="4:7">
      <c r="D5396" s="21"/>
      <c r="E5396" s="21"/>
      <c r="F5396" s="21"/>
      <c r="G5396" s="21"/>
    </row>
    <row r="5397" spans="4:7">
      <c r="D5397" s="21"/>
      <c r="E5397" s="21"/>
      <c r="F5397" s="21"/>
      <c r="G5397" s="21"/>
    </row>
    <row r="5398" spans="4:7">
      <c r="D5398" s="21"/>
      <c r="E5398" s="21"/>
      <c r="F5398" s="21"/>
      <c r="G5398" s="21"/>
    </row>
    <row r="5399" spans="4:7">
      <c r="D5399" s="21"/>
      <c r="E5399" s="21"/>
      <c r="F5399" s="21"/>
      <c r="G5399" s="21"/>
    </row>
    <row r="5400" spans="4:7">
      <c r="D5400" s="21"/>
      <c r="E5400" s="21"/>
      <c r="F5400" s="21"/>
      <c r="G5400" s="21"/>
    </row>
    <row r="5401" spans="4:7">
      <c r="D5401" s="21"/>
      <c r="E5401" s="21"/>
      <c r="F5401" s="21"/>
      <c r="G5401" s="21"/>
    </row>
    <row r="5402" spans="4:7">
      <c r="D5402" s="21"/>
      <c r="E5402" s="21"/>
      <c r="F5402" s="21"/>
      <c r="G5402" s="21"/>
    </row>
    <row r="5403" spans="4:7">
      <c r="D5403" s="21"/>
      <c r="E5403" s="21"/>
      <c r="F5403" s="21"/>
      <c r="G5403" s="21"/>
    </row>
    <row r="5404" spans="4:7">
      <c r="D5404" s="21"/>
      <c r="E5404" s="21"/>
      <c r="F5404" s="21"/>
      <c r="G5404" s="21"/>
    </row>
    <row r="5405" spans="4:7">
      <c r="D5405" s="21"/>
      <c r="E5405" s="21"/>
      <c r="F5405" s="21"/>
      <c r="G5405" s="21"/>
    </row>
    <row r="5406" spans="4:7">
      <c r="D5406" s="21"/>
      <c r="E5406" s="21"/>
      <c r="F5406" s="21"/>
      <c r="G5406" s="21"/>
    </row>
    <row r="5407" spans="4:7">
      <c r="D5407" s="21"/>
      <c r="E5407" s="21"/>
      <c r="F5407" s="21"/>
      <c r="G5407" s="21"/>
    </row>
    <row r="5408" spans="4:7">
      <c r="D5408" s="21"/>
      <c r="E5408" s="21"/>
      <c r="F5408" s="21"/>
      <c r="G5408" s="21"/>
    </row>
    <row r="5409" spans="4:7">
      <c r="D5409" s="21"/>
      <c r="E5409" s="21"/>
      <c r="F5409" s="21"/>
      <c r="G5409" s="21"/>
    </row>
    <row r="5410" spans="4:7">
      <c r="D5410" s="21"/>
      <c r="E5410" s="21"/>
      <c r="F5410" s="21"/>
      <c r="G5410" s="21"/>
    </row>
    <row r="5411" spans="4:7">
      <c r="D5411" s="21"/>
      <c r="E5411" s="21"/>
      <c r="F5411" s="21"/>
      <c r="G5411" s="21"/>
    </row>
    <row r="5412" spans="4:7">
      <c r="D5412" s="21"/>
      <c r="E5412" s="21"/>
      <c r="F5412" s="21"/>
      <c r="G5412" s="21"/>
    </row>
    <row r="5413" spans="4:7">
      <c r="D5413" s="21"/>
      <c r="E5413" s="21"/>
      <c r="F5413" s="21"/>
      <c r="G5413" s="21"/>
    </row>
    <row r="5414" spans="4:7">
      <c r="D5414" s="21"/>
      <c r="E5414" s="21"/>
      <c r="F5414" s="21"/>
      <c r="G5414" s="21"/>
    </row>
    <row r="5415" spans="4:7">
      <c r="D5415" s="21"/>
      <c r="E5415" s="21"/>
      <c r="F5415" s="21"/>
      <c r="G5415" s="21"/>
    </row>
    <row r="5416" spans="4:7">
      <c r="D5416" s="21"/>
      <c r="E5416" s="21"/>
      <c r="F5416" s="21"/>
      <c r="G5416" s="21"/>
    </row>
    <row r="5417" spans="4:7">
      <c r="D5417" s="21"/>
      <c r="E5417" s="21"/>
      <c r="F5417" s="21"/>
      <c r="G5417" s="21"/>
    </row>
    <row r="5418" spans="4:7">
      <c r="D5418" s="21"/>
      <c r="E5418" s="21"/>
      <c r="F5418" s="21"/>
      <c r="G5418" s="21"/>
    </row>
    <row r="5419" spans="4:7">
      <c r="D5419" s="21"/>
      <c r="E5419" s="21"/>
      <c r="F5419" s="21"/>
      <c r="G5419" s="21"/>
    </row>
    <row r="5420" spans="4:7">
      <c r="D5420" s="21"/>
      <c r="E5420" s="21"/>
      <c r="F5420" s="21"/>
      <c r="G5420" s="21"/>
    </row>
    <row r="5421" spans="4:7">
      <c r="D5421" s="21"/>
      <c r="E5421" s="21"/>
      <c r="F5421" s="21"/>
      <c r="G5421" s="21"/>
    </row>
    <row r="5422" spans="4:7">
      <c r="D5422" s="21"/>
      <c r="E5422" s="21"/>
      <c r="F5422" s="21"/>
      <c r="G5422" s="21"/>
    </row>
    <row r="5423" spans="4:7">
      <c r="D5423" s="21"/>
      <c r="E5423" s="21"/>
      <c r="F5423" s="21"/>
      <c r="G5423" s="21"/>
    </row>
    <row r="5424" spans="4:7">
      <c r="D5424" s="21"/>
      <c r="E5424" s="21"/>
      <c r="F5424" s="21"/>
      <c r="G5424" s="21"/>
    </row>
    <row r="5425" spans="4:7">
      <c r="D5425" s="21"/>
      <c r="E5425" s="21"/>
      <c r="F5425" s="21"/>
      <c r="G5425" s="21"/>
    </row>
    <row r="5426" spans="4:7">
      <c r="D5426" s="21"/>
      <c r="E5426" s="21"/>
      <c r="F5426" s="21"/>
      <c r="G5426" s="21"/>
    </row>
    <row r="5427" spans="4:7">
      <c r="D5427" s="21"/>
      <c r="E5427" s="21"/>
      <c r="F5427" s="21"/>
      <c r="G5427" s="21"/>
    </row>
    <row r="5428" spans="4:7">
      <c r="D5428" s="21"/>
      <c r="E5428" s="21"/>
      <c r="F5428" s="21"/>
      <c r="G5428" s="21"/>
    </row>
    <row r="5429" spans="4:7">
      <c r="D5429" s="21"/>
      <c r="E5429" s="21"/>
      <c r="F5429" s="21"/>
      <c r="G5429" s="21"/>
    </row>
    <row r="5430" spans="4:7">
      <c r="D5430" s="21"/>
      <c r="E5430" s="21"/>
      <c r="F5430" s="21"/>
      <c r="G5430" s="21"/>
    </row>
    <row r="5431" spans="4:7">
      <c r="D5431" s="21"/>
      <c r="E5431" s="21"/>
      <c r="F5431" s="21"/>
      <c r="G5431" s="21"/>
    </row>
    <row r="5432" spans="4:7">
      <c r="D5432" s="21"/>
      <c r="E5432" s="21"/>
      <c r="F5432" s="21"/>
      <c r="G5432" s="21"/>
    </row>
    <row r="5433" spans="4:7">
      <c r="D5433" s="21"/>
      <c r="E5433" s="21"/>
      <c r="F5433" s="21"/>
      <c r="G5433" s="21"/>
    </row>
    <row r="5434" spans="4:7">
      <c r="D5434" s="21"/>
      <c r="E5434" s="21"/>
      <c r="F5434" s="21"/>
      <c r="G5434" s="21"/>
    </row>
    <row r="5435" spans="4:7">
      <c r="D5435" s="21"/>
      <c r="E5435" s="21"/>
      <c r="F5435" s="21"/>
      <c r="G5435" s="21"/>
    </row>
    <row r="5436" spans="4:7">
      <c r="D5436" s="21"/>
      <c r="E5436" s="21"/>
      <c r="F5436" s="21"/>
      <c r="G5436" s="21"/>
    </row>
    <row r="5437" spans="4:7">
      <c r="D5437" s="21"/>
      <c r="E5437" s="21"/>
      <c r="F5437" s="21"/>
      <c r="G5437" s="21"/>
    </row>
    <row r="5438" spans="4:7">
      <c r="D5438" s="21"/>
      <c r="E5438" s="21"/>
      <c r="F5438" s="21"/>
      <c r="G5438" s="21"/>
    </row>
    <row r="5439" spans="4:7">
      <c r="D5439" s="21"/>
      <c r="E5439" s="21"/>
      <c r="F5439" s="21"/>
      <c r="G5439" s="21"/>
    </row>
    <row r="5440" spans="4:7">
      <c r="D5440" s="21"/>
      <c r="E5440" s="21"/>
      <c r="F5440" s="21"/>
      <c r="G5440" s="21"/>
    </row>
    <row r="5441" spans="4:7">
      <c r="D5441" s="21"/>
      <c r="E5441" s="21"/>
      <c r="F5441" s="21"/>
      <c r="G5441" s="21"/>
    </row>
    <row r="5442" spans="4:7">
      <c r="D5442" s="21"/>
      <c r="E5442" s="21"/>
      <c r="F5442" s="21"/>
      <c r="G5442" s="21"/>
    </row>
    <row r="5443" spans="4:7">
      <c r="D5443" s="21"/>
      <c r="E5443" s="21"/>
      <c r="F5443" s="21"/>
      <c r="G5443" s="21"/>
    </row>
    <row r="5444" spans="4:7">
      <c r="D5444" s="21"/>
      <c r="E5444" s="21"/>
      <c r="F5444" s="21"/>
      <c r="G5444" s="21"/>
    </row>
    <row r="5445" spans="4:7">
      <c r="D5445" s="21"/>
      <c r="E5445" s="21"/>
      <c r="F5445" s="21"/>
      <c r="G5445" s="21"/>
    </row>
    <row r="5446" spans="4:7">
      <c r="D5446" s="21"/>
      <c r="E5446" s="21"/>
      <c r="F5446" s="21"/>
      <c r="G5446" s="21"/>
    </row>
    <row r="5447" spans="4:7">
      <c r="D5447" s="21"/>
      <c r="E5447" s="21"/>
      <c r="F5447" s="21"/>
      <c r="G5447" s="21"/>
    </row>
    <row r="5448" spans="4:7">
      <c r="D5448" s="21"/>
      <c r="E5448" s="21"/>
      <c r="F5448" s="21"/>
      <c r="G5448" s="21"/>
    </row>
    <row r="5449" spans="4:7">
      <c r="D5449" s="21"/>
      <c r="E5449" s="21"/>
      <c r="F5449" s="21"/>
      <c r="G5449" s="21"/>
    </row>
    <row r="5450" spans="4:7">
      <c r="D5450" s="21"/>
      <c r="E5450" s="21"/>
      <c r="F5450" s="21"/>
      <c r="G5450" s="21"/>
    </row>
    <row r="5451" spans="4:7">
      <c r="D5451" s="21"/>
      <c r="E5451" s="21"/>
      <c r="F5451" s="21"/>
      <c r="G5451" s="21"/>
    </row>
    <row r="5452" spans="4:7">
      <c r="D5452" s="21"/>
      <c r="E5452" s="21"/>
      <c r="F5452" s="21"/>
      <c r="G5452" s="21"/>
    </row>
    <row r="5453" spans="4:7">
      <c r="D5453" s="21"/>
      <c r="E5453" s="21"/>
      <c r="F5453" s="21"/>
      <c r="G5453" s="21"/>
    </row>
    <row r="5454" spans="4:7">
      <c r="D5454" s="21"/>
      <c r="E5454" s="21"/>
      <c r="F5454" s="21"/>
      <c r="G5454" s="21"/>
    </row>
    <row r="5455" spans="4:7">
      <c r="D5455" s="21"/>
      <c r="E5455" s="21"/>
      <c r="F5455" s="21"/>
      <c r="G5455" s="21"/>
    </row>
    <row r="5456" spans="4:7">
      <c r="D5456" s="21"/>
      <c r="E5456" s="21"/>
      <c r="F5456" s="21"/>
      <c r="G5456" s="21"/>
    </row>
    <row r="5457" spans="4:7">
      <c r="D5457" s="21"/>
      <c r="E5457" s="21"/>
      <c r="F5457" s="21"/>
      <c r="G5457" s="21"/>
    </row>
    <row r="5458" spans="4:7">
      <c r="D5458" s="21"/>
      <c r="E5458" s="21"/>
      <c r="F5458" s="21"/>
      <c r="G5458" s="21"/>
    </row>
    <row r="5459" spans="4:7">
      <c r="D5459" s="21"/>
      <c r="E5459" s="21"/>
      <c r="F5459" s="21"/>
      <c r="G5459" s="21"/>
    </row>
    <row r="5460" spans="4:7">
      <c r="D5460" s="21"/>
      <c r="E5460" s="21"/>
      <c r="F5460" s="21"/>
      <c r="G5460" s="21"/>
    </row>
    <row r="5461" spans="4:7">
      <c r="D5461" s="21"/>
      <c r="E5461" s="21"/>
      <c r="F5461" s="21"/>
      <c r="G5461" s="21"/>
    </row>
    <row r="5462" spans="4:7">
      <c r="D5462" s="21"/>
      <c r="E5462" s="21"/>
      <c r="F5462" s="21"/>
      <c r="G5462" s="21"/>
    </row>
    <row r="5463" spans="4:7">
      <c r="D5463" s="21"/>
      <c r="E5463" s="21"/>
      <c r="F5463" s="21"/>
      <c r="G5463" s="21"/>
    </row>
    <row r="5464" spans="4:7">
      <c r="D5464" s="21"/>
      <c r="E5464" s="21"/>
      <c r="F5464" s="21"/>
      <c r="G5464" s="21"/>
    </row>
    <row r="5465" spans="4:7">
      <c r="D5465" s="21"/>
      <c r="E5465" s="21"/>
      <c r="F5465" s="21"/>
      <c r="G5465" s="21"/>
    </row>
    <row r="5466" spans="4:7">
      <c r="D5466" s="21"/>
      <c r="E5466" s="21"/>
      <c r="F5466" s="21"/>
      <c r="G5466" s="21"/>
    </row>
    <row r="5467" spans="4:7">
      <c r="D5467" s="21"/>
      <c r="E5467" s="21"/>
      <c r="F5467" s="21"/>
      <c r="G5467" s="21"/>
    </row>
    <row r="5468" spans="4:7">
      <c r="D5468" s="21"/>
      <c r="E5468" s="21"/>
      <c r="F5468" s="21"/>
      <c r="G5468" s="21"/>
    </row>
    <row r="5469" spans="4:7">
      <c r="D5469" s="21"/>
      <c r="E5469" s="21"/>
      <c r="F5469" s="21"/>
      <c r="G5469" s="21"/>
    </row>
    <row r="5470" spans="4:7">
      <c r="D5470" s="21"/>
      <c r="E5470" s="21"/>
      <c r="F5470" s="21"/>
      <c r="G5470" s="21"/>
    </row>
    <row r="5471" spans="4:7">
      <c r="D5471" s="21"/>
      <c r="E5471" s="21"/>
      <c r="F5471" s="21"/>
      <c r="G5471" s="21"/>
    </row>
    <row r="5472" spans="4:7">
      <c r="D5472" s="21"/>
      <c r="E5472" s="21"/>
      <c r="F5472" s="21"/>
      <c r="G5472" s="21"/>
    </row>
    <row r="5473" spans="4:7">
      <c r="D5473" s="21"/>
      <c r="E5473" s="21"/>
      <c r="F5473" s="21"/>
      <c r="G5473" s="21"/>
    </row>
    <row r="5474" spans="4:7">
      <c r="D5474" s="21"/>
      <c r="E5474" s="21"/>
      <c r="F5474" s="21"/>
      <c r="G5474" s="21"/>
    </row>
    <row r="5475" spans="4:7">
      <c r="D5475" s="21"/>
      <c r="E5475" s="21"/>
      <c r="F5475" s="21"/>
      <c r="G5475" s="21"/>
    </row>
    <row r="5476" spans="4:7">
      <c r="D5476" s="21"/>
      <c r="E5476" s="21"/>
      <c r="F5476" s="21"/>
      <c r="G5476" s="21"/>
    </row>
    <row r="5477" spans="4:7">
      <c r="D5477" s="21"/>
      <c r="E5477" s="21"/>
      <c r="F5477" s="21"/>
      <c r="G5477" s="21"/>
    </row>
    <row r="5478" spans="4:7">
      <c r="D5478" s="21"/>
      <c r="E5478" s="21"/>
      <c r="F5478" s="21"/>
      <c r="G5478" s="21"/>
    </row>
    <row r="5479" spans="4:7">
      <c r="D5479" s="21"/>
      <c r="E5479" s="21"/>
      <c r="F5479" s="21"/>
      <c r="G5479" s="21"/>
    </row>
    <row r="5480" spans="4:7">
      <c r="D5480" s="21"/>
      <c r="E5480" s="21"/>
      <c r="F5480" s="21"/>
      <c r="G5480" s="21"/>
    </row>
    <row r="5481" spans="4:7">
      <c r="D5481" s="21"/>
      <c r="E5481" s="21"/>
      <c r="F5481" s="21"/>
      <c r="G5481" s="21"/>
    </row>
    <row r="5482" spans="4:7">
      <c r="D5482" s="21"/>
      <c r="E5482" s="21"/>
      <c r="F5482" s="21"/>
      <c r="G5482" s="21"/>
    </row>
    <row r="5483" spans="4:7">
      <c r="D5483" s="21"/>
      <c r="E5483" s="21"/>
      <c r="F5483" s="21"/>
      <c r="G5483" s="21"/>
    </row>
    <row r="5484" spans="4:7">
      <c r="D5484" s="21"/>
      <c r="E5484" s="21"/>
      <c r="F5484" s="21"/>
      <c r="G5484" s="21"/>
    </row>
    <row r="5485" spans="4:7">
      <c r="D5485" s="21"/>
      <c r="E5485" s="21"/>
      <c r="F5485" s="21"/>
      <c r="G5485" s="21"/>
    </row>
    <row r="5486" spans="4:7">
      <c r="D5486" s="21"/>
      <c r="E5486" s="21"/>
      <c r="F5486" s="21"/>
      <c r="G5486" s="21"/>
    </row>
    <row r="5487" spans="4:7">
      <c r="D5487" s="21"/>
      <c r="E5487" s="21"/>
      <c r="F5487" s="21"/>
      <c r="G5487" s="21"/>
    </row>
    <row r="5488" spans="4:7">
      <c r="D5488" s="21"/>
      <c r="E5488" s="21"/>
      <c r="F5488" s="21"/>
      <c r="G5488" s="21"/>
    </row>
    <row r="5489" spans="4:7">
      <c r="D5489" s="21"/>
      <c r="E5489" s="21"/>
      <c r="F5489" s="21"/>
      <c r="G5489" s="21"/>
    </row>
    <row r="5490" spans="4:7">
      <c r="D5490" s="21"/>
      <c r="E5490" s="21"/>
      <c r="F5490" s="21"/>
      <c r="G5490" s="21"/>
    </row>
    <row r="5491" spans="4:7">
      <c r="D5491" s="21"/>
      <c r="E5491" s="21"/>
      <c r="F5491" s="21"/>
      <c r="G5491" s="21"/>
    </row>
    <row r="5492" spans="4:7">
      <c r="D5492" s="21"/>
      <c r="E5492" s="21"/>
      <c r="F5492" s="21"/>
      <c r="G5492" s="21"/>
    </row>
    <row r="5493" spans="4:7">
      <c r="D5493" s="21"/>
      <c r="E5493" s="21"/>
      <c r="F5493" s="21"/>
      <c r="G5493" s="21"/>
    </row>
    <row r="5494" spans="4:7">
      <c r="D5494" s="21"/>
      <c r="E5494" s="21"/>
      <c r="F5494" s="21"/>
      <c r="G5494" s="21"/>
    </row>
    <row r="5495" spans="4:7">
      <c r="D5495" s="21"/>
      <c r="E5495" s="21"/>
      <c r="F5495" s="21"/>
      <c r="G5495" s="21"/>
    </row>
    <row r="5496" spans="4:7">
      <c r="D5496" s="21"/>
      <c r="E5496" s="21"/>
      <c r="F5496" s="21"/>
      <c r="G5496" s="21"/>
    </row>
    <row r="5497" spans="4:7">
      <c r="D5497" s="21"/>
      <c r="E5497" s="21"/>
      <c r="F5497" s="21"/>
      <c r="G5497" s="21"/>
    </row>
    <row r="5498" spans="4:7">
      <c r="D5498" s="21"/>
      <c r="E5498" s="21"/>
      <c r="F5498" s="21"/>
      <c r="G5498" s="21"/>
    </row>
    <row r="5499" spans="4:7">
      <c r="D5499" s="21"/>
      <c r="E5499" s="21"/>
      <c r="F5499" s="21"/>
      <c r="G5499" s="21"/>
    </row>
    <row r="5500" spans="4:7">
      <c r="D5500" s="21"/>
      <c r="E5500" s="21"/>
      <c r="F5500" s="21"/>
      <c r="G5500" s="21"/>
    </row>
    <row r="5501" spans="4:7">
      <c r="D5501" s="21"/>
      <c r="E5501" s="21"/>
      <c r="F5501" s="21"/>
      <c r="G5501" s="21"/>
    </row>
    <row r="5502" spans="4:7">
      <c r="D5502" s="21"/>
      <c r="E5502" s="21"/>
      <c r="F5502" s="21"/>
      <c r="G5502" s="21"/>
    </row>
    <row r="5503" spans="4:7">
      <c r="D5503" s="21"/>
      <c r="E5503" s="21"/>
      <c r="F5503" s="21"/>
      <c r="G5503" s="21"/>
    </row>
    <row r="5504" spans="4:7">
      <c r="D5504" s="21"/>
      <c r="E5504" s="21"/>
      <c r="F5504" s="21"/>
      <c r="G5504" s="21"/>
    </row>
    <row r="5505" spans="4:7">
      <c r="D5505" s="21"/>
      <c r="E5505" s="21"/>
      <c r="F5505" s="21"/>
      <c r="G5505" s="21"/>
    </row>
    <row r="5506" spans="4:7">
      <c r="D5506" s="21"/>
      <c r="E5506" s="21"/>
      <c r="F5506" s="21"/>
      <c r="G5506" s="21"/>
    </row>
    <row r="5507" spans="4:7">
      <c r="D5507" s="21"/>
      <c r="E5507" s="21"/>
      <c r="F5507" s="21"/>
      <c r="G5507" s="21"/>
    </row>
    <row r="5508" spans="4:7">
      <c r="D5508" s="21"/>
      <c r="E5508" s="21"/>
      <c r="F5508" s="21"/>
      <c r="G5508" s="21"/>
    </row>
    <row r="5509" spans="4:7">
      <c r="D5509" s="21"/>
      <c r="E5509" s="21"/>
      <c r="F5509" s="21"/>
      <c r="G5509" s="21"/>
    </row>
    <row r="5510" spans="4:7">
      <c r="D5510" s="21"/>
      <c r="E5510" s="21"/>
      <c r="F5510" s="21"/>
      <c r="G5510" s="21"/>
    </row>
    <row r="5511" spans="4:7">
      <c r="D5511" s="21"/>
      <c r="E5511" s="21"/>
      <c r="F5511" s="21"/>
      <c r="G5511" s="21"/>
    </row>
    <row r="5512" spans="4:7">
      <c r="D5512" s="21"/>
      <c r="E5512" s="21"/>
      <c r="F5512" s="21"/>
      <c r="G5512" s="21"/>
    </row>
    <row r="5513" spans="4:7">
      <c r="D5513" s="21"/>
      <c r="E5513" s="21"/>
      <c r="F5513" s="21"/>
      <c r="G5513" s="21"/>
    </row>
    <row r="5514" spans="4:7">
      <c r="D5514" s="21"/>
      <c r="E5514" s="21"/>
      <c r="F5514" s="21"/>
      <c r="G5514" s="21"/>
    </row>
    <row r="5515" spans="4:7">
      <c r="D5515" s="21"/>
      <c r="E5515" s="21"/>
      <c r="F5515" s="21"/>
      <c r="G5515" s="21"/>
    </row>
    <row r="5516" spans="4:7">
      <c r="D5516" s="21"/>
      <c r="E5516" s="21"/>
      <c r="F5516" s="21"/>
      <c r="G5516" s="21"/>
    </row>
    <row r="5517" spans="4:7">
      <c r="D5517" s="21"/>
      <c r="E5517" s="21"/>
      <c r="F5517" s="21"/>
      <c r="G5517" s="21"/>
    </row>
    <row r="5518" spans="4:7">
      <c r="D5518" s="21"/>
      <c r="E5518" s="21"/>
      <c r="F5518" s="21"/>
      <c r="G5518" s="21"/>
    </row>
    <row r="5519" spans="4:7">
      <c r="D5519" s="21"/>
      <c r="E5519" s="21"/>
      <c r="F5519" s="21"/>
      <c r="G5519" s="21"/>
    </row>
    <row r="5520" spans="4:7">
      <c r="D5520" s="21"/>
      <c r="E5520" s="21"/>
      <c r="F5520" s="21"/>
      <c r="G5520" s="21"/>
    </row>
    <row r="5521" spans="4:7">
      <c r="D5521" s="21"/>
      <c r="E5521" s="21"/>
      <c r="F5521" s="21"/>
      <c r="G5521" s="21"/>
    </row>
    <row r="5522" spans="4:7">
      <c r="D5522" s="21"/>
      <c r="E5522" s="21"/>
      <c r="F5522" s="21"/>
      <c r="G5522" s="21"/>
    </row>
    <row r="5523" spans="4:7">
      <c r="D5523" s="21"/>
      <c r="E5523" s="21"/>
      <c r="F5523" s="21"/>
      <c r="G5523" s="21"/>
    </row>
    <row r="5524" spans="4:7">
      <c r="D5524" s="21"/>
      <c r="E5524" s="21"/>
      <c r="F5524" s="21"/>
      <c r="G5524" s="21"/>
    </row>
    <row r="5525" spans="4:7">
      <c r="D5525" s="21"/>
      <c r="E5525" s="21"/>
      <c r="F5525" s="21"/>
      <c r="G5525" s="21"/>
    </row>
    <row r="5526" spans="4:7">
      <c r="D5526" s="21"/>
      <c r="E5526" s="21"/>
      <c r="F5526" s="21"/>
      <c r="G5526" s="21"/>
    </row>
    <row r="5527" spans="4:7">
      <c r="D5527" s="21"/>
      <c r="E5527" s="21"/>
      <c r="F5527" s="21"/>
      <c r="G5527" s="21"/>
    </row>
    <row r="5528" spans="4:7">
      <c r="D5528" s="21"/>
      <c r="E5528" s="21"/>
      <c r="F5528" s="21"/>
      <c r="G5528" s="21"/>
    </row>
    <row r="5529" spans="4:7">
      <c r="D5529" s="21"/>
      <c r="E5529" s="21"/>
      <c r="F5529" s="21"/>
      <c r="G5529" s="21"/>
    </row>
    <row r="5530" spans="4:7">
      <c r="D5530" s="21"/>
      <c r="E5530" s="21"/>
      <c r="F5530" s="21"/>
      <c r="G5530" s="21"/>
    </row>
    <row r="5531" spans="4:7">
      <c r="D5531" s="21"/>
      <c r="E5531" s="21"/>
      <c r="F5531" s="21"/>
      <c r="G5531" s="21"/>
    </row>
    <row r="5532" spans="4:7">
      <c r="D5532" s="21"/>
      <c r="E5532" s="21"/>
      <c r="F5532" s="21"/>
      <c r="G5532" s="21"/>
    </row>
    <row r="5533" spans="4:7">
      <c r="D5533" s="21"/>
      <c r="E5533" s="21"/>
      <c r="F5533" s="21"/>
      <c r="G5533" s="21"/>
    </row>
    <row r="5534" spans="4:7">
      <c r="D5534" s="21"/>
      <c r="E5534" s="21"/>
      <c r="F5534" s="21"/>
      <c r="G5534" s="21"/>
    </row>
    <row r="5535" spans="4:7">
      <c r="D5535" s="21"/>
      <c r="E5535" s="21"/>
      <c r="F5535" s="21"/>
      <c r="G5535" s="21"/>
    </row>
    <row r="5536" spans="4:7">
      <c r="D5536" s="21"/>
      <c r="E5536" s="21"/>
      <c r="F5536" s="21"/>
      <c r="G5536" s="21"/>
    </row>
    <row r="5537" spans="4:7">
      <c r="D5537" s="21"/>
      <c r="E5537" s="21"/>
      <c r="F5537" s="21"/>
      <c r="G5537" s="21"/>
    </row>
    <row r="5538" spans="4:7">
      <c r="D5538" s="21"/>
      <c r="E5538" s="21"/>
      <c r="F5538" s="21"/>
      <c r="G5538" s="21"/>
    </row>
    <row r="5539" spans="4:7">
      <c r="D5539" s="21"/>
      <c r="E5539" s="21"/>
      <c r="F5539" s="21"/>
      <c r="G5539" s="21"/>
    </row>
    <row r="5540" spans="4:7">
      <c r="D5540" s="21"/>
      <c r="E5540" s="21"/>
      <c r="F5540" s="21"/>
      <c r="G5540" s="21"/>
    </row>
    <row r="5541" spans="4:7">
      <c r="D5541" s="21"/>
      <c r="E5541" s="21"/>
      <c r="F5541" s="21"/>
      <c r="G5541" s="21"/>
    </row>
    <row r="5542" spans="4:7">
      <c r="D5542" s="21"/>
      <c r="E5542" s="21"/>
      <c r="F5542" s="21"/>
      <c r="G5542" s="21"/>
    </row>
    <row r="5543" spans="4:7">
      <c r="D5543" s="21"/>
      <c r="E5543" s="21"/>
      <c r="F5543" s="21"/>
      <c r="G5543" s="21"/>
    </row>
    <row r="5544" spans="4:7">
      <c r="D5544" s="21"/>
      <c r="E5544" s="21"/>
      <c r="F5544" s="21"/>
      <c r="G5544" s="21"/>
    </row>
    <row r="5545" spans="4:7">
      <c r="D5545" s="21"/>
      <c r="E5545" s="21"/>
      <c r="F5545" s="21"/>
      <c r="G5545" s="21"/>
    </row>
    <row r="5546" spans="4:7">
      <c r="D5546" s="21"/>
      <c r="E5546" s="21"/>
      <c r="F5546" s="21"/>
      <c r="G5546" s="21"/>
    </row>
    <row r="5547" spans="4:7">
      <c r="D5547" s="21"/>
      <c r="E5547" s="21"/>
      <c r="F5547" s="21"/>
      <c r="G5547" s="21"/>
    </row>
    <row r="5548" spans="4:7">
      <c r="D5548" s="21"/>
      <c r="E5548" s="21"/>
      <c r="F5548" s="21"/>
      <c r="G5548" s="21"/>
    </row>
    <row r="5549" spans="4:7">
      <c r="D5549" s="21"/>
      <c r="E5549" s="21"/>
      <c r="F5549" s="21"/>
      <c r="G5549" s="21"/>
    </row>
    <row r="5550" spans="4:7">
      <c r="D5550" s="21"/>
      <c r="E5550" s="21"/>
      <c r="F5550" s="21"/>
      <c r="G5550" s="21"/>
    </row>
    <row r="5551" spans="4:7">
      <c r="D5551" s="21"/>
      <c r="E5551" s="21"/>
      <c r="F5551" s="21"/>
      <c r="G5551" s="21"/>
    </row>
    <row r="5552" spans="4:7">
      <c r="D5552" s="21"/>
      <c r="E5552" s="21"/>
      <c r="F5552" s="21"/>
      <c r="G5552" s="21"/>
    </row>
    <row r="5553" spans="4:7">
      <c r="D5553" s="21"/>
      <c r="E5553" s="21"/>
      <c r="F5553" s="21"/>
      <c r="G5553" s="21"/>
    </row>
    <row r="5554" spans="4:7">
      <c r="D5554" s="21"/>
      <c r="E5554" s="21"/>
      <c r="F5554" s="21"/>
      <c r="G5554" s="21"/>
    </row>
    <row r="5555" spans="4:7">
      <c r="D5555" s="21"/>
      <c r="E5555" s="21"/>
      <c r="F5555" s="21"/>
      <c r="G5555" s="21"/>
    </row>
    <row r="5556" spans="4:7">
      <c r="D5556" s="21"/>
      <c r="E5556" s="21"/>
      <c r="F5556" s="21"/>
      <c r="G5556" s="21"/>
    </row>
    <row r="5557" spans="4:7">
      <c r="D5557" s="21"/>
      <c r="E5557" s="21"/>
      <c r="F5557" s="21"/>
      <c r="G5557" s="21"/>
    </row>
    <row r="5558" spans="4:7">
      <c r="D5558" s="21"/>
      <c r="E5558" s="21"/>
      <c r="F5558" s="21"/>
      <c r="G5558" s="21"/>
    </row>
    <row r="5559" spans="4:7">
      <c r="D5559" s="21"/>
      <c r="E5559" s="21"/>
      <c r="F5559" s="21"/>
      <c r="G5559" s="21"/>
    </row>
    <row r="5560" spans="4:7">
      <c r="D5560" s="21"/>
      <c r="E5560" s="21"/>
      <c r="F5560" s="21"/>
      <c r="G5560" s="21"/>
    </row>
    <row r="5561" spans="4:7">
      <c r="D5561" s="21"/>
      <c r="E5561" s="21"/>
      <c r="F5561" s="21"/>
      <c r="G5561" s="21"/>
    </row>
    <row r="5562" spans="4:7">
      <c r="D5562" s="21"/>
      <c r="E5562" s="21"/>
      <c r="F5562" s="21"/>
      <c r="G5562" s="21"/>
    </row>
    <row r="5563" spans="4:7">
      <c r="D5563" s="21"/>
      <c r="E5563" s="21"/>
      <c r="F5563" s="21"/>
      <c r="G5563" s="21"/>
    </row>
    <row r="5564" spans="4:7">
      <c r="D5564" s="21"/>
      <c r="E5564" s="21"/>
      <c r="F5564" s="21"/>
      <c r="G5564" s="21"/>
    </row>
    <row r="5565" spans="4:7">
      <c r="D5565" s="21"/>
      <c r="E5565" s="21"/>
      <c r="F5565" s="21"/>
      <c r="G5565" s="21"/>
    </row>
    <row r="5566" spans="4:7">
      <c r="D5566" s="21"/>
      <c r="E5566" s="21"/>
      <c r="F5566" s="21"/>
      <c r="G5566" s="21"/>
    </row>
    <row r="5567" spans="4:7">
      <c r="D5567" s="21"/>
      <c r="E5567" s="21"/>
      <c r="F5567" s="21"/>
      <c r="G5567" s="21"/>
    </row>
    <row r="5568" spans="4:7">
      <c r="D5568" s="21"/>
      <c r="E5568" s="21"/>
      <c r="F5568" s="21"/>
      <c r="G5568" s="21"/>
    </row>
    <row r="5569" spans="4:7">
      <c r="D5569" s="21"/>
      <c r="E5569" s="21"/>
      <c r="F5569" s="21"/>
      <c r="G5569" s="21"/>
    </row>
    <row r="5570" spans="4:7">
      <c r="D5570" s="21"/>
      <c r="E5570" s="21"/>
      <c r="F5570" s="21"/>
      <c r="G5570" s="21"/>
    </row>
    <row r="5571" spans="4:7">
      <c r="D5571" s="21"/>
      <c r="E5571" s="21"/>
      <c r="F5571" s="21"/>
      <c r="G5571" s="21"/>
    </row>
    <row r="5572" spans="4:7">
      <c r="D5572" s="21"/>
      <c r="E5572" s="21"/>
      <c r="F5572" s="21"/>
      <c r="G5572" s="21"/>
    </row>
    <row r="5573" spans="4:7">
      <c r="D5573" s="21"/>
      <c r="E5573" s="21"/>
      <c r="F5573" s="21"/>
      <c r="G5573" s="21"/>
    </row>
    <row r="5574" spans="4:7">
      <c r="D5574" s="21"/>
      <c r="E5574" s="21"/>
      <c r="F5574" s="21"/>
      <c r="G5574" s="21"/>
    </row>
    <row r="5575" spans="4:7">
      <c r="D5575" s="21"/>
      <c r="E5575" s="21"/>
      <c r="F5575" s="21"/>
      <c r="G5575" s="21"/>
    </row>
    <row r="5576" spans="4:7">
      <c r="D5576" s="21"/>
      <c r="E5576" s="21"/>
      <c r="F5576" s="21"/>
      <c r="G5576" s="21"/>
    </row>
    <row r="5577" spans="4:7">
      <c r="D5577" s="21"/>
      <c r="E5577" s="21"/>
      <c r="F5577" s="21"/>
      <c r="G5577" s="21"/>
    </row>
    <row r="5578" spans="4:7">
      <c r="D5578" s="21"/>
      <c r="E5578" s="21"/>
      <c r="F5578" s="21"/>
      <c r="G5578" s="21"/>
    </row>
    <row r="5579" spans="4:7">
      <c r="D5579" s="21"/>
      <c r="E5579" s="21"/>
      <c r="F5579" s="21"/>
      <c r="G5579" s="21"/>
    </row>
    <row r="5580" spans="4:7">
      <c r="D5580" s="21"/>
      <c r="E5580" s="21"/>
      <c r="F5580" s="21"/>
      <c r="G5580" s="21"/>
    </row>
    <row r="5581" spans="4:7">
      <c r="D5581" s="21"/>
      <c r="E5581" s="21"/>
      <c r="F5581" s="21"/>
      <c r="G5581" s="21"/>
    </row>
    <row r="5582" spans="4:7">
      <c r="D5582" s="21"/>
      <c r="E5582" s="21"/>
      <c r="F5582" s="21"/>
      <c r="G5582" s="21"/>
    </row>
    <row r="5583" spans="4:7">
      <c r="D5583" s="21"/>
      <c r="E5583" s="21"/>
      <c r="F5583" s="21"/>
      <c r="G5583" s="21"/>
    </row>
    <row r="5584" spans="4:7">
      <c r="D5584" s="21"/>
      <c r="E5584" s="21"/>
      <c r="F5584" s="21"/>
      <c r="G5584" s="21"/>
    </row>
    <row r="5585" spans="4:7">
      <c r="D5585" s="21"/>
      <c r="E5585" s="21"/>
      <c r="F5585" s="21"/>
      <c r="G5585" s="21"/>
    </row>
    <row r="5586" spans="4:7">
      <c r="D5586" s="21"/>
      <c r="E5586" s="21"/>
      <c r="F5586" s="21"/>
      <c r="G5586" s="21"/>
    </row>
    <row r="5587" spans="4:7">
      <c r="D5587" s="21"/>
      <c r="E5587" s="21"/>
      <c r="F5587" s="21"/>
      <c r="G5587" s="21"/>
    </row>
    <row r="5588" spans="4:7">
      <c r="D5588" s="21"/>
      <c r="E5588" s="21"/>
      <c r="F5588" s="21"/>
      <c r="G5588" s="21"/>
    </row>
    <row r="5589" spans="4:7">
      <c r="D5589" s="21"/>
      <c r="E5589" s="21"/>
      <c r="F5589" s="21"/>
      <c r="G5589" s="21"/>
    </row>
    <row r="5590" spans="4:7">
      <c r="D5590" s="21"/>
      <c r="E5590" s="21"/>
      <c r="F5590" s="21"/>
      <c r="G5590" s="21"/>
    </row>
    <row r="5591" spans="4:7">
      <c r="D5591" s="21"/>
      <c r="E5591" s="21"/>
      <c r="F5591" s="21"/>
      <c r="G5591" s="21"/>
    </row>
    <row r="5592" spans="4:7">
      <c r="D5592" s="21"/>
      <c r="E5592" s="21"/>
      <c r="F5592" s="21"/>
      <c r="G5592" s="21"/>
    </row>
    <row r="5593" spans="4:7">
      <c r="D5593" s="21"/>
      <c r="E5593" s="21"/>
      <c r="F5593" s="21"/>
      <c r="G5593" s="21"/>
    </row>
    <row r="5594" spans="4:7">
      <c r="D5594" s="21"/>
      <c r="E5594" s="21"/>
      <c r="F5594" s="21"/>
      <c r="G5594" s="21"/>
    </row>
    <row r="5595" spans="4:7">
      <c r="D5595" s="21"/>
      <c r="E5595" s="21"/>
      <c r="F5595" s="21"/>
      <c r="G5595" s="21"/>
    </row>
    <row r="5596" spans="4:7">
      <c r="D5596" s="21"/>
      <c r="E5596" s="21"/>
      <c r="F5596" s="21"/>
      <c r="G5596" s="21"/>
    </row>
    <row r="5597" spans="4:7">
      <c r="D5597" s="21"/>
      <c r="E5597" s="21"/>
      <c r="F5597" s="21"/>
      <c r="G5597" s="21"/>
    </row>
    <row r="5598" spans="4:7">
      <c r="D5598" s="21"/>
      <c r="E5598" s="21"/>
      <c r="F5598" s="21"/>
      <c r="G5598" s="21"/>
    </row>
    <row r="5599" spans="4:7">
      <c r="D5599" s="21"/>
      <c r="E5599" s="21"/>
      <c r="F5599" s="21"/>
      <c r="G5599" s="21"/>
    </row>
    <row r="5600" spans="4:7">
      <c r="D5600" s="21"/>
      <c r="E5600" s="21"/>
      <c r="F5600" s="21"/>
      <c r="G5600" s="21"/>
    </row>
    <row r="5601" spans="4:7">
      <c r="D5601" s="21"/>
      <c r="E5601" s="21"/>
      <c r="F5601" s="21"/>
      <c r="G5601" s="21"/>
    </row>
    <row r="5602" spans="4:7">
      <c r="D5602" s="21"/>
      <c r="E5602" s="21"/>
      <c r="F5602" s="21"/>
      <c r="G5602" s="21"/>
    </row>
    <row r="5603" spans="4:7">
      <c r="D5603" s="21"/>
      <c r="E5603" s="21"/>
      <c r="F5603" s="21"/>
      <c r="G5603" s="21"/>
    </row>
    <row r="5604" spans="4:7">
      <c r="D5604" s="21"/>
      <c r="E5604" s="21"/>
      <c r="F5604" s="21"/>
      <c r="G5604" s="21"/>
    </row>
    <row r="5605" spans="4:7">
      <c r="D5605" s="21"/>
      <c r="E5605" s="21"/>
      <c r="F5605" s="21"/>
      <c r="G5605" s="21"/>
    </row>
    <row r="5606" spans="4:7">
      <c r="D5606" s="21"/>
      <c r="E5606" s="21"/>
      <c r="F5606" s="21"/>
      <c r="G5606" s="21"/>
    </row>
    <row r="5607" spans="4:7">
      <c r="D5607" s="21"/>
      <c r="E5607" s="21"/>
      <c r="F5607" s="21"/>
      <c r="G5607" s="21"/>
    </row>
    <row r="5608" spans="4:7">
      <c r="D5608" s="21"/>
      <c r="E5608" s="21"/>
      <c r="F5608" s="21"/>
      <c r="G5608" s="21"/>
    </row>
    <row r="5609" spans="4:7">
      <c r="D5609" s="21"/>
      <c r="E5609" s="21"/>
      <c r="F5609" s="21"/>
      <c r="G5609" s="21"/>
    </row>
    <row r="5610" spans="4:7">
      <c r="D5610" s="21"/>
      <c r="E5610" s="21"/>
      <c r="F5610" s="21"/>
      <c r="G5610" s="21"/>
    </row>
    <row r="5611" spans="4:7">
      <c r="D5611" s="21"/>
      <c r="E5611" s="21"/>
      <c r="F5611" s="21"/>
      <c r="G5611" s="21"/>
    </row>
    <row r="5612" spans="4:7">
      <c r="D5612" s="21"/>
      <c r="E5612" s="21"/>
      <c r="F5612" s="21"/>
      <c r="G5612" s="21"/>
    </row>
    <row r="5613" spans="4:7">
      <c r="D5613" s="21"/>
      <c r="E5613" s="21"/>
      <c r="F5613" s="21"/>
      <c r="G5613" s="21"/>
    </row>
    <row r="5614" spans="4:7">
      <c r="D5614" s="21"/>
      <c r="E5614" s="21"/>
      <c r="F5614" s="21"/>
      <c r="G5614" s="21"/>
    </row>
    <row r="5615" spans="4:7">
      <c r="D5615" s="21"/>
      <c r="E5615" s="21"/>
      <c r="F5615" s="21"/>
      <c r="G5615" s="21"/>
    </row>
    <row r="5616" spans="4:7">
      <c r="D5616" s="21"/>
      <c r="E5616" s="21"/>
      <c r="F5616" s="21"/>
      <c r="G5616" s="21"/>
    </row>
    <row r="5617" spans="4:7">
      <c r="D5617" s="21"/>
      <c r="E5617" s="21"/>
      <c r="F5617" s="21"/>
      <c r="G5617" s="21"/>
    </row>
    <row r="5618" spans="4:7">
      <c r="D5618" s="21"/>
      <c r="E5618" s="21"/>
      <c r="F5618" s="21"/>
      <c r="G5618" s="21"/>
    </row>
    <row r="5619" spans="4:7">
      <c r="D5619" s="21"/>
      <c r="E5619" s="21"/>
      <c r="F5619" s="21"/>
      <c r="G5619" s="21"/>
    </row>
    <row r="5620" spans="4:7">
      <c r="D5620" s="21"/>
      <c r="E5620" s="21"/>
      <c r="F5620" s="21"/>
      <c r="G5620" s="21"/>
    </row>
    <row r="5621" spans="4:7">
      <c r="D5621" s="21"/>
      <c r="E5621" s="21"/>
      <c r="F5621" s="21"/>
      <c r="G5621" s="21"/>
    </row>
    <row r="5622" spans="4:7">
      <c r="D5622" s="21"/>
      <c r="E5622" s="21"/>
      <c r="F5622" s="21"/>
      <c r="G5622" s="21"/>
    </row>
    <row r="5623" spans="4:7">
      <c r="D5623" s="21"/>
      <c r="E5623" s="21"/>
      <c r="F5623" s="21"/>
      <c r="G5623" s="21"/>
    </row>
    <row r="5624" spans="4:7">
      <c r="D5624" s="21"/>
      <c r="E5624" s="21"/>
      <c r="F5624" s="21"/>
      <c r="G5624" s="21"/>
    </row>
    <row r="5625" spans="4:7">
      <c r="D5625" s="21"/>
      <c r="E5625" s="21"/>
      <c r="F5625" s="21"/>
      <c r="G5625" s="21"/>
    </row>
    <row r="5626" spans="4:7">
      <c r="D5626" s="21"/>
      <c r="E5626" s="21"/>
      <c r="F5626" s="21"/>
      <c r="G5626" s="21"/>
    </row>
    <row r="5627" spans="4:7">
      <c r="D5627" s="21"/>
      <c r="E5627" s="21"/>
      <c r="F5627" s="21"/>
      <c r="G5627" s="21"/>
    </row>
    <row r="5628" spans="4:7">
      <c r="D5628" s="21"/>
      <c r="E5628" s="21"/>
      <c r="F5628" s="21"/>
      <c r="G5628" s="21"/>
    </row>
    <row r="5629" spans="4:7">
      <c r="D5629" s="21"/>
      <c r="E5629" s="21"/>
      <c r="F5629" s="21"/>
      <c r="G5629" s="21"/>
    </row>
    <row r="5630" spans="4:7">
      <c r="D5630" s="21"/>
      <c r="E5630" s="21"/>
      <c r="F5630" s="21"/>
      <c r="G5630" s="21"/>
    </row>
    <row r="5631" spans="4:7">
      <c r="D5631" s="21"/>
      <c r="E5631" s="21"/>
      <c r="F5631" s="21"/>
      <c r="G5631" s="21"/>
    </row>
    <row r="5632" spans="4:7">
      <c r="D5632" s="21"/>
      <c r="E5632" s="21"/>
      <c r="F5632" s="21"/>
      <c r="G5632" s="21"/>
    </row>
    <row r="5633" spans="4:7">
      <c r="D5633" s="21"/>
      <c r="E5633" s="21"/>
      <c r="F5633" s="21"/>
      <c r="G5633" s="21"/>
    </row>
    <row r="5634" spans="4:7">
      <c r="D5634" s="21"/>
      <c r="E5634" s="21"/>
      <c r="F5634" s="21"/>
      <c r="G5634" s="21"/>
    </row>
    <row r="5635" spans="4:7">
      <c r="D5635" s="21"/>
      <c r="E5635" s="21"/>
      <c r="F5635" s="21"/>
      <c r="G5635" s="21"/>
    </row>
    <row r="5636" spans="4:7">
      <c r="D5636" s="21"/>
      <c r="E5636" s="21"/>
      <c r="F5636" s="21"/>
      <c r="G5636" s="21"/>
    </row>
    <row r="5637" spans="4:7">
      <c r="D5637" s="21"/>
      <c r="E5637" s="21"/>
      <c r="F5637" s="21"/>
      <c r="G5637" s="21"/>
    </row>
    <row r="5638" spans="4:7">
      <c r="D5638" s="21"/>
      <c r="E5638" s="21"/>
      <c r="F5638" s="21"/>
      <c r="G5638" s="21"/>
    </row>
    <row r="5639" spans="4:7">
      <c r="D5639" s="21"/>
      <c r="E5639" s="21"/>
      <c r="F5639" s="21"/>
      <c r="G5639" s="21"/>
    </row>
    <row r="5640" spans="4:7">
      <c r="D5640" s="21"/>
      <c r="E5640" s="21"/>
      <c r="F5640" s="21"/>
      <c r="G5640" s="21"/>
    </row>
    <row r="5641" spans="4:7">
      <c r="D5641" s="21"/>
      <c r="E5641" s="21"/>
      <c r="F5641" s="21"/>
      <c r="G5641" s="21"/>
    </row>
    <row r="5642" spans="4:7">
      <c r="D5642" s="21"/>
      <c r="E5642" s="21"/>
      <c r="F5642" s="21"/>
      <c r="G5642" s="21"/>
    </row>
    <row r="5643" spans="4:7">
      <c r="D5643" s="21"/>
      <c r="E5643" s="21"/>
      <c r="F5643" s="21"/>
      <c r="G5643" s="21"/>
    </row>
    <row r="5644" spans="4:7">
      <c r="D5644" s="21"/>
      <c r="E5644" s="21"/>
      <c r="F5644" s="21"/>
      <c r="G5644" s="21"/>
    </row>
    <row r="5645" spans="4:7">
      <c r="D5645" s="21"/>
      <c r="E5645" s="21"/>
      <c r="F5645" s="21"/>
      <c r="G5645" s="21"/>
    </row>
    <row r="5646" spans="4:7">
      <c r="D5646" s="21"/>
      <c r="E5646" s="21"/>
      <c r="F5646" s="21"/>
      <c r="G5646" s="21"/>
    </row>
    <row r="5647" spans="4:7">
      <c r="D5647" s="21"/>
      <c r="E5647" s="21"/>
      <c r="F5647" s="21"/>
      <c r="G5647" s="21"/>
    </row>
    <row r="5648" spans="4:7">
      <c r="D5648" s="21"/>
      <c r="E5648" s="21"/>
      <c r="F5648" s="21"/>
      <c r="G5648" s="21"/>
    </row>
    <row r="5649" spans="4:7">
      <c r="D5649" s="21"/>
      <c r="E5649" s="21"/>
      <c r="F5649" s="21"/>
      <c r="G5649" s="21"/>
    </row>
    <row r="5650" spans="4:7">
      <c r="D5650" s="21"/>
      <c r="E5650" s="21"/>
      <c r="F5650" s="21"/>
      <c r="G5650" s="21"/>
    </row>
    <row r="5651" spans="4:7">
      <c r="D5651" s="21"/>
      <c r="E5651" s="21"/>
      <c r="F5651" s="21"/>
      <c r="G5651" s="21"/>
    </row>
    <row r="5652" spans="4:7">
      <c r="D5652" s="21"/>
      <c r="E5652" s="21"/>
      <c r="F5652" s="21"/>
      <c r="G5652" s="21"/>
    </row>
    <row r="5653" spans="4:7">
      <c r="D5653" s="21"/>
      <c r="E5653" s="21"/>
      <c r="F5653" s="21"/>
      <c r="G5653" s="21"/>
    </row>
    <row r="5654" spans="4:7">
      <c r="D5654" s="21"/>
      <c r="E5654" s="21"/>
      <c r="F5654" s="21"/>
      <c r="G5654" s="21"/>
    </row>
    <row r="5655" spans="4:7">
      <c r="D5655" s="21"/>
      <c r="E5655" s="21"/>
      <c r="F5655" s="21"/>
      <c r="G5655" s="21"/>
    </row>
    <row r="5656" spans="4:7">
      <c r="D5656" s="21"/>
      <c r="E5656" s="21"/>
      <c r="F5656" s="21"/>
      <c r="G5656" s="21"/>
    </row>
    <row r="5657" spans="4:7">
      <c r="D5657" s="21"/>
      <c r="E5657" s="21"/>
      <c r="F5657" s="21"/>
      <c r="G5657" s="21"/>
    </row>
    <row r="5658" spans="4:7">
      <c r="D5658" s="21"/>
      <c r="E5658" s="21"/>
      <c r="F5658" s="21"/>
      <c r="G5658" s="21"/>
    </row>
    <row r="5659" spans="4:7">
      <c r="D5659" s="21"/>
      <c r="E5659" s="21"/>
      <c r="F5659" s="21"/>
      <c r="G5659" s="21"/>
    </row>
    <row r="5660" spans="4:7">
      <c r="D5660" s="21"/>
      <c r="E5660" s="21"/>
      <c r="F5660" s="21"/>
      <c r="G5660" s="21"/>
    </row>
    <row r="5661" spans="4:7">
      <c r="D5661" s="21"/>
      <c r="E5661" s="21"/>
      <c r="F5661" s="21"/>
      <c r="G5661" s="21"/>
    </row>
    <row r="5662" spans="4:7">
      <c r="D5662" s="21"/>
      <c r="E5662" s="21"/>
      <c r="F5662" s="21"/>
      <c r="G5662" s="21"/>
    </row>
    <row r="5663" spans="4:7">
      <c r="D5663" s="21"/>
      <c r="E5663" s="21"/>
      <c r="F5663" s="21"/>
      <c r="G5663" s="21"/>
    </row>
    <row r="5664" spans="4:7">
      <c r="D5664" s="21"/>
      <c r="E5664" s="21"/>
      <c r="F5664" s="21"/>
      <c r="G5664" s="21"/>
    </row>
    <row r="5665" spans="4:7">
      <c r="D5665" s="21"/>
      <c r="E5665" s="21"/>
      <c r="F5665" s="21"/>
      <c r="G5665" s="21"/>
    </row>
    <row r="5666" spans="4:7">
      <c r="D5666" s="21"/>
      <c r="E5666" s="21"/>
      <c r="F5666" s="21"/>
      <c r="G5666" s="21"/>
    </row>
    <row r="5667" spans="4:7">
      <c r="D5667" s="21"/>
      <c r="E5667" s="21"/>
      <c r="F5667" s="21"/>
      <c r="G5667" s="21"/>
    </row>
    <row r="5668" spans="4:7">
      <c r="D5668" s="21"/>
      <c r="E5668" s="21"/>
      <c r="F5668" s="21"/>
      <c r="G5668" s="21"/>
    </row>
    <row r="5669" spans="4:7">
      <c r="D5669" s="21"/>
      <c r="E5669" s="21"/>
      <c r="F5669" s="21"/>
      <c r="G5669" s="21"/>
    </row>
    <row r="5670" spans="4:7">
      <c r="D5670" s="21"/>
      <c r="E5670" s="21"/>
      <c r="F5670" s="21"/>
      <c r="G5670" s="21"/>
    </row>
    <row r="5671" spans="4:7">
      <c r="D5671" s="21"/>
      <c r="E5671" s="21"/>
      <c r="F5671" s="21"/>
      <c r="G5671" s="21"/>
    </row>
    <row r="5672" spans="4:7">
      <c r="D5672" s="21"/>
      <c r="E5672" s="21"/>
      <c r="F5672" s="21"/>
      <c r="G5672" s="21"/>
    </row>
    <row r="5673" spans="4:7">
      <c r="D5673" s="21"/>
      <c r="E5673" s="21"/>
      <c r="F5673" s="21"/>
      <c r="G5673" s="21"/>
    </row>
    <row r="5674" spans="4:7">
      <c r="D5674" s="21"/>
      <c r="E5674" s="21"/>
      <c r="F5674" s="21"/>
      <c r="G5674" s="21"/>
    </row>
    <row r="5675" spans="4:7">
      <c r="D5675" s="21"/>
      <c r="E5675" s="21"/>
      <c r="F5675" s="21"/>
      <c r="G5675" s="21"/>
    </row>
    <row r="5676" spans="4:7">
      <c r="D5676" s="21"/>
      <c r="E5676" s="21"/>
      <c r="F5676" s="21"/>
      <c r="G5676" s="21"/>
    </row>
    <row r="5677" spans="4:7">
      <c r="D5677" s="21"/>
      <c r="E5677" s="21"/>
      <c r="F5677" s="21"/>
      <c r="G5677" s="21"/>
    </row>
    <row r="5678" spans="4:7">
      <c r="D5678" s="21"/>
      <c r="E5678" s="21"/>
      <c r="F5678" s="21"/>
      <c r="G5678" s="21"/>
    </row>
    <row r="5679" spans="4:7">
      <c r="D5679" s="21"/>
      <c r="E5679" s="21"/>
      <c r="F5679" s="21"/>
      <c r="G5679" s="21"/>
    </row>
    <row r="5680" spans="4:7">
      <c r="D5680" s="21"/>
      <c r="E5680" s="21"/>
      <c r="F5680" s="21"/>
      <c r="G5680" s="21"/>
    </row>
    <row r="5681" spans="4:7">
      <c r="D5681" s="21"/>
      <c r="E5681" s="21"/>
      <c r="F5681" s="21"/>
      <c r="G5681" s="21"/>
    </row>
    <row r="5682" spans="4:7">
      <c r="D5682" s="21"/>
      <c r="E5682" s="21"/>
      <c r="F5682" s="21"/>
      <c r="G5682" s="21"/>
    </row>
    <row r="5683" spans="4:7">
      <c r="D5683" s="21"/>
      <c r="E5683" s="21"/>
      <c r="F5683" s="21"/>
      <c r="G5683" s="21"/>
    </row>
    <row r="5684" spans="4:7">
      <c r="D5684" s="21"/>
      <c r="E5684" s="21"/>
      <c r="F5684" s="21"/>
      <c r="G5684" s="21"/>
    </row>
    <row r="5685" spans="4:7">
      <c r="D5685" s="21"/>
      <c r="E5685" s="21"/>
      <c r="F5685" s="21"/>
      <c r="G5685" s="21"/>
    </row>
    <row r="5686" spans="4:7">
      <c r="D5686" s="21"/>
      <c r="E5686" s="21"/>
      <c r="F5686" s="21"/>
      <c r="G5686" s="21"/>
    </row>
    <row r="5687" spans="4:7">
      <c r="D5687" s="21"/>
      <c r="E5687" s="21"/>
      <c r="F5687" s="21"/>
      <c r="G5687" s="21"/>
    </row>
    <row r="5688" spans="4:7">
      <c r="D5688" s="21"/>
      <c r="E5688" s="21"/>
      <c r="F5688" s="21"/>
      <c r="G5688" s="21"/>
    </row>
    <row r="5689" spans="4:7">
      <c r="D5689" s="21"/>
      <c r="E5689" s="21"/>
      <c r="F5689" s="21"/>
      <c r="G5689" s="21"/>
    </row>
    <row r="5690" spans="4:7">
      <c r="D5690" s="21"/>
      <c r="E5690" s="21"/>
      <c r="F5690" s="21"/>
      <c r="G5690" s="21"/>
    </row>
    <row r="5691" spans="4:7">
      <c r="D5691" s="21"/>
      <c r="E5691" s="21"/>
      <c r="F5691" s="21"/>
      <c r="G5691" s="21"/>
    </row>
    <row r="5692" spans="4:7">
      <c r="D5692" s="21"/>
      <c r="E5692" s="21"/>
      <c r="F5692" s="21"/>
      <c r="G5692" s="21"/>
    </row>
    <row r="5693" spans="4:7">
      <c r="D5693" s="21"/>
      <c r="E5693" s="21"/>
      <c r="F5693" s="21"/>
      <c r="G5693" s="21"/>
    </row>
    <row r="5694" spans="4:7">
      <c r="D5694" s="21"/>
      <c r="E5694" s="21"/>
      <c r="F5694" s="21"/>
      <c r="G5694" s="21"/>
    </row>
    <row r="5695" spans="4:7">
      <c r="D5695" s="21"/>
      <c r="E5695" s="21"/>
      <c r="F5695" s="21"/>
      <c r="G5695" s="21"/>
    </row>
    <row r="5696" spans="4:7">
      <c r="D5696" s="21"/>
      <c r="E5696" s="21"/>
      <c r="F5696" s="21"/>
      <c r="G5696" s="21"/>
    </row>
    <row r="5697" spans="4:7">
      <c r="D5697" s="21"/>
      <c r="E5697" s="21"/>
      <c r="F5697" s="21"/>
      <c r="G5697" s="21"/>
    </row>
    <row r="5698" spans="4:7">
      <c r="D5698" s="21"/>
      <c r="E5698" s="21"/>
      <c r="F5698" s="21"/>
      <c r="G5698" s="21"/>
    </row>
    <row r="5699" spans="4:7">
      <c r="D5699" s="21"/>
      <c r="E5699" s="21"/>
      <c r="F5699" s="21"/>
      <c r="G5699" s="21"/>
    </row>
    <row r="5700" spans="4:7">
      <c r="D5700" s="21"/>
      <c r="E5700" s="21"/>
      <c r="F5700" s="21"/>
      <c r="G5700" s="21"/>
    </row>
    <row r="5701" spans="4:7">
      <c r="D5701" s="21"/>
      <c r="E5701" s="21"/>
      <c r="F5701" s="21"/>
      <c r="G5701" s="21"/>
    </row>
    <row r="5702" spans="4:7">
      <c r="D5702" s="21"/>
      <c r="E5702" s="21"/>
      <c r="F5702" s="21"/>
      <c r="G5702" s="21"/>
    </row>
    <row r="5703" spans="4:7">
      <c r="D5703" s="21"/>
      <c r="E5703" s="21"/>
      <c r="F5703" s="21"/>
      <c r="G5703" s="21"/>
    </row>
    <row r="5704" spans="4:7">
      <c r="D5704" s="21"/>
      <c r="E5704" s="21"/>
      <c r="F5704" s="21"/>
      <c r="G5704" s="21"/>
    </row>
    <row r="5705" spans="4:7">
      <c r="D5705" s="21"/>
      <c r="E5705" s="21"/>
      <c r="F5705" s="21"/>
      <c r="G5705" s="21"/>
    </row>
    <row r="5706" spans="4:7">
      <c r="D5706" s="21"/>
      <c r="E5706" s="21"/>
      <c r="F5706" s="21"/>
      <c r="G5706" s="21"/>
    </row>
    <row r="5707" spans="4:7">
      <c r="D5707" s="21"/>
      <c r="E5707" s="21"/>
      <c r="F5707" s="21"/>
      <c r="G5707" s="21"/>
    </row>
    <row r="5708" spans="4:7">
      <c r="D5708" s="21"/>
      <c r="E5708" s="21"/>
      <c r="F5708" s="21"/>
      <c r="G5708" s="21"/>
    </row>
    <row r="5709" spans="4:7">
      <c r="D5709" s="21"/>
      <c r="E5709" s="21"/>
      <c r="F5709" s="21"/>
      <c r="G5709" s="21"/>
    </row>
    <row r="5710" spans="4:7">
      <c r="D5710" s="21"/>
      <c r="E5710" s="21"/>
      <c r="F5710" s="21"/>
      <c r="G5710" s="21"/>
    </row>
    <row r="5711" spans="4:7">
      <c r="D5711" s="21"/>
      <c r="E5711" s="21"/>
      <c r="F5711" s="21"/>
      <c r="G5711" s="21"/>
    </row>
    <row r="5712" spans="4:7">
      <c r="D5712" s="21"/>
      <c r="E5712" s="21"/>
      <c r="F5712" s="21"/>
      <c r="G5712" s="21"/>
    </row>
    <row r="5713" spans="4:7">
      <c r="D5713" s="21"/>
      <c r="E5713" s="21"/>
      <c r="F5713" s="21"/>
      <c r="G5713" s="21"/>
    </row>
    <row r="5714" spans="4:7">
      <c r="D5714" s="21"/>
      <c r="E5714" s="21"/>
      <c r="F5714" s="21"/>
      <c r="G5714" s="21"/>
    </row>
    <row r="5715" spans="4:7">
      <c r="D5715" s="21"/>
      <c r="E5715" s="21"/>
      <c r="F5715" s="21"/>
      <c r="G5715" s="21"/>
    </row>
    <row r="5716" spans="4:7">
      <c r="D5716" s="21"/>
      <c r="E5716" s="21"/>
      <c r="F5716" s="21"/>
      <c r="G5716" s="21"/>
    </row>
    <row r="5717" spans="4:7">
      <c r="D5717" s="21"/>
      <c r="E5717" s="21"/>
      <c r="F5717" s="21"/>
      <c r="G5717" s="21"/>
    </row>
    <row r="5718" spans="4:7">
      <c r="D5718" s="21"/>
      <c r="E5718" s="21"/>
      <c r="F5718" s="21"/>
      <c r="G5718" s="21"/>
    </row>
    <row r="5719" spans="4:7">
      <c r="D5719" s="21"/>
      <c r="E5719" s="21"/>
      <c r="F5719" s="21"/>
      <c r="G5719" s="21"/>
    </row>
    <row r="5720" spans="4:7">
      <c r="D5720" s="21"/>
      <c r="E5720" s="21"/>
      <c r="F5720" s="21"/>
      <c r="G5720" s="21"/>
    </row>
    <row r="5721" spans="4:7">
      <c r="D5721" s="21"/>
      <c r="E5721" s="21"/>
      <c r="F5721" s="21"/>
      <c r="G5721" s="21"/>
    </row>
    <row r="5722" spans="4:7">
      <c r="D5722" s="21"/>
      <c r="E5722" s="21"/>
      <c r="F5722" s="21"/>
      <c r="G5722" s="21"/>
    </row>
    <row r="5723" spans="4:7">
      <c r="D5723" s="21"/>
      <c r="E5723" s="21"/>
      <c r="F5723" s="21"/>
      <c r="G5723" s="21"/>
    </row>
    <row r="5724" spans="4:7">
      <c r="D5724" s="21"/>
      <c r="E5724" s="21"/>
      <c r="F5724" s="21"/>
      <c r="G5724" s="21"/>
    </row>
    <row r="5725" spans="4:7">
      <c r="D5725" s="21"/>
      <c r="E5725" s="21"/>
      <c r="F5725" s="21"/>
      <c r="G5725" s="21"/>
    </row>
    <row r="5726" spans="4:7">
      <c r="D5726" s="21"/>
      <c r="E5726" s="21"/>
      <c r="F5726" s="21"/>
      <c r="G5726" s="21"/>
    </row>
    <row r="5727" spans="4:7">
      <c r="D5727" s="21"/>
      <c r="E5727" s="21"/>
      <c r="F5727" s="21"/>
      <c r="G5727" s="21"/>
    </row>
    <row r="5728" spans="4:7">
      <c r="D5728" s="21"/>
      <c r="E5728" s="21"/>
      <c r="F5728" s="21"/>
      <c r="G5728" s="21"/>
    </row>
    <row r="5729" spans="4:7">
      <c r="D5729" s="21"/>
      <c r="E5729" s="21"/>
      <c r="F5729" s="21"/>
      <c r="G5729" s="21"/>
    </row>
    <row r="5730" spans="4:7">
      <c r="D5730" s="21"/>
      <c r="E5730" s="21"/>
      <c r="F5730" s="21"/>
      <c r="G5730" s="21"/>
    </row>
    <row r="5731" spans="4:7">
      <c r="D5731" s="21"/>
      <c r="E5731" s="21"/>
      <c r="F5731" s="21"/>
      <c r="G5731" s="21"/>
    </row>
    <row r="5732" spans="4:7">
      <c r="D5732" s="21"/>
      <c r="E5732" s="21"/>
      <c r="F5732" s="21"/>
      <c r="G5732" s="21"/>
    </row>
    <row r="5733" spans="4:7">
      <c r="D5733" s="21"/>
      <c r="E5733" s="21"/>
      <c r="F5733" s="21"/>
      <c r="G5733" s="21"/>
    </row>
    <row r="5734" spans="4:7">
      <c r="D5734" s="21"/>
      <c r="E5734" s="21"/>
      <c r="F5734" s="21"/>
      <c r="G5734" s="21"/>
    </row>
    <row r="5735" spans="4:7">
      <c r="D5735" s="21"/>
      <c r="E5735" s="21"/>
      <c r="F5735" s="21"/>
      <c r="G5735" s="21"/>
    </row>
    <row r="5736" spans="4:7">
      <c r="D5736" s="21"/>
      <c r="E5736" s="21"/>
      <c r="F5736" s="21"/>
      <c r="G5736" s="21"/>
    </row>
    <row r="5737" spans="4:7">
      <c r="D5737" s="21"/>
      <c r="E5737" s="21"/>
      <c r="F5737" s="21"/>
      <c r="G5737" s="21"/>
    </row>
    <row r="5738" spans="4:7">
      <c r="D5738" s="21"/>
      <c r="E5738" s="21"/>
      <c r="F5738" s="21"/>
      <c r="G5738" s="21"/>
    </row>
    <row r="5739" spans="4:7">
      <c r="D5739" s="21"/>
      <c r="E5739" s="21"/>
      <c r="F5739" s="21"/>
      <c r="G5739" s="21"/>
    </row>
    <row r="5740" spans="4:7">
      <c r="D5740" s="21"/>
      <c r="E5740" s="21"/>
      <c r="F5740" s="21"/>
      <c r="G5740" s="21"/>
    </row>
    <row r="5741" spans="4:7">
      <c r="D5741" s="21"/>
      <c r="E5741" s="21"/>
      <c r="F5741" s="21"/>
      <c r="G5741" s="21"/>
    </row>
    <row r="5742" spans="4:7">
      <c r="D5742" s="21"/>
      <c r="E5742" s="21"/>
      <c r="F5742" s="21"/>
      <c r="G5742" s="21"/>
    </row>
    <row r="5743" spans="4:7">
      <c r="D5743" s="21"/>
      <c r="E5743" s="21"/>
      <c r="F5743" s="21"/>
      <c r="G5743" s="21"/>
    </row>
    <row r="5744" spans="4:7">
      <c r="D5744" s="21"/>
      <c r="E5744" s="21"/>
      <c r="F5744" s="21"/>
      <c r="G5744" s="21"/>
    </row>
    <row r="5745" spans="4:7">
      <c r="D5745" s="21"/>
      <c r="E5745" s="21"/>
      <c r="F5745" s="21"/>
      <c r="G5745" s="21"/>
    </row>
    <row r="5746" spans="4:7">
      <c r="D5746" s="21"/>
      <c r="E5746" s="21"/>
      <c r="F5746" s="21"/>
      <c r="G5746" s="21"/>
    </row>
    <row r="5747" spans="4:7">
      <c r="D5747" s="21"/>
      <c r="E5747" s="21"/>
      <c r="F5747" s="21"/>
      <c r="G5747" s="21"/>
    </row>
    <row r="5748" spans="4:7">
      <c r="D5748" s="21"/>
      <c r="E5748" s="21"/>
      <c r="F5748" s="21"/>
      <c r="G5748" s="21"/>
    </row>
    <row r="5749" spans="4:7">
      <c r="D5749" s="21"/>
      <c r="E5749" s="21"/>
      <c r="F5749" s="21"/>
      <c r="G5749" s="21"/>
    </row>
    <row r="5750" spans="4:7">
      <c r="D5750" s="21"/>
      <c r="E5750" s="21"/>
      <c r="F5750" s="21"/>
      <c r="G5750" s="21"/>
    </row>
    <row r="5751" spans="4:7">
      <c r="D5751" s="21"/>
      <c r="E5751" s="21"/>
      <c r="F5751" s="21"/>
      <c r="G5751" s="21"/>
    </row>
    <row r="5752" spans="4:7">
      <c r="D5752" s="21"/>
      <c r="E5752" s="21"/>
      <c r="F5752" s="21"/>
      <c r="G5752" s="21"/>
    </row>
    <row r="5753" spans="4:7">
      <c r="D5753" s="21"/>
      <c r="E5753" s="21"/>
      <c r="F5753" s="21"/>
      <c r="G5753" s="21"/>
    </row>
    <row r="5754" spans="4:7">
      <c r="D5754" s="21"/>
      <c r="E5754" s="21"/>
      <c r="F5754" s="21"/>
      <c r="G5754" s="21"/>
    </row>
    <row r="5755" spans="4:7">
      <c r="D5755" s="21"/>
      <c r="E5755" s="21"/>
      <c r="F5755" s="21"/>
      <c r="G5755" s="21"/>
    </row>
    <row r="5756" spans="4:7">
      <c r="D5756" s="21"/>
      <c r="E5756" s="21"/>
      <c r="F5756" s="21"/>
      <c r="G5756" s="21"/>
    </row>
    <row r="5757" spans="4:7">
      <c r="D5757" s="21"/>
      <c r="E5757" s="21"/>
      <c r="F5757" s="21"/>
      <c r="G5757" s="21"/>
    </row>
    <row r="5758" spans="4:7">
      <c r="D5758" s="21"/>
      <c r="E5758" s="21"/>
      <c r="F5758" s="21"/>
      <c r="G5758" s="21"/>
    </row>
    <row r="5759" spans="4:7">
      <c r="D5759" s="21"/>
      <c r="E5759" s="21"/>
      <c r="F5759" s="21"/>
      <c r="G5759" s="21"/>
    </row>
    <row r="5760" spans="4:7">
      <c r="D5760" s="21"/>
      <c r="E5760" s="21"/>
      <c r="F5760" s="21"/>
      <c r="G5760" s="21"/>
    </row>
    <row r="5761" spans="4:7">
      <c r="D5761" s="21"/>
      <c r="E5761" s="21"/>
      <c r="F5761" s="21"/>
      <c r="G5761" s="21"/>
    </row>
    <row r="5762" spans="4:7">
      <c r="D5762" s="21"/>
      <c r="E5762" s="21"/>
      <c r="F5762" s="21"/>
      <c r="G5762" s="21"/>
    </row>
    <row r="5763" spans="4:7">
      <c r="D5763" s="21"/>
      <c r="E5763" s="21"/>
      <c r="F5763" s="21"/>
      <c r="G5763" s="21"/>
    </row>
    <row r="5764" spans="4:7">
      <c r="D5764" s="21"/>
      <c r="E5764" s="21"/>
      <c r="F5764" s="21"/>
      <c r="G5764" s="21"/>
    </row>
    <row r="5765" spans="4:7">
      <c r="D5765" s="21"/>
      <c r="E5765" s="21"/>
      <c r="F5765" s="21"/>
      <c r="G5765" s="21"/>
    </row>
    <row r="5766" spans="4:7">
      <c r="D5766" s="21"/>
      <c r="E5766" s="21"/>
      <c r="F5766" s="21"/>
      <c r="G5766" s="21"/>
    </row>
    <row r="5767" spans="4:7">
      <c r="D5767" s="21"/>
      <c r="E5767" s="21"/>
      <c r="F5767" s="21"/>
      <c r="G5767" s="21"/>
    </row>
    <row r="5768" spans="4:7">
      <c r="D5768" s="21"/>
      <c r="E5768" s="21"/>
      <c r="F5768" s="21"/>
      <c r="G5768" s="21"/>
    </row>
    <row r="5769" spans="4:7">
      <c r="D5769" s="21"/>
      <c r="E5769" s="21"/>
      <c r="F5769" s="21"/>
      <c r="G5769" s="21"/>
    </row>
    <row r="5770" spans="4:7">
      <c r="D5770" s="21"/>
      <c r="E5770" s="21"/>
      <c r="F5770" s="21"/>
      <c r="G5770" s="21"/>
    </row>
    <row r="5771" spans="4:7">
      <c r="D5771" s="21"/>
      <c r="E5771" s="21"/>
      <c r="F5771" s="21"/>
      <c r="G5771" s="21"/>
    </row>
    <row r="5772" spans="4:7">
      <c r="D5772" s="21"/>
      <c r="E5772" s="21"/>
      <c r="F5772" s="21"/>
      <c r="G5772" s="21"/>
    </row>
    <row r="5773" spans="4:7">
      <c r="D5773" s="21"/>
      <c r="E5773" s="21"/>
      <c r="F5773" s="21"/>
      <c r="G5773" s="21"/>
    </row>
    <row r="5774" spans="4:7">
      <c r="D5774" s="21"/>
      <c r="E5774" s="21"/>
      <c r="F5774" s="21"/>
      <c r="G5774" s="21"/>
    </row>
    <row r="5775" spans="4:7">
      <c r="D5775" s="21"/>
      <c r="E5775" s="21"/>
      <c r="F5775" s="21"/>
      <c r="G5775" s="21"/>
    </row>
    <row r="5776" spans="4:7">
      <c r="D5776" s="21"/>
      <c r="E5776" s="21"/>
      <c r="F5776" s="21"/>
      <c r="G5776" s="21"/>
    </row>
    <row r="5777" spans="4:7">
      <c r="D5777" s="21"/>
      <c r="E5777" s="21"/>
      <c r="F5777" s="21"/>
      <c r="G5777" s="21"/>
    </row>
    <row r="5778" spans="4:7">
      <c r="D5778" s="21"/>
      <c r="E5778" s="21"/>
      <c r="F5778" s="21"/>
      <c r="G5778" s="21"/>
    </row>
    <row r="5779" spans="4:7">
      <c r="D5779" s="21"/>
      <c r="E5779" s="21"/>
      <c r="F5779" s="21"/>
      <c r="G5779" s="21"/>
    </row>
    <row r="5780" spans="4:7">
      <c r="D5780" s="21"/>
      <c r="E5780" s="21"/>
      <c r="F5780" s="21"/>
      <c r="G5780" s="21"/>
    </row>
    <row r="5781" spans="4:7">
      <c r="D5781" s="21"/>
      <c r="E5781" s="21"/>
      <c r="F5781" s="21"/>
      <c r="G5781" s="21"/>
    </row>
    <row r="5782" spans="4:7">
      <c r="D5782" s="21"/>
      <c r="E5782" s="21"/>
      <c r="F5782" s="21"/>
      <c r="G5782" s="21"/>
    </row>
    <row r="5783" spans="4:7">
      <c r="D5783" s="21"/>
      <c r="E5783" s="21"/>
      <c r="F5783" s="21"/>
      <c r="G5783" s="21"/>
    </row>
    <row r="5784" spans="4:7">
      <c r="D5784" s="21"/>
      <c r="E5784" s="21"/>
      <c r="F5784" s="21"/>
      <c r="G5784" s="21"/>
    </row>
    <row r="5785" spans="4:7">
      <c r="D5785" s="21"/>
      <c r="E5785" s="21"/>
      <c r="F5785" s="21"/>
      <c r="G5785" s="21"/>
    </row>
    <row r="5786" spans="4:7">
      <c r="D5786" s="21"/>
      <c r="E5786" s="21"/>
      <c r="F5786" s="21"/>
      <c r="G5786" s="21"/>
    </row>
    <row r="5787" spans="4:7">
      <c r="D5787" s="21"/>
      <c r="E5787" s="21"/>
      <c r="F5787" s="21"/>
      <c r="G5787" s="21"/>
    </row>
    <row r="5788" spans="4:7">
      <c r="D5788" s="21"/>
      <c r="E5788" s="21"/>
      <c r="F5788" s="21"/>
      <c r="G5788" s="21"/>
    </row>
    <row r="5789" spans="4:7">
      <c r="D5789" s="21"/>
      <c r="E5789" s="21"/>
      <c r="F5789" s="21"/>
      <c r="G5789" s="21"/>
    </row>
    <row r="5790" spans="4:7">
      <c r="D5790" s="21"/>
      <c r="E5790" s="21"/>
      <c r="F5790" s="21"/>
      <c r="G5790" s="21"/>
    </row>
    <row r="5791" spans="4:7">
      <c r="D5791" s="21"/>
      <c r="E5791" s="21"/>
      <c r="F5791" s="21"/>
      <c r="G5791" s="21"/>
    </row>
    <row r="5792" spans="4:7">
      <c r="D5792" s="21"/>
      <c r="E5792" s="21"/>
      <c r="F5792" s="21"/>
      <c r="G5792" s="21"/>
    </row>
    <row r="5793" spans="4:7">
      <c r="D5793" s="21"/>
      <c r="E5793" s="21"/>
      <c r="F5793" s="21"/>
      <c r="G5793" s="21"/>
    </row>
    <row r="5794" spans="4:7">
      <c r="D5794" s="21"/>
      <c r="E5794" s="21"/>
      <c r="F5794" s="21"/>
      <c r="G5794" s="21"/>
    </row>
    <row r="5795" spans="4:7">
      <c r="D5795" s="21"/>
      <c r="E5795" s="21"/>
      <c r="F5795" s="21"/>
      <c r="G5795" s="21"/>
    </row>
    <row r="5796" spans="4:7">
      <c r="D5796" s="21"/>
      <c r="E5796" s="21"/>
      <c r="F5796" s="21"/>
      <c r="G5796" s="21"/>
    </row>
    <row r="5797" spans="4:7">
      <c r="D5797" s="21"/>
      <c r="E5797" s="21"/>
      <c r="F5797" s="21"/>
      <c r="G5797" s="21"/>
    </row>
    <row r="5798" spans="4:7">
      <c r="D5798" s="21"/>
      <c r="E5798" s="21"/>
      <c r="F5798" s="21"/>
      <c r="G5798" s="21"/>
    </row>
    <row r="5799" spans="4:7">
      <c r="D5799" s="21"/>
      <c r="E5799" s="21"/>
      <c r="F5799" s="21"/>
      <c r="G5799" s="21"/>
    </row>
    <row r="5800" spans="4:7">
      <c r="D5800" s="21"/>
      <c r="E5800" s="21"/>
      <c r="F5800" s="21"/>
      <c r="G5800" s="21"/>
    </row>
    <row r="5801" spans="4:7">
      <c r="D5801" s="21"/>
      <c r="E5801" s="21"/>
      <c r="F5801" s="21"/>
      <c r="G5801" s="21"/>
    </row>
    <row r="5802" spans="4:7">
      <c r="D5802" s="21"/>
      <c r="E5802" s="21"/>
      <c r="F5802" s="21"/>
      <c r="G5802" s="21"/>
    </row>
    <row r="5803" spans="4:7">
      <c r="D5803" s="21"/>
      <c r="E5803" s="21"/>
      <c r="F5803" s="21"/>
      <c r="G5803" s="21"/>
    </row>
    <row r="5804" spans="4:7">
      <c r="D5804" s="21"/>
      <c r="E5804" s="21"/>
      <c r="F5804" s="21"/>
      <c r="G5804" s="21"/>
    </row>
    <row r="5805" spans="4:7">
      <c r="D5805" s="21"/>
      <c r="E5805" s="21"/>
      <c r="F5805" s="21"/>
      <c r="G5805" s="21"/>
    </row>
    <row r="5806" spans="4:7">
      <c r="D5806" s="21"/>
      <c r="E5806" s="21"/>
      <c r="F5806" s="21"/>
      <c r="G5806" s="21"/>
    </row>
    <row r="5807" spans="4:7">
      <c r="D5807" s="21"/>
      <c r="E5807" s="21"/>
      <c r="F5807" s="21"/>
      <c r="G5807" s="21"/>
    </row>
    <row r="5808" spans="4:7">
      <c r="D5808" s="21"/>
      <c r="E5808" s="21"/>
      <c r="F5808" s="21"/>
      <c r="G5808" s="21"/>
    </row>
    <row r="5809" spans="4:7">
      <c r="D5809" s="21"/>
      <c r="E5809" s="21"/>
      <c r="F5809" s="21"/>
      <c r="G5809" s="21"/>
    </row>
    <row r="5810" spans="4:7">
      <c r="D5810" s="21"/>
      <c r="E5810" s="21"/>
      <c r="F5810" s="21"/>
      <c r="G5810" s="21"/>
    </row>
    <row r="5811" spans="4:7">
      <c r="D5811" s="21"/>
      <c r="E5811" s="21"/>
      <c r="F5811" s="21"/>
      <c r="G5811" s="21"/>
    </row>
    <row r="5812" spans="4:7">
      <c r="D5812" s="21"/>
      <c r="E5812" s="21"/>
      <c r="F5812" s="21"/>
      <c r="G5812" s="21"/>
    </row>
    <row r="5813" spans="4:7">
      <c r="D5813" s="21"/>
      <c r="E5813" s="21"/>
      <c r="F5813" s="21"/>
      <c r="G5813" s="21"/>
    </row>
    <row r="5814" spans="4:7">
      <c r="D5814" s="21"/>
      <c r="E5814" s="21"/>
      <c r="F5814" s="21"/>
      <c r="G5814" s="21"/>
    </row>
    <row r="5815" spans="4:7">
      <c r="D5815" s="21"/>
      <c r="E5815" s="21"/>
      <c r="F5815" s="21"/>
      <c r="G5815" s="21"/>
    </row>
    <row r="5816" spans="4:7">
      <c r="D5816" s="21"/>
      <c r="E5816" s="21"/>
      <c r="F5816" s="21"/>
      <c r="G5816" s="21"/>
    </row>
    <row r="5817" spans="4:7">
      <c r="D5817" s="21"/>
      <c r="E5817" s="21"/>
      <c r="F5817" s="21"/>
      <c r="G5817" s="21"/>
    </row>
    <row r="5818" spans="4:7">
      <c r="D5818" s="21"/>
      <c r="E5818" s="21"/>
      <c r="F5818" s="21"/>
      <c r="G5818" s="21"/>
    </row>
    <row r="5819" spans="4:7">
      <c r="D5819" s="21"/>
      <c r="E5819" s="21"/>
      <c r="F5819" s="21"/>
      <c r="G5819" s="21"/>
    </row>
    <row r="5820" spans="4:7">
      <c r="D5820" s="21"/>
      <c r="E5820" s="21"/>
      <c r="F5820" s="21"/>
      <c r="G5820" s="21"/>
    </row>
    <row r="5821" spans="4:7">
      <c r="D5821" s="21"/>
      <c r="E5821" s="21"/>
      <c r="F5821" s="21"/>
      <c r="G5821" s="21"/>
    </row>
    <row r="5822" spans="4:7">
      <c r="D5822" s="21"/>
      <c r="E5822" s="21"/>
      <c r="F5822" s="21"/>
      <c r="G5822" s="21"/>
    </row>
    <row r="5823" spans="4:7">
      <c r="D5823" s="21"/>
      <c r="E5823" s="21"/>
      <c r="F5823" s="21"/>
      <c r="G5823" s="21"/>
    </row>
    <row r="5824" spans="4:7">
      <c r="D5824" s="21"/>
      <c r="E5824" s="21"/>
      <c r="F5824" s="21"/>
      <c r="G5824" s="21"/>
    </row>
    <row r="5825" spans="4:7">
      <c r="D5825" s="21"/>
      <c r="E5825" s="21"/>
      <c r="F5825" s="21"/>
      <c r="G5825" s="21"/>
    </row>
    <row r="5826" spans="4:7">
      <c r="D5826" s="21"/>
      <c r="E5826" s="21"/>
      <c r="F5826" s="21"/>
      <c r="G5826" s="21"/>
    </row>
    <row r="5827" spans="4:7">
      <c r="D5827" s="21"/>
      <c r="E5827" s="21"/>
      <c r="F5827" s="21"/>
      <c r="G5827" s="21"/>
    </row>
    <row r="5828" spans="4:7">
      <c r="D5828" s="21"/>
      <c r="E5828" s="21"/>
      <c r="F5828" s="21"/>
      <c r="G5828" s="21"/>
    </row>
    <row r="5829" spans="4:7">
      <c r="D5829" s="21"/>
      <c r="E5829" s="21"/>
      <c r="F5829" s="21"/>
      <c r="G5829" s="21"/>
    </row>
    <row r="5830" spans="4:7">
      <c r="D5830" s="21"/>
      <c r="E5830" s="21"/>
      <c r="F5830" s="21"/>
      <c r="G5830" s="21"/>
    </row>
    <row r="5831" spans="4:7">
      <c r="D5831" s="21"/>
      <c r="E5831" s="21"/>
      <c r="F5831" s="21"/>
      <c r="G5831" s="21"/>
    </row>
    <row r="5832" spans="4:7">
      <c r="D5832" s="21"/>
      <c r="E5832" s="21"/>
      <c r="F5832" s="21"/>
      <c r="G5832" s="21"/>
    </row>
    <row r="5833" spans="4:7">
      <c r="D5833" s="21"/>
      <c r="E5833" s="21"/>
      <c r="F5833" s="21"/>
      <c r="G5833" s="21"/>
    </row>
    <row r="5834" spans="4:7">
      <c r="D5834" s="21"/>
      <c r="E5834" s="21"/>
      <c r="F5834" s="21"/>
      <c r="G5834" s="21"/>
    </row>
    <row r="5835" spans="4:7">
      <c r="D5835" s="21"/>
      <c r="E5835" s="21"/>
      <c r="F5835" s="21"/>
      <c r="G5835" s="21"/>
    </row>
    <row r="5836" spans="4:7">
      <c r="D5836" s="21"/>
      <c r="E5836" s="21"/>
      <c r="F5836" s="21"/>
      <c r="G5836" s="21"/>
    </row>
    <row r="5837" spans="4:7">
      <c r="D5837" s="21"/>
      <c r="E5837" s="21"/>
      <c r="F5837" s="21"/>
      <c r="G5837" s="21"/>
    </row>
    <row r="5838" spans="4:7">
      <c r="D5838" s="21"/>
      <c r="E5838" s="21"/>
      <c r="F5838" s="21"/>
      <c r="G5838" s="21"/>
    </row>
    <row r="5839" spans="4:7">
      <c r="D5839" s="21"/>
      <c r="E5839" s="21"/>
      <c r="F5839" s="21"/>
      <c r="G5839" s="21"/>
    </row>
    <row r="5840" spans="4:7">
      <c r="D5840" s="21"/>
      <c r="E5840" s="21"/>
      <c r="F5840" s="21"/>
      <c r="G5840" s="21"/>
    </row>
    <row r="5841" spans="4:7">
      <c r="D5841" s="21"/>
      <c r="E5841" s="21"/>
      <c r="F5841" s="21"/>
      <c r="G5841" s="21"/>
    </row>
    <row r="5842" spans="4:7">
      <c r="D5842" s="21"/>
      <c r="E5842" s="21"/>
      <c r="F5842" s="21"/>
      <c r="G5842" s="21"/>
    </row>
    <row r="5843" spans="4:7">
      <c r="D5843" s="21"/>
      <c r="E5843" s="21"/>
      <c r="F5843" s="21"/>
      <c r="G5843" s="21"/>
    </row>
    <row r="5844" spans="4:7">
      <c r="D5844" s="21"/>
      <c r="E5844" s="21"/>
      <c r="F5844" s="21"/>
      <c r="G5844" s="21"/>
    </row>
    <row r="5845" spans="4:7">
      <c r="D5845" s="21"/>
      <c r="E5845" s="21"/>
      <c r="F5845" s="21"/>
      <c r="G5845" s="21"/>
    </row>
    <row r="5846" spans="4:7">
      <c r="D5846" s="21"/>
      <c r="E5846" s="21"/>
      <c r="F5846" s="21"/>
      <c r="G5846" s="21"/>
    </row>
    <row r="5847" spans="4:7">
      <c r="D5847" s="21"/>
      <c r="E5847" s="21"/>
      <c r="F5847" s="21"/>
      <c r="G5847" s="21"/>
    </row>
    <row r="5848" spans="4:7">
      <c r="D5848" s="21"/>
      <c r="E5848" s="21"/>
      <c r="F5848" s="21"/>
      <c r="G5848" s="21"/>
    </row>
    <row r="5849" spans="4:7">
      <c r="D5849" s="21"/>
      <c r="E5849" s="21"/>
      <c r="F5849" s="21"/>
      <c r="G5849" s="21"/>
    </row>
    <row r="5850" spans="4:7">
      <c r="D5850" s="21"/>
      <c r="E5850" s="21"/>
      <c r="F5850" s="21"/>
      <c r="G5850" s="21"/>
    </row>
    <row r="5851" spans="4:7">
      <c r="D5851" s="21"/>
      <c r="E5851" s="21"/>
      <c r="F5851" s="21"/>
      <c r="G5851" s="21"/>
    </row>
    <row r="5852" spans="4:7">
      <c r="D5852" s="21"/>
      <c r="E5852" s="21"/>
      <c r="F5852" s="21"/>
      <c r="G5852" s="21"/>
    </row>
    <row r="5853" spans="4:7">
      <c r="D5853" s="21"/>
      <c r="E5853" s="21"/>
      <c r="F5853" s="21"/>
      <c r="G5853" s="21"/>
    </row>
    <row r="5854" spans="4:7">
      <c r="D5854" s="21"/>
      <c r="E5854" s="21"/>
      <c r="F5854" s="21"/>
      <c r="G5854" s="21"/>
    </row>
    <row r="5855" spans="4:7">
      <c r="D5855" s="21"/>
      <c r="E5855" s="21"/>
      <c r="F5855" s="21"/>
      <c r="G5855" s="21"/>
    </row>
    <row r="5856" spans="4:7">
      <c r="D5856" s="21"/>
      <c r="E5856" s="21"/>
      <c r="F5856" s="21"/>
      <c r="G5856" s="21"/>
    </row>
    <row r="5857" spans="4:7">
      <c r="D5857" s="21"/>
      <c r="E5857" s="21"/>
      <c r="F5857" s="21"/>
      <c r="G5857" s="21"/>
    </row>
    <row r="5858" spans="4:7">
      <c r="D5858" s="21"/>
      <c r="E5858" s="21"/>
      <c r="F5858" s="21"/>
      <c r="G5858" s="21"/>
    </row>
    <row r="5859" spans="4:7">
      <c r="D5859" s="21"/>
      <c r="E5859" s="21"/>
      <c r="F5859" s="21"/>
      <c r="G5859" s="21"/>
    </row>
    <row r="5860" spans="4:7">
      <c r="D5860" s="21"/>
      <c r="E5860" s="21"/>
      <c r="F5860" s="21"/>
      <c r="G5860" s="21"/>
    </row>
    <row r="5861" spans="4:7">
      <c r="D5861" s="21"/>
      <c r="E5861" s="21"/>
      <c r="F5861" s="21"/>
      <c r="G5861" s="21"/>
    </row>
    <row r="5862" spans="4:7">
      <c r="D5862" s="21"/>
      <c r="E5862" s="21"/>
      <c r="F5862" s="21"/>
      <c r="G5862" s="21"/>
    </row>
    <row r="5863" spans="4:7">
      <c r="D5863" s="21"/>
      <c r="E5863" s="21"/>
      <c r="F5863" s="21"/>
      <c r="G5863" s="21"/>
    </row>
    <row r="5864" spans="4:7">
      <c r="D5864" s="21"/>
      <c r="E5864" s="21"/>
      <c r="F5864" s="21"/>
      <c r="G5864" s="21"/>
    </row>
    <row r="5865" spans="4:7">
      <c r="D5865" s="21"/>
      <c r="E5865" s="21"/>
      <c r="F5865" s="21"/>
      <c r="G5865" s="21"/>
    </row>
    <row r="5866" spans="4:7">
      <c r="D5866" s="21"/>
      <c r="E5866" s="21"/>
      <c r="F5866" s="21"/>
      <c r="G5866" s="21"/>
    </row>
    <row r="5867" spans="4:7">
      <c r="D5867" s="21"/>
      <c r="E5867" s="21"/>
      <c r="F5867" s="21"/>
      <c r="G5867" s="21"/>
    </row>
    <row r="5868" spans="4:7">
      <c r="D5868" s="21"/>
      <c r="E5868" s="21"/>
      <c r="F5868" s="21"/>
      <c r="G5868" s="21"/>
    </row>
    <row r="5869" spans="4:7">
      <c r="D5869" s="21"/>
      <c r="E5869" s="21"/>
      <c r="F5869" s="21"/>
      <c r="G5869" s="21"/>
    </row>
    <row r="5870" spans="4:7">
      <c r="D5870" s="21"/>
      <c r="E5870" s="21"/>
      <c r="F5870" s="21"/>
      <c r="G5870" s="21"/>
    </row>
    <row r="5871" spans="4:7">
      <c r="D5871" s="21"/>
      <c r="E5871" s="21"/>
      <c r="F5871" s="21"/>
      <c r="G5871" s="21"/>
    </row>
    <row r="5872" spans="4:7">
      <c r="D5872" s="21"/>
      <c r="E5872" s="21"/>
      <c r="F5872" s="21"/>
      <c r="G5872" s="21"/>
    </row>
    <row r="5873" spans="4:7">
      <c r="D5873" s="21"/>
      <c r="E5873" s="21"/>
      <c r="F5873" s="21"/>
      <c r="G5873" s="21"/>
    </row>
    <row r="5874" spans="4:7">
      <c r="D5874" s="21"/>
      <c r="E5874" s="21"/>
      <c r="F5874" s="21"/>
      <c r="G5874" s="21"/>
    </row>
    <row r="5875" spans="4:7">
      <c r="D5875" s="21"/>
      <c r="E5875" s="21"/>
      <c r="F5875" s="21"/>
      <c r="G5875" s="21"/>
    </row>
    <row r="5876" spans="4:7">
      <c r="D5876" s="21"/>
      <c r="E5876" s="21"/>
      <c r="F5876" s="21"/>
      <c r="G5876" s="21"/>
    </row>
    <row r="5877" spans="4:7">
      <c r="D5877" s="21"/>
      <c r="E5877" s="21"/>
      <c r="F5877" s="21"/>
      <c r="G5877" s="21"/>
    </row>
    <row r="5878" spans="4:7">
      <c r="D5878" s="21"/>
      <c r="E5878" s="21"/>
      <c r="F5878" s="21"/>
      <c r="G5878" s="21"/>
    </row>
    <row r="5879" spans="4:7">
      <c r="D5879" s="21"/>
      <c r="E5879" s="21"/>
      <c r="F5879" s="21"/>
      <c r="G5879" s="21"/>
    </row>
    <row r="5880" spans="4:7">
      <c r="D5880" s="21"/>
      <c r="E5880" s="21"/>
      <c r="F5880" s="21"/>
      <c r="G5880" s="21"/>
    </row>
    <row r="5881" spans="4:7">
      <c r="D5881" s="21"/>
      <c r="E5881" s="21"/>
      <c r="F5881" s="21"/>
      <c r="G5881" s="21"/>
    </row>
    <row r="5882" spans="4:7">
      <c r="D5882" s="21"/>
      <c r="E5882" s="21"/>
      <c r="F5882" s="21"/>
      <c r="G5882" s="21"/>
    </row>
    <row r="5883" spans="4:7">
      <c r="D5883" s="21"/>
      <c r="E5883" s="21"/>
      <c r="F5883" s="21"/>
      <c r="G5883" s="21"/>
    </row>
    <row r="5884" spans="4:7">
      <c r="D5884" s="21"/>
      <c r="E5884" s="21"/>
      <c r="F5884" s="21"/>
      <c r="G5884" s="21"/>
    </row>
    <row r="5885" spans="4:7">
      <c r="D5885" s="21"/>
      <c r="E5885" s="21"/>
      <c r="F5885" s="21"/>
      <c r="G5885" s="21"/>
    </row>
    <row r="5886" spans="4:7">
      <c r="D5886" s="21"/>
      <c r="E5886" s="21"/>
      <c r="F5886" s="21"/>
      <c r="G5886" s="21"/>
    </row>
    <row r="5887" spans="4:7">
      <c r="D5887" s="21"/>
      <c r="E5887" s="21"/>
      <c r="F5887" s="21"/>
      <c r="G5887" s="21"/>
    </row>
    <row r="5888" spans="4:7">
      <c r="D5888" s="21"/>
      <c r="E5888" s="21"/>
      <c r="F5888" s="21"/>
      <c r="G5888" s="21"/>
    </row>
    <row r="5889" spans="4:7">
      <c r="D5889" s="21"/>
      <c r="E5889" s="21"/>
      <c r="F5889" s="21"/>
      <c r="G5889" s="21"/>
    </row>
    <row r="5890" spans="4:7">
      <c r="D5890" s="21"/>
      <c r="E5890" s="21"/>
      <c r="F5890" s="21"/>
      <c r="G5890" s="21"/>
    </row>
    <row r="5891" spans="4:7">
      <c r="D5891" s="21"/>
      <c r="E5891" s="21"/>
      <c r="F5891" s="21"/>
      <c r="G5891" s="21"/>
    </row>
    <row r="5892" spans="4:7">
      <c r="D5892" s="21"/>
      <c r="E5892" s="21"/>
      <c r="F5892" s="21"/>
      <c r="G5892" s="21"/>
    </row>
    <row r="5893" spans="4:7">
      <c r="D5893" s="21"/>
      <c r="E5893" s="21"/>
      <c r="F5893" s="21"/>
      <c r="G5893" s="21"/>
    </row>
    <row r="5894" spans="4:7">
      <c r="D5894" s="21"/>
      <c r="E5894" s="21"/>
      <c r="F5894" s="21"/>
      <c r="G5894" s="21"/>
    </row>
    <row r="5895" spans="4:7">
      <c r="D5895" s="21"/>
      <c r="E5895" s="21"/>
      <c r="F5895" s="21"/>
      <c r="G5895" s="21"/>
    </row>
    <row r="5896" spans="4:7">
      <c r="D5896" s="21"/>
      <c r="E5896" s="21"/>
      <c r="F5896" s="21"/>
      <c r="G5896" s="21"/>
    </row>
    <row r="5897" spans="4:7">
      <c r="D5897" s="21"/>
      <c r="E5897" s="21"/>
      <c r="F5897" s="21"/>
      <c r="G5897" s="21"/>
    </row>
    <row r="5898" spans="4:7">
      <c r="D5898" s="21"/>
      <c r="E5898" s="21"/>
      <c r="F5898" s="21"/>
      <c r="G5898" s="21"/>
    </row>
    <row r="5899" spans="4:7">
      <c r="D5899" s="21"/>
      <c r="E5899" s="21"/>
      <c r="F5899" s="21"/>
      <c r="G5899" s="21"/>
    </row>
    <row r="5900" spans="4:7">
      <c r="D5900" s="21"/>
      <c r="E5900" s="21"/>
      <c r="F5900" s="21"/>
      <c r="G5900" s="21"/>
    </row>
    <row r="5901" spans="4:7">
      <c r="D5901" s="21"/>
      <c r="E5901" s="21"/>
      <c r="F5901" s="21"/>
      <c r="G5901" s="21"/>
    </row>
    <row r="5902" spans="4:7">
      <c r="D5902" s="21"/>
      <c r="E5902" s="21"/>
      <c r="F5902" s="21"/>
      <c r="G5902" s="21"/>
    </row>
    <row r="5903" spans="4:7">
      <c r="D5903" s="21"/>
      <c r="E5903" s="21"/>
      <c r="F5903" s="21"/>
      <c r="G5903" s="21"/>
    </row>
  </sheetData>
  <phoneticPr fontId="6" type="noConversion"/>
  <hyperlinks>
    <hyperlink ref="B15" r:id="rId1" tooltip="49334" display="http://www.ichemistry.cn/chemistry/7440-46-2.htm"/>
    <hyperlink ref="B17" r:id="rId2" tooltip="25415" display="http://www.ichemistry.cn/chemistry/7439-89-6.htm"/>
    <hyperlink ref="B18" r:id="rId3" tooltip="25415" display="http://www.ichemistry.cn/chemistry/7439-89-6.htm"/>
    <hyperlink ref="B28" r:id="rId4" tooltip="49688" display="http://www.ichemistry.cn/chemistry/7440-24-6.htm"/>
    <hyperlink ref="B26" r:id="rId5" tooltip="25732" display="http://www.ichemistry.cn/chemistry/7782-49-2.htm"/>
    <hyperlink ref="B27" r:id="rId6" tooltip="233608" display="http://www.ichemistry.cn/chemistry/7440-31-5.htm"/>
  </hyperlinks>
  <pageMargins left="0.78740157499999996" right="0.78740157499999996" top="0.984251969" bottom="0.984251969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J4353"/>
  <sheetViews>
    <sheetView showGridLines="0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B5" sqref="B5"/>
    </sheetView>
  </sheetViews>
  <sheetFormatPr defaultColWidth="9.140625" defaultRowHeight="12.75"/>
  <cols>
    <col min="1" max="1" width="5.7109375" style="216" customWidth="1"/>
    <col min="2" max="2" width="12.42578125" style="222" customWidth="1"/>
    <col min="3" max="3" width="16.5703125" style="15" customWidth="1"/>
    <col min="4" max="5" width="9.140625" style="15"/>
    <col min="6" max="6" width="12" style="39" customWidth="1"/>
    <col min="7" max="7" width="12.85546875" style="15" customWidth="1"/>
    <col min="8" max="9" width="9.140625" style="39"/>
    <col min="10" max="10" width="9.7109375" style="39" customWidth="1"/>
    <col min="11" max="11" width="9.140625" style="39"/>
    <col min="12" max="12" width="10.42578125" style="39" customWidth="1"/>
    <col min="13" max="13" width="10.140625" style="39" customWidth="1"/>
    <col min="14" max="17" width="9.140625" style="39"/>
    <col min="18" max="18" width="11.85546875" style="39" customWidth="1"/>
    <col min="19" max="20" width="9.140625" style="39"/>
    <col min="21" max="21" width="9.140625" style="15"/>
    <col min="22" max="33" width="9.140625" style="20"/>
    <col min="34" max="34" width="9.140625" style="53"/>
    <col min="35" max="45" width="9.140625" style="15"/>
    <col min="46" max="46" width="9.140625" style="113"/>
    <col min="47" max="16384" width="9.140625" style="15"/>
  </cols>
  <sheetData>
    <row r="1" spans="1:60" s="90" customFormat="1" ht="13.5" thickBot="1">
      <c r="A1" s="213"/>
      <c r="B1" s="106"/>
      <c r="C1" s="40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</row>
    <row r="2" spans="1:60" ht="53.25">
      <c r="A2" s="213"/>
      <c r="B2" s="248" t="s">
        <v>305</v>
      </c>
      <c r="C2" s="226" t="s">
        <v>94</v>
      </c>
      <c r="D2" s="261" t="s">
        <v>113</v>
      </c>
      <c r="E2" s="261" t="s">
        <v>114</v>
      </c>
      <c r="F2" s="262" t="s">
        <v>19</v>
      </c>
      <c r="G2" s="263" t="s">
        <v>196</v>
      </c>
      <c r="H2" s="264" t="s">
        <v>35</v>
      </c>
      <c r="I2" s="264" t="s">
        <v>37</v>
      </c>
      <c r="J2" s="264" t="s">
        <v>38</v>
      </c>
      <c r="K2" s="264" t="s">
        <v>39</v>
      </c>
      <c r="L2" s="264" t="s">
        <v>40</v>
      </c>
      <c r="M2" s="264" t="s">
        <v>41</v>
      </c>
      <c r="N2" s="264" t="s">
        <v>42</v>
      </c>
      <c r="O2" s="264" t="s">
        <v>43</v>
      </c>
      <c r="P2" s="264" t="s">
        <v>44</v>
      </c>
      <c r="Q2" s="264" t="s">
        <v>45</v>
      </c>
      <c r="R2" s="264" t="s">
        <v>46</v>
      </c>
      <c r="S2" s="264" t="s">
        <v>47</v>
      </c>
      <c r="T2" s="264"/>
      <c r="U2" s="265" t="s">
        <v>93</v>
      </c>
      <c r="V2" s="266" t="s">
        <v>35</v>
      </c>
      <c r="W2" s="266" t="s">
        <v>37</v>
      </c>
      <c r="X2" s="266" t="s">
        <v>38</v>
      </c>
      <c r="Y2" s="266" t="s">
        <v>39</v>
      </c>
      <c r="Z2" s="266" t="s">
        <v>40</v>
      </c>
      <c r="AA2" s="266" t="s">
        <v>41</v>
      </c>
      <c r="AB2" s="266" t="s">
        <v>42</v>
      </c>
      <c r="AC2" s="266" t="s">
        <v>43</v>
      </c>
      <c r="AD2" s="266" t="s">
        <v>44</v>
      </c>
      <c r="AE2" s="266" t="s">
        <v>45</v>
      </c>
      <c r="AF2" s="266" t="s">
        <v>46</v>
      </c>
      <c r="AG2" s="266" t="s">
        <v>47</v>
      </c>
      <c r="AH2" s="266"/>
      <c r="AI2" s="264" t="s">
        <v>81</v>
      </c>
      <c r="AJ2" s="264" t="s">
        <v>82</v>
      </c>
      <c r="AK2" s="264" t="s">
        <v>83</v>
      </c>
      <c r="AL2" s="264" t="s">
        <v>84</v>
      </c>
      <c r="AM2" s="264" t="s">
        <v>85</v>
      </c>
      <c r="AN2" s="264" t="s">
        <v>86</v>
      </c>
      <c r="AO2" s="264" t="s">
        <v>87</v>
      </c>
      <c r="AP2" s="264" t="s">
        <v>88</v>
      </c>
      <c r="AQ2" s="264" t="s">
        <v>89</v>
      </c>
      <c r="AR2" s="264" t="s">
        <v>90</v>
      </c>
      <c r="AS2" s="264" t="s">
        <v>91</v>
      </c>
      <c r="AT2" s="267" t="s">
        <v>92</v>
      </c>
    </row>
    <row r="3" spans="1:60" ht="14.25">
      <c r="A3" s="215"/>
      <c r="B3" s="219"/>
      <c r="C3" s="38"/>
      <c r="D3" s="6" t="s">
        <v>127</v>
      </c>
      <c r="E3" s="6" t="s">
        <v>127</v>
      </c>
      <c r="F3" s="6"/>
      <c r="G3" s="6"/>
      <c r="H3" s="39" t="s">
        <v>36</v>
      </c>
      <c r="I3" s="39" t="s">
        <v>36</v>
      </c>
      <c r="J3" s="39" t="s">
        <v>36</v>
      </c>
      <c r="K3" s="39" t="s">
        <v>36</v>
      </c>
      <c r="L3" s="39" t="s">
        <v>36</v>
      </c>
      <c r="M3" s="39" t="s">
        <v>36</v>
      </c>
      <c r="N3" s="39" t="s">
        <v>36</v>
      </c>
      <c r="O3" s="39" t="s">
        <v>36</v>
      </c>
      <c r="P3" s="39" t="s">
        <v>36</v>
      </c>
      <c r="Q3" s="39" t="s">
        <v>36</v>
      </c>
      <c r="R3" s="39" t="s">
        <v>36</v>
      </c>
      <c r="S3" s="39" t="s">
        <v>36</v>
      </c>
      <c r="V3" s="23" t="s">
        <v>127</v>
      </c>
      <c r="W3" s="23" t="s">
        <v>127</v>
      </c>
      <c r="X3" s="23" t="s">
        <v>127</v>
      </c>
      <c r="Y3" s="23" t="s">
        <v>127</v>
      </c>
      <c r="Z3" s="23" t="s">
        <v>127</v>
      </c>
      <c r="AA3" s="23" t="s">
        <v>127</v>
      </c>
      <c r="AB3" s="23" t="s">
        <v>127</v>
      </c>
      <c r="AC3" s="23" t="s">
        <v>127</v>
      </c>
      <c r="AD3" s="23" t="s">
        <v>127</v>
      </c>
      <c r="AE3" s="23" t="s">
        <v>127</v>
      </c>
      <c r="AF3" s="23" t="s">
        <v>127</v>
      </c>
      <c r="AG3" s="23" t="s">
        <v>127</v>
      </c>
      <c r="AH3" s="23"/>
      <c r="AI3" s="6"/>
    </row>
    <row r="4" spans="1:60">
      <c r="A4" s="215"/>
      <c r="B4" s="252"/>
      <c r="C4" s="38"/>
      <c r="U4" s="15" t="s">
        <v>18</v>
      </c>
      <c r="V4" s="76">
        <v>4.0999999999999996</v>
      </c>
      <c r="W4" s="76">
        <v>4.0999999999999996</v>
      </c>
      <c r="X4" s="76">
        <v>7.3</v>
      </c>
      <c r="Y4" s="76">
        <v>7.3</v>
      </c>
      <c r="Z4" s="76">
        <v>4.9000000000000004</v>
      </c>
      <c r="AA4" s="76">
        <v>4.9000000000000004</v>
      </c>
      <c r="AB4" s="76">
        <v>1.5</v>
      </c>
      <c r="AC4" s="76">
        <v>1.5</v>
      </c>
      <c r="AD4" s="76">
        <v>1.9</v>
      </c>
      <c r="AE4" s="76">
        <v>1.9</v>
      </c>
      <c r="AF4" s="76">
        <v>1.9</v>
      </c>
      <c r="AG4" s="76">
        <v>1.9</v>
      </c>
    </row>
    <row r="5" spans="1:60">
      <c r="A5" s="216">
        <f>ROW()</f>
        <v>5</v>
      </c>
      <c r="B5" s="220" t="s">
        <v>328</v>
      </c>
      <c r="C5" s="183" t="s">
        <v>48</v>
      </c>
      <c r="D5" s="20">
        <f>IF(MIN(W5,Y5,AA5,AC5,AE5,AG5)=1E+50,"NEG",IF(MIN(W5,Y5,AA5,AC5,AE5,AG5)&gt;0,MIN(W5,Y5,AA5,AC5,AE5,AG5),IF(MIN(V5,X5,Z5,AB5,AD5,AF5)=0,0,IF(MIN(V5,X5,Z5,AB5,AD5,AF5)=1E+50,0,E5))))</f>
        <v>0</v>
      </c>
      <c r="E5" s="20">
        <f>IF(MIN(V5,X5,Z5,AB5,AD5,AF5)=1E+50,"NEG",IF(MIN(V5,X5,Z5,AB5,AD5,AF5)&gt;0,MIN(V5,X5,Z5,AB5,AD5,AF5),IF(MIN(W5,Y5,AA5,AC5,AE5,AG5)=0,0,IF(MIN(W5,Y5,AA5,AC5,AE5,AG5)=1E+50,0,D5))))</f>
        <v>0</v>
      </c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</row>
    <row r="6" spans="1:60">
      <c r="A6" s="216">
        <f>ROW()</f>
        <v>6</v>
      </c>
      <c r="B6" s="220" t="s">
        <v>330</v>
      </c>
      <c r="C6" s="183" t="s">
        <v>49</v>
      </c>
      <c r="D6" s="20">
        <f t="shared" ref="D6:D25" si="0">IF(MIN(W6,Y6,AA6,AC6,AE6,AG6)=1E+50,"NEG",IF(MIN(W6,Y6,AA6,AC6,AE6,AG6)&gt;0,MIN(W6,Y6,AA6,AC6,AE6,AG6),IF(MIN(V6,X6,Z6,AB6,AD6,AF6)=0,0,IF(MIN(V6,X6,Z6,AB6,AD6,AF6)=1E+50,0,E6))))</f>
        <v>0</v>
      </c>
      <c r="E6" s="20" t="str">
        <f t="shared" ref="E6:E25" si="1">IF(MIN(V6,X6,Z6,AB6,AD6,AF6)=1E+50,"NEG",IF(MIN(V6,X6,Z6,AB6,AD6,AF6)&gt;0,MIN(V6,X6,Z6,AB6,AD6,AF6),IF(MIN(W6,Y6,AA6,AC6,AE6,AG6)=0,0,IF(MIN(W6,Y6,AA6,AC6,AE6,AG6)=1E+50,0,D6))))</f>
        <v>NEG</v>
      </c>
      <c r="F6" s="58"/>
      <c r="G6" s="61"/>
      <c r="H6" s="77" t="s">
        <v>153</v>
      </c>
      <c r="I6" s="77"/>
      <c r="J6" s="77" t="s">
        <v>153</v>
      </c>
      <c r="K6" s="61"/>
      <c r="L6" s="77"/>
      <c r="M6" s="77"/>
      <c r="N6" s="61"/>
      <c r="O6" s="61"/>
      <c r="P6" s="61"/>
      <c r="Q6" s="61"/>
      <c r="R6" s="61"/>
      <c r="S6" s="61"/>
      <c r="T6" s="77"/>
      <c r="U6" s="58"/>
      <c r="V6" s="20">
        <f t="shared" ref="V6:V13" si="2">IF(H6="","n/a",IF(H6="NEG", 1E+50,0.000001*H6*70*70*365/$V$4))</f>
        <v>1.0000000000000001E+50</v>
      </c>
      <c r="W6" s="20" t="str">
        <f t="shared" ref="W6:W13" si="3">IF(I6="","n/a",IF(I6="NEG", 1E+50,0.000001*I6*70*70*365/$W$4))</f>
        <v>n/a</v>
      </c>
      <c r="X6" s="20">
        <f t="shared" ref="X6:X13" si="4">IF(J6="","n/a",IF(J6="NEG", 1E+50,0.000001*J6*70*70*365/$X$4))</f>
        <v>1.0000000000000001E+50</v>
      </c>
      <c r="Y6" s="20" t="str">
        <f t="shared" ref="Y6:Y13" si="5">IF(K6="","n/a",IF(K6="NEG", 1E+50,0.000001*K6*70*70*365/$Y$4))</f>
        <v>n/a</v>
      </c>
      <c r="Z6" s="20" t="str">
        <f t="shared" ref="Z6:Z13" si="6">IF(L6="","n/a",IF(L6="NEG", 1E+50,0.000001*L6*70*70365/$Z$4))</f>
        <v>n/a</v>
      </c>
      <c r="AA6" s="20" t="str">
        <f t="shared" ref="AA6:AA13" si="7">IF(M6="","n/a",IF(M6="NEG", 1E+50,0.000001*M6*70*70365/$AA$4))</f>
        <v>n/a</v>
      </c>
      <c r="AB6" s="20" t="str">
        <f t="shared" ref="AB6:AB13" si="8">IF(N6="","n/a",IF(N6="NEG", 1E+50,0.000001*N6*70*70*365/$AB$4))</f>
        <v>n/a</v>
      </c>
      <c r="AC6" s="20" t="str">
        <f t="shared" ref="AC6:AC13" si="9">IF(O6="","n/a",IF(O6="NEG", 1E+50,0.000001*O6*70*70*365/$AC$4))</f>
        <v>n/a</v>
      </c>
      <c r="AD6" s="20" t="str">
        <f t="shared" ref="AD6:AD13" si="10">IF(P6="","n/a",IF(P6="NEG", 1E+50,0.000001*P6*70*70*365/$AD$4))</f>
        <v>n/a</v>
      </c>
      <c r="AE6" s="20" t="str">
        <f t="shared" ref="AE6:AE13" si="11">IF(Q6="","n/a",IF(Q6="NEG", 1E+50,0.000001*Q6*70*70*365/$AE$4))</f>
        <v>n/a</v>
      </c>
      <c r="AF6" s="20" t="str">
        <f t="shared" ref="AF6:AF13" si="12">IF(R6="","n/a",IF(R6="NEG", 1E+50,0.000001*R6*70*70*365/$AF$4))</f>
        <v>n/a</v>
      </c>
      <c r="AG6" s="20" t="str">
        <f t="shared" ref="AG6:AG13" si="13">IF(S6="","n/a",IF(S6="NEG", 1E+50,0.000001*S6*70*70*365/$AG$4))</f>
        <v>n/a</v>
      </c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268"/>
      <c r="AU6" s="61"/>
      <c r="AV6" s="61"/>
      <c r="AW6" s="61" t="s">
        <v>11</v>
      </c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</row>
    <row r="7" spans="1:60">
      <c r="A7" s="216">
        <f>ROW()</f>
        <v>7</v>
      </c>
      <c r="B7" s="220" t="s">
        <v>331</v>
      </c>
      <c r="C7" s="183" t="s">
        <v>50</v>
      </c>
      <c r="D7" s="20">
        <f t="shared" si="0"/>
        <v>0</v>
      </c>
      <c r="E7" s="20" t="str">
        <f t="shared" si="1"/>
        <v>NEG</v>
      </c>
      <c r="F7" s="58"/>
      <c r="G7" s="61"/>
      <c r="H7" s="77" t="s">
        <v>153</v>
      </c>
      <c r="I7" s="77"/>
      <c r="J7" s="77"/>
      <c r="K7" s="61"/>
      <c r="L7" s="77"/>
      <c r="M7" s="77"/>
      <c r="N7" s="61"/>
      <c r="O7" s="61"/>
      <c r="P7" s="61"/>
      <c r="Q7" s="61"/>
      <c r="R7" s="77" t="s">
        <v>153</v>
      </c>
      <c r="S7" s="61"/>
      <c r="T7" s="77"/>
      <c r="U7" s="58"/>
      <c r="V7" s="20">
        <f t="shared" si="2"/>
        <v>1.0000000000000001E+50</v>
      </c>
      <c r="W7" s="20" t="str">
        <f t="shared" si="3"/>
        <v>n/a</v>
      </c>
      <c r="X7" s="20" t="str">
        <f t="shared" si="4"/>
        <v>n/a</v>
      </c>
      <c r="Y7" s="20" t="str">
        <f t="shared" si="5"/>
        <v>n/a</v>
      </c>
      <c r="Z7" s="20" t="str">
        <f t="shared" si="6"/>
        <v>n/a</v>
      </c>
      <c r="AA7" s="20" t="str">
        <f t="shared" si="7"/>
        <v>n/a</v>
      </c>
      <c r="AB7" s="20" t="str">
        <f t="shared" si="8"/>
        <v>n/a</v>
      </c>
      <c r="AC7" s="20" t="str">
        <f t="shared" si="9"/>
        <v>n/a</v>
      </c>
      <c r="AD7" s="20" t="str">
        <f t="shared" si="10"/>
        <v>n/a</v>
      </c>
      <c r="AE7" s="20" t="str">
        <f t="shared" si="11"/>
        <v>n/a</v>
      </c>
      <c r="AF7" s="20">
        <f t="shared" si="12"/>
        <v>1.0000000000000001E+50</v>
      </c>
      <c r="AG7" s="20" t="str">
        <f t="shared" si="13"/>
        <v>n/a</v>
      </c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268"/>
    </row>
    <row r="8" spans="1:60">
      <c r="A8" s="216">
        <f>ROW()</f>
        <v>8</v>
      </c>
      <c r="B8" s="220" t="s">
        <v>332</v>
      </c>
      <c r="C8" s="183" t="s">
        <v>51</v>
      </c>
      <c r="D8" s="20">
        <f t="shared" si="0"/>
        <v>0</v>
      </c>
      <c r="E8" s="20" t="str">
        <f t="shared" si="1"/>
        <v>NEG</v>
      </c>
      <c r="F8" s="58"/>
      <c r="G8" s="61"/>
      <c r="H8" s="77" t="s">
        <v>153</v>
      </c>
      <c r="I8" s="77"/>
      <c r="J8" s="77" t="s">
        <v>153</v>
      </c>
      <c r="K8" s="61"/>
      <c r="L8" s="77"/>
      <c r="M8" s="77"/>
      <c r="N8" s="61"/>
      <c r="O8" s="61"/>
      <c r="P8" s="61"/>
      <c r="Q8" s="61"/>
      <c r="R8" s="61"/>
      <c r="S8" s="61"/>
      <c r="T8" s="77"/>
      <c r="U8" s="58"/>
      <c r="V8" s="20">
        <f t="shared" si="2"/>
        <v>1.0000000000000001E+50</v>
      </c>
      <c r="W8" s="20" t="str">
        <f t="shared" si="3"/>
        <v>n/a</v>
      </c>
      <c r="X8" s="20">
        <f t="shared" si="4"/>
        <v>1.0000000000000001E+50</v>
      </c>
      <c r="Y8" s="20" t="str">
        <f t="shared" si="5"/>
        <v>n/a</v>
      </c>
      <c r="Z8" s="20" t="str">
        <f t="shared" si="6"/>
        <v>n/a</v>
      </c>
      <c r="AA8" s="20" t="str">
        <f t="shared" si="7"/>
        <v>n/a</v>
      </c>
      <c r="AB8" s="20" t="str">
        <f t="shared" si="8"/>
        <v>n/a</v>
      </c>
      <c r="AC8" s="20" t="str">
        <f t="shared" si="9"/>
        <v>n/a</v>
      </c>
      <c r="AD8" s="20" t="str">
        <f t="shared" si="10"/>
        <v>n/a</v>
      </c>
      <c r="AE8" s="20" t="str">
        <f t="shared" si="11"/>
        <v>n/a</v>
      </c>
      <c r="AF8" s="20" t="str">
        <f t="shared" si="12"/>
        <v>n/a</v>
      </c>
      <c r="AG8" s="20" t="str">
        <f t="shared" si="13"/>
        <v>n/a</v>
      </c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268"/>
      <c r="AU8" s="61"/>
      <c r="AV8" s="61"/>
      <c r="AW8" s="61" t="s">
        <v>11</v>
      </c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</row>
    <row r="9" spans="1:60">
      <c r="A9" s="216">
        <f>ROW()</f>
        <v>9</v>
      </c>
      <c r="B9" s="220" t="s">
        <v>333</v>
      </c>
      <c r="C9" s="183" t="s">
        <v>52</v>
      </c>
      <c r="D9" s="20">
        <f t="shared" si="0"/>
        <v>0</v>
      </c>
      <c r="E9" s="20" t="str">
        <f t="shared" si="1"/>
        <v>NEG</v>
      </c>
      <c r="F9" s="58"/>
      <c r="G9" s="61"/>
      <c r="H9" s="77" t="s">
        <v>153</v>
      </c>
      <c r="I9" s="77"/>
      <c r="J9" s="77" t="s">
        <v>153</v>
      </c>
      <c r="K9" s="61"/>
      <c r="L9" s="77"/>
      <c r="M9" s="77"/>
      <c r="N9" s="61"/>
      <c r="O9" s="61"/>
      <c r="P9" s="61"/>
      <c r="Q9" s="61"/>
      <c r="R9" s="61"/>
      <c r="S9" s="61"/>
      <c r="T9" s="77"/>
      <c r="U9" s="58"/>
      <c r="V9" s="20">
        <f t="shared" si="2"/>
        <v>1.0000000000000001E+50</v>
      </c>
      <c r="W9" s="20" t="str">
        <f t="shared" si="3"/>
        <v>n/a</v>
      </c>
      <c r="X9" s="20">
        <f t="shared" si="4"/>
        <v>1.0000000000000001E+50</v>
      </c>
      <c r="Y9" s="20" t="str">
        <f t="shared" si="5"/>
        <v>n/a</v>
      </c>
      <c r="Z9" s="20" t="str">
        <f t="shared" si="6"/>
        <v>n/a</v>
      </c>
      <c r="AA9" s="20" t="str">
        <f t="shared" si="7"/>
        <v>n/a</v>
      </c>
      <c r="AB9" s="20" t="str">
        <f t="shared" si="8"/>
        <v>n/a</v>
      </c>
      <c r="AC9" s="20" t="str">
        <f t="shared" si="9"/>
        <v>n/a</v>
      </c>
      <c r="AD9" s="20" t="str">
        <f t="shared" si="10"/>
        <v>n/a</v>
      </c>
      <c r="AE9" s="20" t="str">
        <f t="shared" si="11"/>
        <v>n/a</v>
      </c>
      <c r="AF9" s="20" t="str">
        <f t="shared" si="12"/>
        <v>n/a</v>
      </c>
      <c r="AG9" s="20" t="str">
        <f t="shared" si="13"/>
        <v>n/a</v>
      </c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268"/>
      <c r="AU9" s="61"/>
      <c r="AV9" s="61"/>
      <c r="AW9" s="61" t="s">
        <v>11</v>
      </c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</row>
    <row r="10" spans="1:60" ht="12.75" customHeight="1">
      <c r="A10" s="216">
        <f>ROW()</f>
        <v>10</v>
      </c>
      <c r="B10" s="220" t="s">
        <v>334</v>
      </c>
      <c r="C10" s="183" t="s">
        <v>53</v>
      </c>
      <c r="D10" s="20">
        <f t="shared" si="0"/>
        <v>3.9695975609756106E-3</v>
      </c>
      <c r="E10" s="20">
        <f t="shared" si="1"/>
        <v>21.592865853658537</v>
      </c>
      <c r="F10" s="58"/>
      <c r="G10" s="78">
        <f>Database!F12/183.32</f>
        <v>0.61319005018546802</v>
      </c>
      <c r="H10" s="77">
        <v>49.5</v>
      </c>
      <c r="I10" s="77">
        <v>9.1000000000000004E-3</v>
      </c>
      <c r="J10" s="77"/>
      <c r="K10" s="77" t="s">
        <v>153</v>
      </c>
      <c r="L10" s="77"/>
      <c r="M10" s="77" t="s">
        <v>153</v>
      </c>
      <c r="N10" s="61"/>
      <c r="O10" s="61"/>
      <c r="P10" s="61"/>
      <c r="Q10" s="61"/>
      <c r="R10" s="61"/>
      <c r="S10" s="61"/>
      <c r="T10" s="77"/>
      <c r="U10" s="58"/>
      <c r="V10" s="20">
        <f t="shared" si="2"/>
        <v>21.592865853658537</v>
      </c>
      <c r="W10" s="20">
        <f t="shared" si="3"/>
        <v>3.9695975609756106E-3</v>
      </c>
      <c r="X10" s="20" t="str">
        <f t="shared" si="4"/>
        <v>n/a</v>
      </c>
      <c r="Y10" s="20">
        <f t="shared" si="5"/>
        <v>1.0000000000000001E+50</v>
      </c>
      <c r="Z10" s="20" t="str">
        <f t="shared" si="6"/>
        <v>n/a</v>
      </c>
      <c r="AA10" s="20">
        <f t="shared" si="7"/>
        <v>1.0000000000000001E+50</v>
      </c>
      <c r="AB10" s="20" t="str">
        <f t="shared" si="8"/>
        <v>n/a</v>
      </c>
      <c r="AC10" s="20" t="str">
        <f t="shared" si="9"/>
        <v>n/a</v>
      </c>
      <c r="AD10" s="20" t="str">
        <f t="shared" si="10"/>
        <v>n/a</v>
      </c>
      <c r="AE10" s="20" t="str">
        <f t="shared" si="11"/>
        <v>n/a</v>
      </c>
      <c r="AF10" s="20" t="str">
        <f t="shared" si="12"/>
        <v>n/a</v>
      </c>
      <c r="AG10" s="20" t="str">
        <f t="shared" si="13"/>
        <v>n/a</v>
      </c>
      <c r="AH10" s="61"/>
      <c r="AI10" s="61" t="s">
        <v>15</v>
      </c>
      <c r="AJ10" s="61" t="s">
        <v>13</v>
      </c>
      <c r="AK10" s="61"/>
      <c r="AL10" s="61"/>
      <c r="AM10" s="61"/>
      <c r="AN10" s="61"/>
      <c r="AO10" s="61"/>
      <c r="AP10" s="61"/>
      <c r="AQ10" s="61"/>
      <c r="AR10" s="61"/>
      <c r="AS10" s="61"/>
      <c r="AT10" s="268"/>
      <c r="AU10" s="61"/>
      <c r="AV10" s="61"/>
      <c r="AW10" s="61" t="s">
        <v>11</v>
      </c>
      <c r="AX10" s="61"/>
      <c r="AY10" s="61"/>
      <c r="AZ10" s="61"/>
      <c r="BA10" s="61"/>
      <c r="BB10" s="61"/>
      <c r="BC10" s="61"/>
      <c r="BD10" s="61"/>
    </row>
    <row r="11" spans="1:60">
      <c r="A11" s="216">
        <f>ROW()</f>
        <v>11</v>
      </c>
      <c r="B11" s="220" t="s">
        <v>335</v>
      </c>
      <c r="C11" s="183" t="s">
        <v>54</v>
      </c>
      <c r="D11" s="20"/>
      <c r="E11" s="20"/>
      <c r="F11" s="58"/>
      <c r="G11" s="78"/>
      <c r="H11" s="77"/>
      <c r="I11" s="77"/>
      <c r="J11" s="77"/>
      <c r="K11" s="77"/>
      <c r="L11" s="77"/>
      <c r="M11" s="77"/>
      <c r="N11" s="61"/>
      <c r="O11" s="61"/>
      <c r="P11" s="61"/>
      <c r="Q11" s="61"/>
      <c r="R11" s="61"/>
      <c r="S11" s="61"/>
      <c r="T11" s="77"/>
      <c r="U11" s="58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268"/>
    </row>
    <row r="12" spans="1:60">
      <c r="A12" s="216">
        <f>ROW()</f>
        <v>12</v>
      </c>
      <c r="B12" s="220" t="s">
        <v>306</v>
      </c>
      <c r="C12" s="183" t="s">
        <v>55</v>
      </c>
      <c r="D12" s="20">
        <f t="shared" si="0"/>
        <v>0</v>
      </c>
      <c r="E12" s="20" t="str">
        <f t="shared" si="1"/>
        <v>NEG</v>
      </c>
      <c r="F12" s="58"/>
      <c r="G12" s="78"/>
      <c r="H12" s="77" t="s">
        <v>153</v>
      </c>
      <c r="I12" s="77"/>
      <c r="J12" s="77" t="s">
        <v>153</v>
      </c>
      <c r="K12" s="77"/>
      <c r="L12" s="77"/>
      <c r="M12" s="77"/>
      <c r="N12" s="61"/>
      <c r="O12" s="61"/>
      <c r="P12" s="61"/>
      <c r="Q12" s="61"/>
      <c r="R12" s="61"/>
      <c r="S12" s="61"/>
      <c r="T12" s="77"/>
      <c r="U12" s="58"/>
      <c r="V12" s="20">
        <f t="shared" si="2"/>
        <v>1.0000000000000001E+50</v>
      </c>
      <c r="W12" s="20" t="str">
        <f t="shared" si="3"/>
        <v>n/a</v>
      </c>
      <c r="X12" s="20">
        <f t="shared" si="4"/>
        <v>1.0000000000000001E+50</v>
      </c>
      <c r="Y12" s="20" t="str">
        <f t="shared" si="5"/>
        <v>n/a</v>
      </c>
      <c r="Z12" s="20" t="str">
        <f t="shared" si="6"/>
        <v>n/a</v>
      </c>
      <c r="AA12" s="20" t="str">
        <f t="shared" si="7"/>
        <v>n/a</v>
      </c>
      <c r="AB12" s="20" t="str">
        <f t="shared" si="8"/>
        <v>n/a</v>
      </c>
      <c r="AC12" s="20" t="str">
        <f t="shared" si="9"/>
        <v>n/a</v>
      </c>
      <c r="AD12" s="20" t="str">
        <f t="shared" si="10"/>
        <v>n/a</v>
      </c>
      <c r="AE12" s="20" t="str">
        <f t="shared" si="11"/>
        <v>n/a</v>
      </c>
      <c r="AF12" s="20" t="str">
        <f t="shared" si="12"/>
        <v>n/a</v>
      </c>
      <c r="AG12" s="20" t="str">
        <f t="shared" si="13"/>
        <v>n/a</v>
      </c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268"/>
      <c r="AU12" s="61"/>
      <c r="AV12" s="61"/>
      <c r="AW12" s="61" t="s">
        <v>11</v>
      </c>
      <c r="AX12" s="61"/>
      <c r="AY12" s="61"/>
      <c r="AZ12" s="61"/>
      <c r="BA12" s="61"/>
      <c r="BB12" s="61"/>
      <c r="BC12" s="61"/>
      <c r="BD12" s="61"/>
      <c r="BE12" s="61"/>
      <c r="BF12" s="61"/>
    </row>
    <row r="13" spans="1:60">
      <c r="A13" s="216">
        <f>ROW()</f>
        <v>13</v>
      </c>
      <c r="B13" s="220" t="s">
        <v>307</v>
      </c>
      <c r="C13" s="183" t="s">
        <v>56</v>
      </c>
      <c r="D13" s="20">
        <f t="shared" si="0"/>
        <v>2.0240585365853656</v>
      </c>
      <c r="E13" s="20">
        <f t="shared" si="1"/>
        <v>2.0240585365853656</v>
      </c>
      <c r="F13" s="58" t="s">
        <v>10</v>
      </c>
      <c r="G13" s="78">
        <f>2*Database!F15/261.97</f>
        <v>0.39696148413940524</v>
      </c>
      <c r="H13" s="77"/>
      <c r="I13" s="77">
        <v>4.6399999999999997</v>
      </c>
      <c r="J13" s="77"/>
      <c r="K13" s="61"/>
      <c r="L13" s="77"/>
      <c r="M13" s="77"/>
      <c r="N13" s="61"/>
      <c r="O13" s="61"/>
      <c r="P13" s="61"/>
      <c r="Q13" s="61"/>
      <c r="R13" s="61"/>
      <c r="S13" s="61"/>
      <c r="T13" s="77"/>
      <c r="U13" s="58"/>
      <c r="V13" s="20" t="str">
        <f t="shared" si="2"/>
        <v>n/a</v>
      </c>
      <c r="W13" s="20">
        <f t="shared" si="3"/>
        <v>2.0240585365853656</v>
      </c>
      <c r="X13" s="20" t="str">
        <f t="shared" si="4"/>
        <v>n/a</v>
      </c>
      <c r="Y13" s="20" t="str">
        <f t="shared" si="5"/>
        <v>n/a</v>
      </c>
      <c r="Z13" s="20" t="str">
        <f t="shared" si="6"/>
        <v>n/a</v>
      </c>
      <c r="AA13" s="20" t="str">
        <f t="shared" si="7"/>
        <v>n/a</v>
      </c>
      <c r="AB13" s="20" t="str">
        <f t="shared" si="8"/>
        <v>n/a</v>
      </c>
      <c r="AC13" s="20" t="str">
        <f t="shared" si="9"/>
        <v>n/a</v>
      </c>
      <c r="AD13" s="20" t="str">
        <f t="shared" si="10"/>
        <v>n/a</v>
      </c>
      <c r="AE13" s="20" t="str">
        <f t="shared" si="11"/>
        <v>n/a</v>
      </c>
      <c r="AF13" s="20" t="str">
        <f t="shared" si="12"/>
        <v>n/a</v>
      </c>
      <c r="AG13" s="20" t="str">
        <f t="shared" si="13"/>
        <v>n/a</v>
      </c>
      <c r="AH13" s="61"/>
      <c r="AI13" s="61"/>
      <c r="AJ13" s="61" t="s">
        <v>13</v>
      </c>
      <c r="AK13" s="61"/>
      <c r="AL13" s="61"/>
      <c r="AM13" s="61"/>
      <c r="AN13" s="61"/>
      <c r="AO13" s="61"/>
      <c r="AP13" s="61"/>
      <c r="AQ13" s="61"/>
      <c r="AR13" s="61"/>
      <c r="AS13" s="61"/>
      <c r="AT13" s="268"/>
      <c r="AU13" s="61"/>
      <c r="AV13" s="61"/>
      <c r="AW13" s="61" t="s">
        <v>11</v>
      </c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</row>
    <row r="14" spans="1:60">
      <c r="A14" s="216">
        <f>ROW()</f>
        <v>14</v>
      </c>
      <c r="B14" s="220" t="s">
        <v>337</v>
      </c>
      <c r="C14" s="183" t="s">
        <v>57</v>
      </c>
      <c r="D14" s="20">
        <f t="shared" si="0"/>
        <v>0</v>
      </c>
      <c r="E14" s="20">
        <f t="shared" si="1"/>
        <v>0</v>
      </c>
      <c r="G14" s="41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</row>
    <row r="15" spans="1:60">
      <c r="A15" s="216">
        <f>ROW()</f>
        <v>15</v>
      </c>
      <c r="B15" s="220" t="s">
        <v>340</v>
      </c>
      <c r="C15" s="183" t="s">
        <v>58</v>
      </c>
      <c r="D15" s="20">
        <f t="shared" si="0"/>
        <v>1.3610048780487807</v>
      </c>
      <c r="E15" s="20">
        <f t="shared" si="1"/>
        <v>1.3610048780487807</v>
      </c>
      <c r="F15" s="58" t="s">
        <v>195</v>
      </c>
      <c r="G15" s="78">
        <f>Database!F20/271.52</f>
        <v>0.73876694166175605</v>
      </c>
      <c r="H15" s="77">
        <v>3.12</v>
      </c>
      <c r="I15" s="77"/>
      <c r="J15" s="77" t="s">
        <v>153</v>
      </c>
      <c r="K15" s="61"/>
      <c r="L15" s="77"/>
      <c r="M15" s="77"/>
      <c r="N15" s="61"/>
      <c r="O15" s="61"/>
      <c r="P15" s="61"/>
      <c r="Q15" s="61"/>
      <c r="R15" s="61"/>
      <c r="S15" s="61"/>
      <c r="T15" s="77"/>
      <c r="U15" s="58"/>
      <c r="V15" s="20">
        <f t="shared" ref="V15:V22" si="14">IF(H15="","n/a",IF(H15="NEG", 1E+50,0.000001*H15*70*70*365/$V$4))</f>
        <v>1.3610048780487807</v>
      </c>
      <c r="W15" s="20" t="str">
        <f t="shared" ref="W15:W22" si="15">IF(I15="","n/a",IF(I15="NEG", 1E+50,0.000001*I15*70*70*365/$W$4))</f>
        <v>n/a</v>
      </c>
      <c r="X15" s="20">
        <f t="shared" ref="X15:X22" si="16">IF(J15="","n/a",IF(J15="NEG", 1E+50,0.000001*J15*70*70*365/$X$4))</f>
        <v>1.0000000000000001E+50</v>
      </c>
      <c r="Y15" s="20" t="str">
        <f t="shared" ref="Y15:Y22" si="17">IF(K15="","n/a",IF(K15="NEG", 1E+50,0.000001*K15*70*70*365/$Y$4))</f>
        <v>n/a</v>
      </c>
      <c r="Z15" s="20" t="str">
        <f t="shared" ref="Z15:Z22" si="18">IF(L15="","n/a",IF(L15="NEG", 1E+50,0.000001*L15*70*70365/$Z$4))</f>
        <v>n/a</v>
      </c>
      <c r="AA15" s="20" t="str">
        <f t="shared" ref="AA15:AA22" si="19">IF(M15="","n/a",IF(M15="NEG", 1E+50,0.000001*M15*70*70365/$AA$4))</f>
        <v>n/a</v>
      </c>
      <c r="AB15" s="20" t="str">
        <f t="shared" ref="AB15:AB22" si="20">IF(N15="","n/a",IF(N15="NEG", 1E+50,0.000001*N15*70*70*365/$AB$4))</f>
        <v>n/a</v>
      </c>
      <c r="AC15" s="20" t="str">
        <f t="shared" ref="AC15:AC22" si="21">IF(O15="","n/a",IF(O15="NEG", 1E+50,0.000001*O15*70*70*365/$AC$4))</f>
        <v>n/a</v>
      </c>
      <c r="AD15" s="20" t="str">
        <f t="shared" ref="AD15:AD22" si="22">IF(P15="","n/a",IF(P15="NEG", 1E+50,0.000001*P15*70*70*365/$AD$4))</f>
        <v>n/a</v>
      </c>
      <c r="AE15" s="20" t="str">
        <f t="shared" ref="AE15:AE22" si="23">IF(Q15="","n/a",IF(Q15="NEG", 1E+50,0.000001*Q15*70*70*365/$AE$4))</f>
        <v>n/a</v>
      </c>
      <c r="AF15" s="20" t="str">
        <f t="shared" ref="AF15:AF22" si="24">IF(R15="","n/a",IF(R15="NEG", 1E+50,0.000001*R15*70*70*365/$AF$4))</f>
        <v>n/a</v>
      </c>
      <c r="AG15" s="20" t="str">
        <f t="shared" ref="AG15:AG22" si="25">IF(S15="","n/a",IF(S15="NEG", 1E+50,0.000001*S15*70*70*365/$AG$4))</f>
        <v>n/a</v>
      </c>
      <c r="AH15" s="61"/>
      <c r="AI15" s="61" t="s">
        <v>12</v>
      </c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268"/>
      <c r="AU15" s="61"/>
      <c r="AV15" s="61"/>
      <c r="AW15" s="61" t="s">
        <v>11</v>
      </c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</row>
    <row r="16" spans="1:60">
      <c r="A16" s="216">
        <f>ROW()</f>
        <v>16</v>
      </c>
      <c r="B16" s="220" t="s">
        <v>342</v>
      </c>
      <c r="C16" s="183" t="s">
        <v>59</v>
      </c>
      <c r="D16" s="20"/>
      <c r="E16" s="20"/>
      <c r="F16" s="58"/>
      <c r="G16" s="78"/>
      <c r="H16" s="77"/>
      <c r="I16" s="77"/>
      <c r="J16" s="77"/>
      <c r="K16" s="61"/>
      <c r="L16" s="77"/>
      <c r="M16" s="77"/>
      <c r="N16" s="61"/>
      <c r="O16" s="61"/>
      <c r="P16" s="61"/>
      <c r="Q16" s="61"/>
      <c r="R16" s="61"/>
      <c r="S16" s="61"/>
      <c r="T16" s="77"/>
      <c r="U16" s="58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268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</row>
    <row r="17" spans="1:62">
      <c r="A17" s="216">
        <f>ROW()</f>
        <v>17</v>
      </c>
      <c r="B17" s="220" t="s">
        <v>343</v>
      </c>
      <c r="C17" s="183" t="s">
        <v>60</v>
      </c>
      <c r="D17" s="20">
        <f t="shared" si="0"/>
        <v>0</v>
      </c>
      <c r="E17" s="20" t="str">
        <f t="shared" si="1"/>
        <v>NEG</v>
      </c>
      <c r="F17" s="58"/>
      <c r="G17" s="61"/>
      <c r="H17" s="77" t="s">
        <v>153</v>
      </c>
      <c r="I17" s="77"/>
      <c r="J17" s="77"/>
      <c r="K17" s="61"/>
      <c r="L17" s="77"/>
      <c r="M17" s="77"/>
      <c r="N17" s="61"/>
      <c r="O17" s="61"/>
      <c r="P17" s="61"/>
      <c r="Q17" s="61"/>
      <c r="R17" s="61"/>
      <c r="S17" s="61"/>
      <c r="T17" s="77"/>
      <c r="U17" s="58"/>
      <c r="V17" s="20">
        <f t="shared" si="14"/>
        <v>1.0000000000000001E+50</v>
      </c>
      <c r="W17" s="20" t="str">
        <f t="shared" si="15"/>
        <v>n/a</v>
      </c>
      <c r="X17" s="20" t="str">
        <f t="shared" si="16"/>
        <v>n/a</v>
      </c>
      <c r="Y17" s="20" t="str">
        <f t="shared" si="17"/>
        <v>n/a</v>
      </c>
      <c r="Z17" s="20" t="str">
        <f t="shared" si="18"/>
        <v>n/a</v>
      </c>
      <c r="AA17" s="20" t="str">
        <f t="shared" si="19"/>
        <v>n/a</v>
      </c>
      <c r="AB17" s="20" t="str">
        <f t="shared" si="20"/>
        <v>n/a</v>
      </c>
      <c r="AC17" s="20" t="str">
        <f t="shared" si="21"/>
        <v>n/a</v>
      </c>
      <c r="AD17" s="20" t="str">
        <f t="shared" si="22"/>
        <v>n/a</v>
      </c>
      <c r="AE17" s="20" t="str">
        <f t="shared" si="23"/>
        <v>n/a</v>
      </c>
      <c r="AF17" s="20" t="str">
        <f t="shared" si="24"/>
        <v>n/a</v>
      </c>
      <c r="AG17" s="20" t="str">
        <f t="shared" si="25"/>
        <v>n/a</v>
      </c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268"/>
      <c r="AU17" s="61"/>
      <c r="AV17" s="61"/>
      <c r="AW17" s="61" t="s">
        <v>11</v>
      </c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</row>
    <row r="18" spans="1:62">
      <c r="A18" s="216">
        <f>ROW()</f>
        <v>18</v>
      </c>
      <c r="B18" s="220" t="s">
        <v>344</v>
      </c>
      <c r="C18" s="183" t="s">
        <v>61</v>
      </c>
      <c r="D18" s="20">
        <f t="shared" si="0"/>
        <v>20.327829268292689</v>
      </c>
      <c r="E18" s="20">
        <f t="shared" si="1"/>
        <v>20.327829268292689</v>
      </c>
      <c r="F18" s="58"/>
      <c r="G18" s="78">
        <f>Database!F24/379.33</f>
        <v>0.54622624100387529</v>
      </c>
      <c r="H18" s="77">
        <v>46.6</v>
      </c>
      <c r="I18" s="77"/>
      <c r="J18" s="77" t="s">
        <v>153</v>
      </c>
      <c r="K18" s="61"/>
      <c r="L18" s="77"/>
      <c r="M18" s="77"/>
      <c r="N18" s="61"/>
      <c r="O18" s="61"/>
      <c r="P18" s="61"/>
      <c r="Q18" s="61"/>
      <c r="R18" s="61"/>
      <c r="S18" s="61"/>
      <c r="T18" s="77"/>
      <c r="U18" s="58"/>
      <c r="V18" s="20">
        <f t="shared" si="14"/>
        <v>20.327829268292689</v>
      </c>
      <c r="W18" s="20" t="str">
        <f t="shared" si="15"/>
        <v>n/a</v>
      </c>
      <c r="X18" s="20">
        <f t="shared" si="16"/>
        <v>1.0000000000000001E+50</v>
      </c>
      <c r="Y18" s="20" t="str">
        <f t="shared" si="17"/>
        <v>n/a</v>
      </c>
      <c r="Z18" s="20" t="str">
        <f t="shared" si="18"/>
        <v>n/a</v>
      </c>
      <c r="AA18" s="20" t="str">
        <f t="shared" si="19"/>
        <v>n/a</v>
      </c>
      <c r="AB18" s="20" t="str">
        <f t="shared" si="20"/>
        <v>n/a</v>
      </c>
      <c r="AC18" s="20" t="str">
        <f t="shared" si="21"/>
        <v>n/a</v>
      </c>
      <c r="AD18" s="20" t="str">
        <f t="shared" si="22"/>
        <v>n/a</v>
      </c>
      <c r="AE18" s="20" t="str">
        <f t="shared" si="23"/>
        <v>n/a</v>
      </c>
      <c r="AF18" s="20" t="str">
        <f t="shared" si="24"/>
        <v>n/a</v>
      </c>
      <c r="AG18" s="20" t="str">
        <f t="shared" si="25"/>
        <v>n/a</v>
      </c>
      <c r="AH18" s="61"/>
      <c r="AI18" s="61" t="s">
        <v>14</v>
      </c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268"/>
      <c r="AU18" s="61"/>
      <c r="AV18" s="61"/>
      <c r="AW18" s="61" t="s">
        <v>11</v>
      </c>
      <c r="AX18" s="61"/>
      <c r="AY18" s="61"/>
    </row>
    <row r="19" spans="1:62">
      <c r="A19" s="216">
        <f>ROW()</f>
        <v>19</v>
      </c>
      <c r="B19" s="220" t="s">
        <v>345</v>
      </c>
      <c r="C19" s="183" t="s">
        <v>62</v>
      </c>
      <c r="D19" s="20">
        <f t="shared" si="0"/>
        <v>0</v>
      </c>
      <c r="E19" s="20" t="str">
        <f t="shared" si="1"/>
        <v>NEG</v>
      </c>
      <c r="F19" s="58"/>
      <c r="G19" s="61"/>
      <c r="H19" s="77"/>
      <c r="I19" s="77"/>
      <c r="J19" s="77" t="s">
        <v>153</v>
      </c>
      <c r="K19" s="61"/>
      <c r="L19" s="77"/>
      <c r="M19" s="77"/>
      <c r="N19" s="61"/>
      <c r="O19" s="61"/>
      <c r="P19" s="61"/>
      <c r="Q19" s="61"/>
      <c r="R19" s="61"/>
      <c r="S19" s="61"/>
      <c r="T19" s="77"/>
      <c r="U19" s="58"/>
      <c r="V19" s="20" t="str">
        <f t="shared" si="14"/>
        <v>n/a</v>
      </c>
      <c r="W19" s="20" t="str">
        <f t="shared" si="15"/>
        <v>n/a</v>
      </c>
      <c r="X19" s="20">
        <f t="shared" si="16"/>
        <v>1.0000000000000001E+50</v>
      </c>
      <c r="Y19" s="20" t="str">
        <f t="shared" si="17"/>
        <v>n/a</v>
      </c>
      <c r="Z19" s="20" t="str">
        <f t="shared" si="18"/>
        <v>n/a</v>
      </c>
      <c r="AA19" s="20" t="str">
        <f t="shared" si="19"/>
        <v>n/a</v>
      </c>
      <c r="AB19" s="20" t="str">
        <f t="shared" si="20"/>
        <v>n/a</v>
      </c>
      <c r="AC19" s="20" t="str">
        <f t="shared" si="21"/>
        <v>n/a</v>
      </c>
      <c r="AD19" s="20" t="str">
        <f t="shared" si="22"/>
        <v>n/a</v>
      </c>
      <c r="AE19" s="20" t="str">
        <f t="shared" si="23"/>
        <v>n/a</v>
      </c>
      <c r="AF19" s="20" t="str">
        <f t="shared" si="24"/>
        <v>n/a</v>
      </c>
      <c r="AG19" s="20" t="str">
        <f t="shared" si="25"/>
        <v>n/a</v>
      </c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</row>
    <row r="20" spans="1:62">
      <c r="A20" s="216">
        <f>ROW()</f>
        <v>20</v>
      </c>
      <c r="B20" s="220" t="s">
        <v>346</v>
      </c>
      <c r="C20" s="183" t="s">
        <v>63</v>
      </c>
      <c r="D20" s="20">
        <f t="shared" si="0"/>
        <v>0</v>
      </c>
      <c r="E20" s="20" t="str">
        <f t="shared" si="1"/>
        <v>NEG</v>
      </c>
      <c r="F20" s="58"/>
      <c r="G20" s="61"/>
      <c r="H20" s="77"/>
      <c r="I20" s="77"/>
      <c r="J20" s="77" t="s">
        <v>153</v>
      </c>
      <c r="K20" s="61"/>
      <c r="L20" s="77"/>
      <c r="M20" s="77"/>
      <c r="N20" s="61"/>
      <c r="O20" s="61"/>
      <c r="P20" s="61"/>
      <c r="Q20" s="61"/>
      <c r="R20" s="61"/>
      <c r="S20" s="61"/>
      <c r="T20" s="77"/>
      <c r="U20" s="58"/>
      <c r="V20" s="20" t="str">
        <f t="shared" si="14"/>
        <v>n/a</v>
      </c>
      <c r="W20" s="20" t="str">
        <f t="shared" si="15"/>
        <v>n/a</v>
      </c>
      <c r="X20" s="20">
        <f t="shared" si="16"/>
        <v>1.0000000000000001E+50</v>
      </c>
      <c r="Y20" s="20" t="str">
        <f t="shared" si="17"/>
        <v>n/a</v>
      </c>
      <c r="Z20" s="20" t="str">
        <f t="shared" si="18"/>
        <v>n/a</v>
      </c>
      <c r="AA20" s="20" t="str">
        <f t="shared" si="19"/>
        <v>n/a</v>
      </c>
      <c r="AB20" s="20" t="str">
        <f t="shared" si="20"/>
        <v>n/a</v>
      </c>
      <c r="AC20" s="20" t="str">
        <f t="shared" si="21"/>
        <v>n/a</v>
      </c>
      <c r="AD20" s="20" t="str">
        <f t="shared" si="22"/>
        <v>n/a</v>
      </c>
      <c r="AE20" s="20" t="str">
        <f t="shared" si="23"/>
        <v>n/a</v>
      </c>
      <c r="AF20" s="20" t="str">
        <f t="shared" si="24"/>
        <v>n/a</v>
      </c>
      <c r="AG20" s="20" t="str">
        <f t="shared" si="25"/>
        <v>n/a</v>
      </c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</row>
    <row r="21" spans="1:62">
      <c r="A21" s="216">
        <f>ROW()</f>
        <v>21</v>
      </c>
      <c r="B21" s="220" t="s">
        <v>347</v>
      </c>
      <c r="C21" s="183" t="s">
        <v>64</v>
      </c>
      <c r="D21" s="20">
        <f t="shared" si="0"/>
        <v>0</v>
      </c>
      <c r="E21" s="20" t="str">
        <f t="shared" si="1"/>
        <v>NEG</v>
      </c>
      <c r="F21" s="58"/>
      <c r="G21" s="61"/>
      <c r="H21" s="77"/>
      <c r="I21" s="77"/>
      <c r="J21" s="77" t="s">
        <v>153</v>
      </c>
      <c r="K21" s="61"/>
      <c r="L21" s="77"/>
      <c r="M21" s="77"/>
      <c r="N21" s="61"/>
      <c r="O21" s="61"/>
      <c r="P21" s="61"/>
      <c r="Q21" s="61"/>
      <c r="R21" s="61"/>
      <c r="S21" s="61"/>
      <c r="T21" s="77"/>
      <c r="U21" s="58"/>
      <c r="V21" s="20" t="str">
        <f t="shared" si="14"/>
        <v>n/a</v>
      </c>
      <c r="W21" s="20" t="str">
        <f t="shared" si="15"/>
        <v>n/a</v>
      </c>
      <c r="X21" s="20">
        <f t="shared" si="16"/>
        <v>1.0000000000000001E+50</v>
      </c>
      <c r="Y21" s="20" t="str">
        <f t="shared" si="17"/>
        <v>n/a</v>
      </c>
      <c r="Z21" s="20" t="str">
        <f t="shared" si="18"/>
        <v>n/a</v>
      </c>
      <c r="AA21" s="20" t="str">
        <f t="shared" si="19"/>
        <v>n/a</v>
      </c>
      <c r="AB21" s="20" t="str">
        <f t="shared" si="20"/>
        <v>n/a</v>
      </c>
      <c r="AC21" s="20" t="str">
        <f t="shared" si="21"/>
        <v>n/a</v>
      </c>
      <c r="AD21" s="20" t="str">
        <f t="shared" si="22"/>
        <v>n/a</v>
      </c>
      <c r="AE21" s="20" t="str">
        <f t="shared" si="23"/>
        <v>n/a</v>
      </c>
      <c r="AF21" s="20" t="str">
        <f t="shared" si="24"/>
        <v>n/a</v>
      </c>
      <c r="AG21" s="20" t="str">
        <f t="shared" si="25"/>
        <v>n/a</v>
      </c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268"/>
    </row>
    <row r="22" spans="1:62">
      <c r="A22" s="216">
        <f>ROW()</f>
        <v>22</v>
      </c>
      <c r="B22" s="220" t="s">
        <v>348</v>
      </c>
      <c r="C22" s="183" t="s">
        <v>65</v>
      </c>
      <c r="D22" s="20">
        <f t="shared" si="0"/>
        <v>0</v>
      </c>
      <c r="E22" s="20" t="str">
        <f t="shared" si="1"/>
        <v>NEG</v>
      </c>
      <c r="F22" s="58"/>
      <c r="G22" s="61"/>
      <c r="H22" s="77" t="s">
        <v>153</v>
      </c>
      <c r="I22" s="77"/>
      <c r="J22" s="77" t="s">
        <v>153</v>
      </c>
      <c r="K22" s="61"/>
      <c r="L22" s="77"/>
      <c r="M22" s="77"/>
      <c r="N22" s="61"/>
      <c r="O22" s="61"/>
      <c r="P22" s="61"/>
      <c r="Q22" s="61"/>
      <c r="R22" s="61"/>
      <c r="S22" s="61"/>
      <c r="T22" s="77"/>
      <c r="U22" s="58"/>
      <c r="V22" s="20">
        <f t="shared" si="14"/>
        <v>1.0000000000000001E+50</v>
      </c>
      <c r="W22" s="20" t="str">
        <f t="shared" si="15"/>
        <v>n/a</v>
      </c>
      <c r="X22" s="20">
        <f t="shared" si="16"/>
        <v>1.0000000000000001E+50</v>
      </c>
      <c r="Y22" s="20" t="str">
        <f t="shared" si="17"/>
        <v>n/a</v>
      </c>
      <c r="Z22" s="20" t="str">
        <f t="shared" si="18"/>
        <v>n/a</v>
      </c>
      <c r="AA22" s="20" t="str">
        <f t="shared" si="19"/>
        <v>n/a</v>
      </c>
      <c r="AB22" s="20" t="str">
        <f t="shared" si="20"/>
        <v>n/a</v>
      </c>
      <c r="AC22" s="20" t="str">
        <f t="shared" si="21"/>
        <v>n/a</v>
      </c>
      <c r="AD22" s="20" t="str">
        <f t="shared" si="22"/>
        <v>n/a</v>
      </c>
      <c r="AE22" s="20" t="str">
        <f t="shared" si="23"/>
        <v>n/a</v>
      </c>
      <c r="AF22" s="20" t="str">
        <f t="shared" si="24"/>
        <v>n/a</v>
      </c>
      <c r="AG22" s="20" t="str">
        <f t="shared" si="25"/>
        <v>n/a</v>
      </c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268"/>
      <c r="AU22" s="61"/>
      <c r="AV22" s="61"/>
      <c r="AW22" s="61" t="s">
        <v>11</v>
      </c>
      <c r="AX22" s="61"/>
      <c r="AY22" s="61"/>
      <c r="AZ22" s="61"/>
      <c r="BA22" s="61"/>
      <c r="BB22" s="61"/>
      <c r="BC22" s="61"/>
      <c r="BD22" s="61"/>
      <c r="BE22" s="61"/>
      <c r="BF22" s="61"/>
    </row>
    <row r="23" spans="1:62">
      <c r="A23" s="216">
        <f>ROW()</f>
        <v>23</v>
      </c>
      <c r="B23" s="220" t="s">
        <v>350</v>
      </c>
      <c r="C23" s="183" t="s">
        <v>66</v>
      </c>
      <c r="D23" s="20">
        <f t="shared" si="0"/>
        <v>0</v>
      </c>
      <c r="E23" s="20">
        <f t="shared" si="1"/>
        <v>0</v>
      </c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</row>
    <row r="24" spans="1:62">
      <c r="A24" s="216">
        <f>ROW()</f>
        <v>24</v>
      </c>
      <c r="B24" s="220" t="s">
        <v>351</v>
      </c>
      <c r="C24" s="183" t="s">
        <v>67</v>
      </c>
      <c r="D24" s="20">
        <f t="shared" si="0"/>
        <v>0</v>
      </c>
      <c r="E24" s="20">
        <f t="shared" si="1"/>
        <v>0</v>
      </c>
      <c r="F24" s="58"/>
      <c r="G24" s="61"/>
      <c r="H24" s="77"/>
      <c r="I24" s="77"/>
      <c r="J24" s="77"/>
      <c r="K24" s="61"/>
      <c r="L24" s="77"/>
      <c r="M24" s="77"/>
      <c r="N24" s="61"/>
      <c r="O24" s="61"/>
      <c r="P24" s="61"/>
      <c r="Q24" s="61"/>
      <c r="R24" s="61"/>
      <c r="S24" s="61"/>
      <c r="T24" s="77"/>
      <c r="U24" s="58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268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</row>
    <row r="25" spans="1:62">
      <c r="A25" s="216">
        <f>ROW()</f>
        <v>25</v>
      </c>
      <c r="B25" s="220" t="s">
        <v>352</v>
      </c>
      <c r="C25" s="183" t="s">
        <v>68</v>
      </c>
      <c r="D25" s="20">
        <f t="shared" si="0"/>
        <v>0</v>
      </c>
      <c r="E25" s="20" t="str">
        <f t="shared" si="1"/>
        <v>NEG</v>
      </c>
      <c r="F25" s="58"/>
      <c r="G25" s="61"/>
      <c r="H25" s="77" t="s">
        <v>153</v>
      </c>
      <c r="I25" s="77"/>
      <c r="J25" s="77"/>
      <c r="K25" s="61"/>
      <c r="L25" s="77"/>
      <c r="M25" s="77"/>
      <c r="N25" s="61"/>
      <c r="O25" s="61"/>
      <c r="P25" s="61"/>
      <c r="Q25" s="61"/>
      <c r="R25" s="61"/>
      <c r="S25" s="61"/>
      <c r="T25" s="77"/>
      <c r="U25" s="58"/>
      <c r="V25" s="20">
        <f>IF(H25="","n/a",IF(H25="NEG", 1E+50,0.000001*H25*70*70*365/$V$4))</f>
        <v>1.0000000000000001E+50</v>
      </c>
      <c r="W25" s="20" t="str">
        <f>IF(I25="","n/a",IF(I25="NEG", 1E+50,0.000001*I25*70*70*365/$W$4))</f>
        <v>n/a</v>
      </c>
      <c r="X25" s="20" t="str">
        <f>IF(J25="","n/a",IF(J25="NEG", 1E+50,0.000001*J25*70*70*365/$X$4))</f>
        <v>n/a</v>
      </c>
      <c r="Y25" s="20" t="str">
        <f>IF(K25="","n/a",IF(K25="NEG", 1E+50,0.000001*K25*70*70*365/$Y$4))</f>
        <v>n/a</v>
      </c>
      <c r="Z25" s="20" t="str">
        <f>IF(L25="","n/a",IF(L25="NEG", 1E+50,0.000001*L25*70*70365/$Z$4))</f>
        <v>n/a</v>
      </c>
      <c r="AA25" s="20" t="str">
        <f>IF(M25="","n/a",IF(M25="NEG", 1E+50,0.000001*M25*70*70365/$AA$4))</f>
        <v>n/a</v>
      </c>
      <c r="AB25" s="20" t="str">
        <f>IF(N25="","n/a",IF(N25="NEG", 1E+50,0.000001*N25*70*70*365/$AB$4))</f>
        <v>n/a</v>
      </c>
      <c r="AC25" s="20" t="str">
        <f>IF(O25="","n/a",IF(O25="NEG", 1E+50,0.000001*O25*70*70*365/$AC$4))</f>
        <v>n/a</v>
      </c>
      <c r="AD25" s="20" t="str">
        <f>IF(P25="","n/a",IF(P25="NEG", 1E+50,0.000001*P25*70*70*365/$AD$4))</f>
        <v>n/a</v>
      </c>
      <c r="AE25" s="20" t="str">
        <f>IF(Q25="","n/a",IF(Q25="NEG", 1E+50,0.000001*Q25*70*70*365/$AE$4))</f>
        <v>n/a</v>
      </c>
      <c r="AF25" s="20" t="str">
        <f>IF(R25="","n/a",IF(R25="NEG", 1E+50,0.000001*R25*70*70*365/$AF$4))</f>
        <v>n/a</v>
      </c>
      <c r="AG25" s="20" t="str">
        <f>IF(S25="","n/a",IF(S25="NEG", 1E+50,0.000001*S25*70*70*365/$AG$4))</f>
        <v>n/a</v>
      </c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268"/>
      <c r="AU25" s="61"/>
      <c r="AV25" s="61"/>
      <c r="AW25" s="61" t="s">
        <v>11</v>
      </c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</row>
    <row r="26" spans="1:62">
      <c r="B26" s="221"/>
      <c r="C26" s="61"/>
      <c r="D26" s="20"/>
      <c r="E26" s="20"/>
      <c r="F26" s="58"/>
      <c r="G26" s="61"/>
      <c r="H26" s="77"/>
      <c r="I26" s="58"/>
      <c r="J26" s="77"/>
      <c r="K26" s="61"/>
      <c r="L26" s="77"/>
      <c r="M26" s="77"/>
      <c r="N26" s="61"/>
      <c r="O26" s="61"/>
      <c r="P26" s="61"/>
      <c r="Q26" s="61"/>
      <c r="R26" s="61"/>
      <c r="S26" s="61"/>
      <c r="T26" s="77"/>
      <c r="U26" s="58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268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</row>
    <row r="27" spans="1:62">
      <c r="B27" s="221"/>
      <c r="H27" s="15"/>
      <c r="I27" s="21"/>
      <c r="J27" s="21"/>
      <c r="K27" s="21"/>
      <c r="L27" s="21"/>
      <c r="U27" s="39"/>
      <c r="V27" s="39"/>
      <c r="W27" s="39"/>
      <c r="X27" s="39"/>
      <c r="Y27" s="39"/>
      <c r="Z27" s="15"/>
      <c r="AH27" s="20"/>
      <c r="AI27" s="20"/>
      <c r="AJ27" s="20"/>
      <c r="AK27" s="20"/>
      <c r="AL27" s="20"/>
      <c r="AM27" s="53"/>
    </row>
    <row r="28" spans="1:62">
      <c r="B28" s="221"/>
      <c r="H28" s="15"/>
      <c r="I28" s="21"/>
      <c r="J28" s="21"/>
      <c r="K28" s="21"/>
      <c r="L28" s="21"/>
      <c r="U28" s="39"/>
      <c r="V28" s="39"/>
      <c r="W28" s="39"/>
      <c r="X28" s="39"/>
      <c r="Y28" s="39"/>
      <c r="Z28" s="15"/>
      <c r="AH28" s="20"/>
      <c r="AI28" s="20"/>
      <c r="AJ28" s="20"/>
      <c r="AK28" s="20"/>
      <c r="AL28" s="20"/>
      <c r="AM28" s="53"/>
    </row>
    <row r="29" spans="1:62">
      <c r="B29" s="221"/>
      <c r="H29" s="15"/>
      <c r="I29" s="21"/>
      <c r="J29" s="21"/>
      <c r="K29" s="21"/>
      <c r="L29" s="21"/>
      <c r="U29" s="39"/>
      <c r="V29" s="39"/>
      <c r="W29" s="39"/>
      <c r="X29" s="39"/>
      <c r="Y29" s="39"/>
      <c r="Z29" s="15"/>
      <c r="AH29" s="20"/>
      <c r="AI29" s="20"/>
      <c r="AJ29" s="20"/>
      <c r="AK29" s="20"/>
      <c r="AL29" s="20"/>
      <c r="AM29" s="53"/>
    </row>
    <row r="30" spans="1:62">
      <c r="B30" s="221"/>
      <c r="H30" s="15"/>
      <c r="I30" s="21"/>
      <c r="J30" s="21"/>
      <c r="K30" s="21"/>
      <c r="L30" s="21"/>
      <c r="U30" s="39"/>
      <c r="V30" s="39"/>
      <c r="W30" s="39"/>
      <c r="X30" s="39"/>
      <c r="Y30" s="39"/>
      <c r="Z30" s="15"/>
      <c r="AH30" s="20"/>
      <c r="AI30" s="20"/>
      <c r="AJ30" s="20"/>
      <c r="AK30" s="20"/>
      <c r="AL30" s="20"/>
      <c r="AM30" s="53"/>
    </row>
    <row r="31" spans="1:62">
      <c r="B31" s="221"/>
      <c r="H31" s="15"/>
      <c r="I31" s="21"/>
      <c r="J31" s="21"/>
      <c r="K31" s="21"/>
      <c r="L31" s="21"/>
      <c r="U31" s="39"/>
      <c r="V31" s="39"/>
      <c r="W31" s="39"/>
      <c r="X31" s="39"/>
      <c r="Y31" s="39"/>
      <c r="Z31" s="15"/>
      <c r="AH31" s="20"/>
      <c r="AI31" s="20"/>
      <c r="AJ31" s="20"/>
      <c r="AK31" s="20"/>
      <c r="AL31" s="20"/>
      <c r="AM31" s="53"/>
    </row>
    <row r="32" spans="1:62">
      <c r="H32" s="15"/>
      <c r="I32" s="21"/>
      <c r="J32" s="21"/>
      <c r="K32" s="21"/>
      <c r="L32" s="21"/>
      <c r="U32" s="39"/>
      <c r="V32" s="39"/>
      <c r="W32" s="39"/>
      <c r="X32" s="39"/>
      <c r="Y32" s="39"/>
      <c r="Z32" s="15"/>
      <c r="AH32" s="20"/>
      <c r="AI32" s="20"/>
      <c r="AJ32" s="20"/>
      <c r="AK32" s="20"/>
      <c r="AL32" s="20"/>
      <c r="AM32" s="53"/>
    </row>
    <row r="33" spans="8:39">
      <c r="H33" s="15"/>
      <c r="I33" s="21"/>
      <c r="J33" s="21"/>
      <c r="K33" s="21"/>
      <c r="L33" s="21"/>
      <c r="U33" s="39"/>
      <c r="V33" s="39"/>
      <c r="W33" s="39"/>
      <c r="X33" s="39"/>
      <c r="Y33" s="39"/>
      <c r="Z33" s="15"/>
      <c r="AH33" s="20"/>
      <c r="AI33" s="20"/>
      <c r="AJ33" s="20"/>
      <c r="AK33" s="20"/>
      <c r="AL33" s="20"/>
      <c r="AM33" s="53"/>
    </row>
    <row r="34" spans="8:39">
      <c r="H34" s="15"/>
      <c r="I34" s="21"/>
      <c r="J34" s="21"/>
      <c r="K34" s="21"/>
      <c r="L34" s="21"/>
      <c r="U34" s="39"/>
      <c r="V34" s="39"/>
      <c r="W34" s="39"/>
      <c r="X34" s="39"/>
      <c r="Y34" s="39"/>
      <c r="Z34" s="15"/>
      <c r="AH34" s="20"/>
      <c r="AI34" s="20"/>
      <c r="AJ34" s="20"/>
      <c r="AK34" s="20"/>
      <c r="AL34" s="20"/>
      <c r="AM34" s="53"/>
    </row>
    <row r="35" spans="8:39">
      <c r="H35" s="15"/>
      <c r="I35" s="21"/>
      <c r="J35" s="21"/>
      <c r="K35" s="21"/>
      <c r="L35" s="21"/>
      <c r="U35" s="39"/>
      <c r="V35" s="39"/>
      <c r="W35" s="39"/>
      <c r="X35" s="39"/>
      <c r="Y35" s="39"/>
      <c r="Z35" s="15"/>
      <c r="AH35" s="20"/>
      <c r="AI35" s="20"/>
      <c r="AJ35" s="20"/>
      <c r="AK35" s="20"/>
      <c r="AL35" s="20"/>
      <c r="AM35" s="53"/>
    </row>
    <row r="36" spans="8:39">
      <c r="H36" s="15"/>
      <c r="I36" s="21"/>
      <c r="J36" s="21"/>
      <c r="K36" s="21"/>
      <c r="L36" s="21"/>
      <c r="U36" s="39"/>
      <c r="V36" s="39"/>
      <c r="W36" s="39"/>
      <c r="X36" s="39"/>
      <c r="Y36" s="39"/>
      <c r="Z36" s="15"/>
      <c r="AH36" s="20"/>
      <c r="AI36" s="20"/>
      <c r="AJ36" s="20"/>
      <c r="AK36" s="20"/>
      <c r="AL36" s="20"/>
      <c r="AM36" s="53"/>
    </row>
    <row r="37" spans="8:39">
      <c r="H37" s="15"/>
      <c r="I37" s="21"/>
      <c r="J37" s="21"/>
      <c r="K37" s="21"/>
      <c r="L37" s="21"/>
      <c r="U37" s="39"/>
      <c r="V37" s="39"/>
      <c r="W37" s="39"/>
      <c r="X37" s="39"/>
      <c r="Y37" s="39"/>
      <c r="Z37" s="15"/>
      <c r="AH37" s="20"/>
      <c r="AI37" s="20"/>
      <c r="AJ37" s="20"/>
      <c r="AK37" s="20"/>
      <c r="AL37" s="20"/>
      <c r="AM37" s="53"/>
    </row>
    <row r="38" spans="8:39">
      <c r="H38" s="15"/>
      <c r="I38" s="21"/>
      <c r="J38" s="21"/>
      <c r="K38" s="21"/>
      <c r="L38" s="21"/>
      <c r="U38" s="39"/>
      <c r="V38" s="39"/>
      <c r="W38" s="39"/>
      <c r="X38" s="39"/>
      <c r="Y38" s="39"/>
      <c r="Z38" s="15"/>
      <c r="AH38" s="20"/>
      <c r="AI38" s="20"/>
      <c r="AJ38" s="20"/>
      <c r="AK38" s="20"/>
      <c r="AL38" s="20"/>
      <c r="AM38" s="53"/>
    </row>
    <row r="39" spans="8:39">
      <c r="H39" s="15"/>
      <c r="I39" s="21"/>
      <c r="J39" s="21"/>
      <c r="K39" s="21"/>
      <c r="L39" s="21"/>
      <c r="U39" s="39"/>
      <c r="V39" s="39"/>
      <c r="W39" s="39"/>
      <c r="X39" s="39"/>
      <c r="Y39" s="39"/>
      <c r="Z39" s="15"/>
      <c r="AH39" s="20"/>
      <c r="AI39" s="20"/>
      <c r="AJ39" s="20"/>
      <c r="AK39" s="20"/>
      <c r="AL39" s="20"/>
      <c r="AM39" s="53"/>
    </row>
    <row r="40" spans="8:39">
      <c r="H40" s="15"/>
      <c r="I40" s="21"/>
      <c r="J40" s="21"/>
      <c r="K40" s="21"/>
      <c r="L40" s="21"/>
      <c r="U40" s="39"/>
      <c r="V40" s="39"/>
      <c r="W40" s="39"/>
      <c r="X40" s="39"/>
      <c r="Y40" s="39"/>
      <c r="Z40" s="15"/>
      <c r="AH40" s="20"/>
      <c r="AI40" s="20"/>
      <c r="AJ40" s="20"/>
      <c r="AK40" s="20"/>
      <c r="AL40" s="20"/>
      <c r="AM40" s="53"/>
    </row>
    <row r="41" spans="8:39">
      <c r="H41" s="15"/>
      <c r="I41" s="21"/>
      <c r="J41" s="21"/>
      <c r="K41" s="21"/>
      <c r="L41" s="21"/>
      <c r="U41" s="39"/>
      <c r="V41" s="39"/>
      <c r="W41" s="39"/>
      <c r="X41" s="39"/>
      <c r="Y41" s="39"/>
      <c r="Z41" s="15"/>
      <c r="AH41" s="20"/>
      <c r="AI41" s="20"/>
      <c r="AJ41" s="20"/>
      <c r="AK41" s="20"/>
      <c r="AL41" s="20"/>
      <c r="AM41" s="53"/>
    </row>
    <row r="42" spans="8:39">
      <c r="H42" s="15"/>
      <c r="I42" s="21"/>
      <c r="J42" s="21"/>
      <c r="K42" s="21"/>
      <c r="L42" s="21"/>
      <c r="U42" s="39"/>
      <c r="V42" s="39"/>
      <c r="W42" s="39"/>
      <c r="X42" s="39"/>
      <c r="Y42" s="39"/>
      <c r="Z42" s="15"/>
      <c r="AH42" s="20"/>
      <c r="AI42" s="20"/>
      <c r="AJ42" s="20"/>
      <c r="AK42" s="20"/>
      <c r="AL42" s="20"/>
      <c r="AM42" s="53"/>
    </row>
    <row r="43" spans="8:39">
      <c r="H43" s="15"/>
      <c r="I43" s="21"/>
      <c r="J43" s="21"/>
      <c r="K43" s="21"/>
      <c r="L43" s="21"/>
      <c r="U43" s="39"/>
      <c r="V43" s="39"/>
      <c r="W43" s="39"/>
      <c r="X43" s="39"/>
      <c r="Y43" s="39"/>
      <c r="Z43" s="15"/>
      <c r="AH43" s="20"/>
      <c r="AI43" s="20"/>
      <c r="AJ43" s="20"/>
      <c r="AK43" s="20"/>
      <c r="AL43" s="20"/>
      <c r="AM43" s="53"/>
    </row>
    <row r="44" spans="8:39">
      <c r="H44" s="15"/>
      <c r="I44" s="21"/>
      <c r="J44" s="21"/>
      <c r="K44" s="21"/>
      <c r="L44" s="21"/>
      <c r="U44" s="39"/>
      <c r="V44" s="39"/>
      <c r="W44" s="39"/>
      <c r="X44" s="39"/>
      <c r="Y44" s="39"/>
      <c r="Z44" s="15"/>
      <c r="AH44" s="20"/>
      <c r="AI44" s="20"/>
      <c r="AJ44" s="20"/>
      <c r="AK44" s="20"/>
      <c r="AL44" s="20"/>
      <c r="AM44" s="53"/>
    </row>
    <row r="45" spans="8:39">
      <c r="H45" s="15"/>
      <c r="I45" s="21"/>
      <c r="J45" s="21"/>
      <c r="K45" s="21"/>
      <c r="L45" s="21"/>
      <c r="U45" s="39"/>
      <c r="V45" s="39"/>
      <c r="W45" s="39"/>
      <c r="X45" s="39"/>
      <c r="Y45" s="39"/>
      <c r="Z45" s="15"/>
      <c r="AH45" s="20"/>
      <c r="AI45" s="20"/>
      <c r="AJ45" s="20"/>
      <c r="AK45" s="20"/>
      <c r="AL45" s="20"/>
      <c r="AM45" s="53"/>
    </row>
    <row r="46" spans="8:39">
      <c r="H46" s="15"/>
      <c r="I46" s="21"/>
      <c r="J46" s="21"/>
      <c r="K46" s="21"/>
      <c r="L46" s="21"/>
      <c r="U46" s="39"/>
      <c r="V46" s="39"/>
      <c r="W46" s="39"/>
      <c r="X46" s="39"/>
      <c r="Y46" s="39"/>
      <c r="Z46" s="15"/>
      <c r="AH46" s="20"/>
      <c r="AI46" s="20"/>
      <c r="AJ46" s="20"/>
      <c r="AK46" s="20"/>
      <c r="AL46" s="20"/>
      <c r="AM46" s="53"/>
    </row>
    <row r="47" spans="8:39">
      <c r="H47" s="15"/>
      <c r="I47" s="21"/>
      <c r="J47" s="21"/>
      <c r="K47" s="21"/>
      <c r="L47" s="21"/>
      <c r="U47" s="39"/>
      <c r="V47" s="39"/>
      <c r="W47" s="39"/>
      <c r="X47" s="39"/>
      <c r="Y47" s="39"/>
      <c r="Z47" s="15"/>
      <c r="AH47" s="20"/>
      <c r="AI47" s="20"/>
      <c r="AJ47" s="20"/>
      <c r="AK47" s="20"/>
      <c r="AL47" s="20"/>
      <c r="AM47" s="53"/>
    </row>
    <row r="48" spans="8:39">
      <c r="H48" s="15"/>
      <c r="I48" s="21"/>
      <c r="J48" s="21"/>
      <c r="K48" s="21"/>
      <c r="L48" s="21"/>
      <c r="U48" s="39"/>
      <c r="V48" s="39"/>
      <c r="W48" s="39"/>
      <c r="X48" s="39"/>
      <c r="Y48" s="39"/>
      <c r="Z48" s="15"/>
      <c r="AH48" s="20"/>
      <c r="AI48" s="20"/>
      <c r="AJ48" s="20"/>
      <c r="AK48" s="20"/>
      <c r="AL48" s="20"/>
      <c r="AM48" s="53"/>
    </row>
    <row r="49" spans="8:39">
      <c r="H49" s="15"/>
      <c r="I49" s="21"/>
      <c r="J49" s="21"/>
      <c r="K49" s="21"/>
      <c r="L49" s="21"/>
      <c r="U49" s="39"/>
      <c r="V49" s="39"/>
      <c r="W49" s="39"/>
      <c r="X49" s="39"/>
      <c r="Y49" s="39"/>
      <c r="Z49" s="15"/>
      <c r="AH49" s="20"/>
      <c r="AI49" s="20"/>
      <c r="AJ49" s="20"/>
      <c r="AK49" s="20"/>
      <c r="AL49" s="20"/>
      <c r="AM49" s="53"/>
    </row>
    <row r="50" spans="8:39">
      <c r="H50" s="15"/>
      <c r="I50" s="21"/>
      <c r="J50" s="21"/>
      <c r="K50" s="21"/>
      <c r="L50" s="21"/>
      <c r="U50" s="39"/>
      <c r="V50" s="39"/>
      <c r="W50" s="39"/>
      <c r="X50" s="39"/>
      <c r="Y50" s="39"/>
      <c r="Z50" s="15"/>
      <c r="AH50" s="20"/>
      <c r="AI50" s="20"/>
      <c r="AJ50" s="20"/>
      <c r="AK50" s="20"/>
      <c r="AL50" s="20"/>
      <c r="AM50" s="53"/>
    </row>
    <row r="51" spans="8:39">
      <c r="H51" s="15"/>
      <c r="I51" s="21"/>
      <c r="J51" s="21"/>
      <c r="K51" s="21"/>
      <c r="L51" s="21"/>
      <c r="U51" s="39"/>
      <c r="V51" s="39"/>
      <c r="W51" s="39"/>
      <c r="X51" s="39"/>
      <c r="Y51" s="39"/>
      <c r="Z51" s="15"/>
      <c r="AH51" s="20"/>
      <c r="AI51" s="20"/>
      <c r="AJ51" s="20"/>
      <c r="AK51" s="20"/>
      <c r="AL51" s="20"/>
      <c r="AM51" s="53"/>
    </row>
    <row r="52" spans="8:39">
      <c r="H52" s="15"/>
      <c r="I52" s="21"/>
      <c r="J52" s="21"/>
      <c r="K52" s="21"/>
      <c r="L52" s="21"/>
      <c r="U52" s="39"/>
      <c r="V52" s="39"/>
      <c r="W52" s="39"/>
      <c r="X52" s="39"/>
      <c r="Y52" s="39"/>
      <c r="Z52" s="15"/>
      <c r="AH52" s="20"/>
      <c r="AI52" s="20"/>
      <c r="AJ52" s="20"/>
      <c r="AK52" s="20"/>
      <c r="AL52" s="20"/>
      <c r="AM52" s="53"/>
    </row>
    <row r="53" spans="8:39">
      <c r="H53" s="15"/>
      <c r="I53" s="21"/>
      <c r="J53" s="21"/>
      <c r="K53" s="21"/>
      <c r="L53" s="21"/>
      <c r="U53" s="39"/>
      <c r="V53" s="39"/>
      <c r="W53" s="39"/>
      <c r="X53" s="39"/>
      <c r="Y53" s="39"/>
      <c r="Z53" s="15"/>
      <c r="AH53" s="20"/>
      <c r="AI53" s="20"/>
      <c r="AJ53" s="20"/>
      <c r="AK53" s="20"/>
      <c r="AL53" s="20"/>
      <c r="AM53" s="53"/>
    </row>
    <row r="54" spans="8:39">
      <c r="H54" s="15"/>
      <c r="I54" s="21"/>
      <c r="J54" s="21"/>
      <c r="K54" s="21"/>
      <c r="L54" s="21"/>
      <c r="U54" s="39"/>
      <c r="V54" s="39"/>
      <c r="W54" s="39"/>
      <c r="X54" s="39"/>
      <c r="Y54" s="39"/>
      <c r="Z54" s="15"/>
      <c r="AH54" s="20"/>
      <c r="AI54" s="20"/>
      <c r="AJ54" s="20"/>
      <c r="AK54" s="20"/>
      <c r="AL54" s="20"/>
      <c r="AM54" s="53"/>
    </row>
    <row r="55" spans="8:39">
      <c r="H55" s="15"/>
      <c r="I55" s="21"/>
      <c r="J55" s="21"/>
      <c r="K55" s="21"/>
      <c r="L55" s="21"/>
      <c r="U55" s="39"/>
      <c r="V55" s="39"/>
      <c r="W55" s="39"/>
      <c r="X55" s="39"/>
      <c r="Y55" s="39"/>
      <c r="Z55" s="15"/>
      <c r="AH55" s="20"/>
      <c r="AI55" s="20"/>
      <c r="AJ55" s="20"/>
      <c r="AK55" s="20"/>
      <c r="AL55" s="20"/>
      <c r="AM55" s="53"/>
    </row>
    <row r="56" spans="8:39">
      <c r="H56" s="15"/>
      <c r="I56" s="21"/>
      <c r="J56" s="21"/>
      <c r="K56" s="21"/>
      <c r="L56" s="21"/>
      <c r="U56" s="39"/>
      <c r="V56" s="39"/>
      <c r="W56" s="39"/>
      <c r="X56" s="39"/>
      <c r="Y56" s="39"/>
      <c r="Z56" s="15"/>
      <c r="AH56" s="20"/>
      <c r="AI56" s="20"/>
      <c r="AJ56" s="20"/>
      <c r="AK56" s="20"/>
      <c r="AL56" s="20"/>
      <c r="AM56" s="53"/>
    </row>
    <row r="57" spans="8:39">
      <c r="H57" s="15"/>
      <c r="I57" s="21"/>
      <c r="J57" s="21"/>
      <c r="K57" s="21"/>
      <c r="L57" s="21"/>
      <c r="U57" s="39"/>
      <c r="V57" s="39"/>
      <c r="W57" s="39"/>
      <c r="X57" s="39"/>
      <c r="Y57" s="39"/>
      <c r="Z57" s="15"/>
      <c r="AH57" s="20"/>
      <c r="AI57" s="20"/>
      <c r="AJ57" s="20"/>
      <c r="AK57" s="20"/>
      <c r="AL57" s="20"/>
      <c r="AM57" s="53"/>
    </row>
    <row r="58" spans="8:39">
      <c r="H58" s="15"/>
      <c r="I58" s="21"/>
      <c r="J58" s="21"/>
      <c r="K58" s="21"/>
      <c r="L58" s="21"/>
      <c r="U58" s="39"/>
      <c r="V58" s="39"/>
      <c r="W58" s="39"/>
      <c r="X58" s="39"/>
      <c r="Y58" s="39"/>
      <c r="Z58" s="15"/>
      <c r="AH58" s="20"/>
      <c r="AI58" s="20"/>
      <c r="AJ58" s="20"/>
      <c r="AK58" s="20"/>
      <c r="AL58" s="20"/>
      <c r="AM58" s="53"/>
    </row>
    <row r="59" spans="8:39">
      <c r="H59" s="15"/>
      <c r="I59" s="21"/>
      <c r="J59" s="21"/>
      <c r="K59" s="21"/>
      <c r="L59" s="21"/>
      <c r="U59" s="39"/>
      <c r="V59" s="39"/>
      <c r="W59" s="39"/>
      <c r="X59" s="39"/>
      <c r="Y59" s="39"/>
      <c r="Z59" s="15"/>
      <c r="AH59" s="20"/>
      <c r="AI59" s="20"/>
      <c r="AJ59" s="20"/>
      <c r="AK59" s="20"/>
      <c r="AL59" s="20"/>
      <c r="AM59" s="53"/>
    </row>
    <row r="60" spans="8:39">
      <c r="H60" s="15"/>
      <c r="I60" s="21"/>
      <c r="J60" s="21"/>
      <c r="K60" s="21"/>
      <c r="L60" s="21"/>
      <c r="U60" s="39"/>
      <c r="V60" s="39"/>
      <c r="W60" s="39"/>
      <c r="X60" s="39"/>
      <c r="Y60" s="39"/>
      <c r="Z60" s="15"/>
      <c r="AH60" s="20"/>
      <c r="AI60" s="20"/>
      <c r="AJ60" s="20"/>
      <c r="AK60" s="20"/>
      <c r="AL60" s="20"/>
      <c r="AM60" s="53"/>
    </row>
    <row r="61" spans="8:39">
      <c r="H61" s="15"/>
      <c r="I61" s="21"/>
      <c r="J61" s="21"/>
      <c r="K61" s="21"/>
      <c r="L61" s="21"/>
      <c r="U61" s="39"/>
      <c r="V61" s="39"/>
      <c r="W61" s="39"/>
      <c r="X61" s="39"/>
      <c r="Y61" s="39"/>
      <c r="Z61" s="15"/>
      <c r="AH61" s="20"/>
      <c r="AI61" s="20"/>
      <c r="AJ61" s="20"/>
      <c r="AK61" s="20"/>
      <c r="AL61" s="20"/>
      <c r="AM61" s="53"/>
    </row>
    <row r="62" spans="8:39">
      <c r="H62" s="15"/>
      <c r="I62" s="21"/>
      <c r="J62" s="21"/>
      <c r="K62" s="21"/>
      <c r="L62" s="21"/>
      <c r="U62" s="39"/>
      <c r="V62" s="39"/>
      <c r="W62" s="39"/>
      <c r="X62" s="39"/>
      <c r="Y62" s="39"/>
      <c r="Z62" s="15"/>
      <c r="AH62" s="20"/>
      <c r="AI62" s="20"/>
      <c r="AJ62" s="20"/>
      <c r="AK62" s="20"/>
      <c r="AL62" s="20"/>
      <c r="AM62" s="53"/>
    </row>
    <row r="63" spans="8:39">
      <c r="H63" s="15"/>
      <c r="I63" s="21"/>
      <c r="J63" s="21"/>
      <c r="K63" s="21"/>
      <c r="L63" s="21"/>
      <c r="U63" s="39"/>
      <c r="V63" s="39"/>
      <c r="W63" s="39"/>
      <c r="X63" s="39"/>
      <c r="Y63" s="39"/>
      <c r="Z63" s="15"/>
      <c r="AH63" s="20"/>
      <c r="AI63" s="20"/>
      <c r="AJ63" s="20"/>
      <c r="AK63" s="20"/>
      <c r="AL63" s="20"/>
      <c r="AM63" s="53"/>
    </row>
    <row r="64" spans="8:39">
      <c r="H64" s="15"/>
      <c r="I64" s="21"/>
      <c r="J64" s="21"/>
      <c r="K64" s="21"/>
      <c r="L64" s="21"/>
      <c r="U64" s="39"/>
      <c r="V64" s="39"/>
      <c r="W64" s="39"/>
      <c r="X64" s="39"/>
      <c r="Y64" s="39"/>
      <c r="Z64" s="15"/>
      <c r="AH64" s="20"/>
      <c r="AI64" s="20"/>
      <c r="AJ64" s="20"/>
      <c r="AK64" s="20"/>
      <c r="AL64" s="20"/>
      <c r="AM64" s="53"/>
    </row>
    <row r="65" spans="8:39">
      <c r="H65" s="15"/>
      <c r="I65" s="21"/>
      <c r="J65" s="21"/>
      <c r="K65" s="21"/>
      <c r="L65" s="21"/>
      <c r="U65" s="39"/>
      <c r="V65" s="39"/>
      <c r="W65" s="39"/>
      <c r="X65" s="39"/>
      <c r="Y65" s="39"/>
      <c r="Z65" s="15"/>
      <c r="AH65" s="20"/>
      <c r="AI65" s="20"/>
      <c r="AJ65" s="20"/>
      <c r="AK65" s="20"/>
      <c r="AL65" s="20"/>
      <c r="AM65" s="53"/>
    </row>
    <row r="66" spans="8:39">
      <c r="H66" s="15"/>
      <c r="I66" s="21"/>
      <c r="J66" s="21"/>
      <c r="K66" s="21"/>
      <c r="L66" s="21"/>
      <c r="U66" s="39"/>
      <c r="V66" s="39"/>
      <c r="W66" s="39"/>
      <c r="X66" s="39"/>
      <c r="Y66" s="39"/>
      <c r="Z66" s="15"/>
      <c r="AH66" s="20"/>
      <c r="AI66" s="20"/>
      <c r="AJ66" s="20"/>
      <c r="AK66" s="20"/>
      <c r="AL66" s="20"/>
      <c r="AM66" s="53"/>
    </row>
    <row r="67" spans="8:39">
      <c r="H67" s="15"/>
      <c r="I67" s="21"/>
      <c r="J67" s="21"/>
      <c r="K67" s="21"/>
      <c r="L67" s="21"/>
      <c r="U67" s="39"/>
      <c r="V67" s="39"/>
      <c r="W67" s="39"/>
      <c r="X67" s="39"/>
      <c r="Y67" s="39"/>
      <c r="Z67" s="15"/>
      <c r="AH67" s="20"/>
      <c r="AI67" s="20"/>
      <c r="AJ67" s="20"/>
      <c r="AK67" s="20"/>
      <c r="AL67" s="20"/>
      <c r="AM67" s="53"/>
    </row>
    <row r="68" spans="8:39">
      <c r="H68" s="15"/>
      <c r="I68" s="21"/>
      <c r="J68" s="21"/>
      <c r="K68" s="21"/>
      <c r="L68" s="21"/>
      <c r="U68" s="39"/>
      <c r="V68" s="39"/>
      <c r="W68" s="39"/>
      <c r="X68" s="39"/>
      <c r="Y68" s="39"/>
      <c r="Z68" s="15"/>
      <c r="AH68" s="20"/>
      <c r="AI68" s="20"/>
      <c r="AJ68" s="20"/>
      <c r="AK68" s="20"/>
      <c r="AL68" s="20"/>
      <c r="AM68" s="53"/>
    </row>
    <row r="69" spans="8:39">
      <c r="H69" s="15"/>
      <c r="I69" s="21"/>
      <c r="J69" s="21"/>
      <c r="K69" s="21"/>
      <c r="L69" s="21"/>
      <c r="U69" s="39"/>
      <c r="V69" s="39"/>
      <c r="W69" s="39"/>
      <c r="X69" s="39"/>
      <c r="Y69" s="39"/>
      <c r="Z69" s="15"/>
      <c r="AH69" s="20"/>
      <c r="AI69" s="20"/>
      <c r="AJ69" s="20"/>
      <c r="AK69" s="20"/>
      <c r="AL69" s="20"/>
      <c r="AM69" s="53"/>
    </row>
    <row r="70" spans="8:39">
      <c r="H70" s="15"/>
      <c r="I70" s="21"/>
      <c r="J70" s="21"/>
      <c r="K70" s="21"/>
      <c r="L70" s="21"/>
      <c r="U70" s="39"/>
      <c r="V70" s="39"/>
      <c r="W70" s="39"/>
      <c r="X70" s="39"/>
      <c r="Y70" s="39"/>
      <c r="Z70" s="15"/>
      <c r="AH70" s="20"/>
      <c r="AI70" s="20"/>
      <c r="AJ70" s="20"/>
      <c r="AK70" s="20"/>
      <c r="AL70" s="20"/>
      <c r="AM70" s="53"/>
    </row>
    <row r="71" spans="8:39">
      <c r="H71" s="15"/>
      <c r="I71" s="21"/>
      <c r="J71" s="21"/>
      <c r="K71" s="21"/>
      <c r="L71" s="21"/>
      <c r="U71" s="39"/>
      <c r="V71" s="39"/>
      <c r="W71" s="39"/>
      <c r="X71" s="39"/>
      <c r="Y71" s="39"/>
      <c r="Z71" s="15"/>
      <c r="AH71" s="20"/>
      <c r="AI71" s="20"/>
      <c r="AJ71" s="20"/>
      <c r="AK71" s="20"/>
      <c r="AL71" s="20"/>
      <c r="AM71" s="53"/>
    </row>
    <row r="72" spans="8:39">
      <c r="H72" s="15"/>
      <c r="I72" s="21"/>
      <c r="J72" s="21"/>
      <c r="K72" s="21"/>
      <c r="L72" s="21"/>
      <c r="U72" s="39"/>
      <c r="V72" s="39"/>
      <c r="W72" s="39"/>
      <c r="X72" s="39"/>
      <c r="Y72" s="39"/>
      <c r="Z72" s="15"/>
      <c r="AH72" s="20"/>
      <c r="AI72" s="20"/>
      <c r="AJ72" s="20"/>
      <c r="AK72" s="20"/>
      <c r="AL72" s="20"/>
      <c r="AM72" s="53"/>
    </row>
    <row r="73" spans="8:39">
      <c r="H73" s="15"/>
      <c r="I73" s="21"/>
      <c r="J73" s="21"/>
      <c r="K73" s="21"/>
      <c r="L73" s="21"/>
      <c r="U73" s="39"/>
      <c r="V73" s="39"/>
      <c r="W73" s="39"/>
      <c r="X73" s="39"/>
      <c r="Y73" s="39"/>
      <c r="Z73" s="15"/>
      <c r="AH73" s="20"/>
      <c r="AI73" s="20"/>
      <c r="AJ73" s="20"/>
      <c r="AK73" s="20"/>
      <c r="AL73" s="20"/>
      <c r="AM73" s="53"/>
    </row>
    <row r="74" spans="8:39">
      <c r="H74" s="15"/>
      <c r="I74" s="21"/>
      <c r="J74" s="21"/>
      <c r="K74" s="21"/>
      <c r="L74" s="21"/>
      <c r="U74" s="39"/>
      <c r="V74" s="39"/>
      <c r="W74" s="39"/>
      <c r="X74" s="39"/>
      <c r="Y74" s="39"/>
      <c r="Z74" s="15"/>
      <c r="AH74" s="20"/>
      <c r="AI74" s="20"/>
      <c r="AJ74" s="20"/>
      <c r="AK74" s="20"/>
      <c r="AL74" s="20"/>
      <c r="AM74" s="53"/>
    </row>
    <row r="75" spans="8:39">
      <c r="H75" s="15"/>
      <c r="I75" s="21"/>
      <c r="J75" s="21"/>
      <c r="K75" s="21"/>
      <c r="L75" s="21"/>
      <c r="U75" s="39"/>
      <c r="V75" s="39"/>
      <c r="W75" s="39"/>
      <c r="X75" s="39"/>
      <c r="Y75" s="39"/>
      <c r="Z75" s="15"/>
      <c r="AH75" s="20"/>
      <c r="AI75" s="20"/>
      <c r="AJ75" s="20"/>
      <c r="AK75" s="20"/>
      <c r="AL75" s="20"/>
      <c r="AM75" s="53"/>
    </row>
    <row r="76" spans="8:39">
      <c r="H76" s="15"/>
      <c r="I76" s="21"/>
      <c r="J76" s="21"/>
      <c r="K76" s="21"/>
      <c r="L76" s="21"/>
      <c r="U76" s="39"/>
      <c r="V76" s="39"/>
      <c r="W76" s="39"/>
      <c r="X76" s="39"/>
      <c r="Y76" s="39"/>
      <c r="Z76" s="15"/>
      <c r="AH76" s="20"/>
      <c r="AI76" s="20"/>
      <c r="AJ76" s="20"/>
      <c r="AK76" s="20"/>
      <c r="AL76" s="20"/>
      <c r="AM76" s="53"/>
    </row>
    <row r="77" spans="8:39">
      <c r="H77" s="15"/>
      <c r="I77" s="21"/>
      <c r="J77" s="21"/>
      <c r="K77" s="21"/>
      <c r="L77" s="21"/>
      <c r="U77" s="39"/>
      <c r="V77" s="39"/>
      <c r="W77" s="39"/>
      <c r="X77" s="39"/>
      <c r="Y77" s="39"/>
      <c r="Z77" s="15"/>
      <c r="AH77" s="20"/>
      <c r="AI77" s="20"/>
      <c r="AJ77" s="20"/>
      <c r="AK77" s="20"/>
      <c r="AL77" s="20"/>
      <c r="AM77" s="53"/>
    </row>
    <row r="78" spans="8:39">
      <c r="H78" s="15"/>
      <c r="I78" s="21"/>
      <c r="J78" s="21"/>
      <c r="K78" s="21"/>
      <c r="L78" s="21"/>
      <c r="U78" s="39"/>
      <c r="V78" s="39"/>
      <c r="W78" s="39"/>
      <c r="X78" s="39"/>
      <c r="Y78" s="39"/>
      <c r="Z78" s="15"/>
      <c r="AH78" s="20"/>
      <c r="AI78" s="20"/>
      <c r="AJ78" s="20"/>
      <c r="AK78" s="20"/>
      <c r="AL78" s="20"/>
      <c r="AM78" s="53"/>
    </row>
    <row r="79" spans="8:39">
      <c r="H79" s="15"/>
      <c r="I79" s="21"/>
      <c r="J79" s="21"/>
      <c r="K79" s="21"/>
      <c r="L79" s="21"/>
      <c r="U79" s="39"/>
      <c r="V79" s="39"/>
      <c r="W79" s="39"/>
      <c r="X79" s="39"/>
      <c r="Y79" s="39"/>
      <c r="Z79" s="15"/>
      <c r="AH79" s="20"/>
      <c r="AI79" s="20"/>
      <c r="AJ79" s="20"/>
      <c r="AK79" s="20"/>
      <c r="AL79" s="20"/>
      <c r="AM79" s="53"/>
    </row>
    <row r="80" spans="8:39">
      <c r="H80" s="15"/>
      <c r="I80" s="21"/>
      <c r="J80" s="21"/>
      <c r="K80" s="21"/>
      <c r="L80" s="21"/>
      <c r="U80" s="39"/>
      <c r="V80" s="39"/>
      <c r="W80" s="39"/>
      <c r="X80" s="39"/>
      <c r="Y80" s="39"/>
      <c r="Z80" s="15"/>
      <c r="AH80" s="20"/>
      <c r="AI80" s="20"/>
      <c r="AJ80" s="20"/>
      <c r="AK80" s="20"/>
      <c r="AL80" s="20"/>
      <c r="AM80" s="53"/>
    </row>
    <row r="81" spans="8:39">
      <c r="H81" s="15"/>
      <c r="I81" s="21"/>
      <c r="J81" s="21"/>
      <c r="K81" s="21"/>
      <c r="L81" s="21"/>
      <c r="U81" s="39"/>
      <c r="V81" s="39"/>
      <c r="W81" s="39"/>
      <c r="X81" s="39"/>
      <c r="Y81" s="39"/>
      <c r="Z81" s="15"/>
      <c r="AH81" s="20"/>
      <c r="AI81" s="20"/>
      <c r="AJ81" s="20"/>
      <c r="AK81" s="20"/>
      <c r="AL81" s="20"/>
      <c r="AM81" s="53"/>
    </row>
    <row r="82" spans="8:39">
      <c r="H82" s="15"/>
      <c r="I82" s="21"/>
      <c r="J82" s="21"/>
      <c r="K82" s="21"/>
      <c r="L82" s="21"/>
      <c r="U82" s="39"/>
      <c r="V82" s="39"/>
      <c r="W82" s="39"/>
      <c r="X82" s="39"/>
      <c r="Y82" s="39"/>
      <c r="Z82" s="15"/>
      <c r="AH82" s="20"/>
      <c r="AI82" s="20"/>
      <c r="AJ82" s="20"/>
      <c r="AK82" s="20"/>
      <c r="AL82" s="20"/>
      <c r="AM82" s="53"/>
    </row>
    <row r="83" spans="8:39">
      <c r="H83" s="15"/>
      <c r="I83" s="21"/>
      <c r="J83" s="21"/>
      <c r="K83" s="21"/>
      <c r="L83" s="21"/>
      <c r="U83" s="39"/>
      <c r="V83" s="39"/>
      <c r="W83" s="39"/>
      <c r="X83" s="39"/>
      <c r="Y83" s="39"/>
      <c r="Z83" s="15"/>
      <c r="AH83" s="20"/>
      <c r="AI83" s="20"/>
      <c r="AJ83" s="20"/>
      <c r="AK83" s="20"/>
      <c r="AL83" s="20"/>
      <c r="AM83" s="53"/>
    </row>
    <row r="84" spans="8:39">
      <c r="H84" s="15"/>
      <c r="I84" s="21"/>
      <c r="J84" s="21"/>
      <c r="K84" s="21"/>
      <c r="L84" s="21"/>
      <c r="U84" s="39"/>
      <c r="V84" s="39"/>
      <c r="W84" s="39"/>
      <c r="X84" s="39"/>
      <c r="Y84" s="39"/>
      <c r="Z84" s="15"/>
      <c r="AH84" s="20"/>
      <c r="AI84" s="20"/>
      <c r="AJ84" s="20"/>
      <c r="AK84" s="20"/>
      <c r="AL84" s="20"/>
      <c r="AM84" s="53"/>
    </row>
    <row r="85" spans="8:39">
      <c r="H85" s="15"/>
      <c r="I85" s="21"/>
      <c r="J85" s="21"/>
      <c r="K85" s="21"/>
      <c r="L85" s="21"/>
      <c r="U85" s="39"/>
      <c r="V85" s="39"/>
      <c r="W85" s="39"/>
      <c r="X85" s="39"/>
      <c r="Y85" s="39"/>
      <c r="Z85" s="15"/>
      <c r="AH85" s="20"/>
      <c r="AI85" s="20"/>
      <c r="AJ85" s="20"/>
      <c r="AK85" s="20"/>
      <c r="AL85" s="20"/>
      <c r="AM85" s="53"/>
    </row>
    <row r="86" spans="8:39">
      <c r="H86" s="15"/>
      <c r="I86" s="21"/>
      <c r="J86" s="21"/>
      <c r="K86" s="21"/>
      <c r="L86" s="21"/>
      <c r="U86" s="39"/>
      <c r="V86" s="39"/>
      <c r="W86" s="39"/>
      <c r="X86" s="39"/>
      <c r="Y86" s="39"/>
      <c r="Z86" s="15"/>
      <c r="AH86" s="20"/>
      <c r="AI86" s="20"/>
      <c r="AJ86" s="20"/>
      <c r="AK86" s="20"/>
      <c r="AL86" s="20"/>
      <c r="AM86" s="53"/>
    </row>
    <row r="87" spans="8:39">
      <c r="H87" s="15"/>
      <c r="I87" s="21"/>
      <c r="J87" s="21"/>
      <c r="K87" s="21"/>
      <c r="L87" s="21"/>
      <c r="U87" s="39"/>
      <c r="V87" s="39"/>
      <c r="W87" s="39"/>
      <c r="X87" s="39"/>
      <c r="Y87" s="39"/>
      <c r="Z87" s="15"/>
      <c r="AH87" s="20"/>
      <c r="AI87" s="20"/>
      <c r="AJ87" s="20"/>
      <c r="AK87" s="20"/>
      <c r="AL87" s="20"/>
      <c r="AM87" s="53"/>
    </row>
    <row r="88" spans="8:39">
      <c r="H88" s="15"/>
      <c r="I88" s="21"/>
      <c r="J88" s="21"/>
      <c r="K88" s="21"/>
      <c r="L88" s="21"/>
      <c r="U88" s="39"/>
      <c r="V88" s="39"/>
      <c r="W88" s="39"/>
      <c r="X88" s="39"/>
      <c r="Y88" s="39"/>
      <c r="Z88" s="15"/>
      <c r="AH88" s="20"/>
      <c r="AI88" s="20"/>
      <c r="AJ88" s="20"/>
      <c r="AK88" s="20"/>
      <c r="AL88" s="20"/>
      <c r="AM88" s="53"/>
    </row>
    <row r="89" spans="8:39">
      <c r="H89" s="15"/>
      <c r="I89" s="21"/>
      <c r="J89" s="21"/>
      <c r="K89" s="21"/>
      <c r="L89" s="21"/>
      <c r="U89" s="39"/>
      <c r="V89" s="39"/>
      <c r="W89" s="39"/>
      <c r="X89" s="39"/>
      <c r="Y89" s="39"/>
      <c r="Z89" s="15"/>
      <c r="AH89" s="20"/>
      <c r="AI89" s="20"/>
      <c r="AJ89" s="20"/>
      <c r="AK89" s="20"/>
      <c r="AL89" s="20"/>
      <c r="AM89" s="53"/>
    </row>
    <row r="90" spans="8:39">
      <c r="H90" s="15"/>
      <c r="I90" s="21"/>
      <c r="J90" s="21"/>
      <c r="K90" s="21"/>
      <c r="L90" s="21"/>
      <c r="U90" s="39"/>
      <c r="V90" s="39"/>
      <c r="W90" s="39"/>
      <c r="X90" s="39"/>
      <c r="Y90" s="39"/>
      <c r="Z90" s="15"/>
      <c r="AH90" s="20"/>
      <c r="AI90" s="20"/>
      <c r="AJ90" s="20"/>
      <c r="AK90" s="20"/>
      <c r="AL90" s="20"/>
      <c r="AM90" s="53"/>
    </row>
    <row r="91" spans="8:39">
      <c r="H91" s="15"/>
      <c r="I91" s="21"/>
      <c r="J91" s="21"/>
      <c r="K91" s="21"/>
      <c r="L91" s="21"/>
      <c r="U91" s="39"/>
      <c r="V91" s="39"/>
      <c r="W91" s="39"/>
      <c r="X91" s="39"/>
      <c r="Y91" s="39"/>
      <c r="Z91" s="15"/>
      <c r="AH91" s="20"/>
      <c r="AI91" s="20"/>
      <c r="AJ91" s="20"/>
      <c r="AK91" s="20"/>
      <c r="AL91" s="20"/>
      <c r="AM91" s="53"/>
    </row>
    <row r="92" spans="8:39">
      <c r="H92" s="15"/>
      <c r="I92" s="21"/>
      <c r="J92" s="21"/>
      <c r="K92" s="21"/>
      <c r="L92" s="21"/>
      <c r="U92" s="39"/>
      <c r="V92" s="39"/>
      <c r="W92" s="39"/>
      <c r="X92" s="39"/>
      <c r="Y92" s="39"/>
      <c r="Z92" s="15"/>
      <c r="AH92" s="20"/>
      <c r="AI92" s="20"/>
      <c r="AJ92" s="20"/>
      <c r="AK92" s="20"/>
      <c r="AL92" s="20"/>
      <c r="AM92" s="53"/>
    </row>
    <row r="93" spans="8:39">
      <c r="H93" s="15"/>
      <c r="I93" s="21"/>
      <c r="J93" s="21"/>
      <c r="K93" s="21"/>
      <c r="L93" s="21"/>
      <c r="U93" s="39"/>
      <c r="V93" s="39"/>
      <c r="W93" s="39"/>
      <c r="X93" s="39"/>
      <c r="Y93" s="39"/>
      <c r="Z93" s="15"/>
      <c r="AH93" s="20"/>
      <c r="AI93" s="20"/>
      <c r="AJ93" s="20"/>
      <c r="AK93" s="20"/>
      <c r="AL93" s="20"/>
      <c r="AM93" s="53"/>
    </row>
    <row r="94" spans="8:39">
      <c r="H94" s="15"/>
      <c r="I94" s="21"/>
      <c r="J94" s="21"/>
      <c r="K94" s="21"/>
      <c r="L94" s="21"/>
      <c r="U94" s="39"/>
      <c r="V94" s="39"/>
      <c r="W94" s="39"/>
      <c r="X94" s="39"/>
      <c r="Y94" s="39"/>
      <c r="Z94" s="15"/>
      <c r="AH94" s="20"/>
      <c r="AI94" s="20"/>
      <c r="AJ94" s="20"/>
      <c r="AK94" s="20"/>
      <c r="AL94" s="20"/>
      <c r="AM94" s="53"/>
    </row>
    <row r="95" spans="8:39">
      <c r="H95" s="15"/>
      <c r="I95" s="21"/>
      <c r="J95" s="21"/>
      <c r="K95" s="21"/>
      <c r="L95" s="21"/>
      <c r="U95" s="39"/>
      <c r="V95" s="39"/>
      <c r="W95" s="39"/>
      <c r="X95" s="39"/>
      <c r="Y95" s="39"/>
      <c r="Z95" s="15"/>
      <c r="AH95" s="20"/>
      <c r="AI95" s="20"/>
      <c r="AJ95" s="20"/>
      <c r="AK95" s="20"/>
      <c r="AL95" s="20"/>
      <c r="AM95" s="53"/>
    </row>
    <row r="96" spans="8:39">
      <c r="H96" s="15"/>
      <c r="I96" s="21"/>
      <c r="J96" s="21"/>
      <c r="K96" s="21"/>
      <c r="L96" s="21"/>
      <c r="U96" s="39"/>
      <c r="V96" s="39"/>
      <c r="W96" s="39"/>
      <c r="X96" s="39"/>
      <c r="Y96" s="39"/>
      <c r="Z96" s="15"/>
      <c r="AH96" s="20"/>
      <c r="AI96" s="20"/>
      <c r="AJ96" s="20"/>
      <c r="AK96" s="20"/>
      <c r="AL96" s="20"/>
      <c r="AM96" s="53"/>
    </row>
    <row r="97" spans="8:39">
      <c r="H97" s="15"/>
      <c r="I97" s="21"/>
      <c r="J97" s="21"/>
      <c r="K97" s="21"/>
      <c r="L97" s="21"/>
      <c r="U97" s="39"/>
      <c r="V97" s="39"/>
      <c r="W97" s="39"/>
      <c r="X97" s="39"/>
      <c r="Y97" s="39"/>
      <c r="Z97" s="15"/>
      <c r="AH97" s="20"/>
      <c r="AI97" s="20"/>
      <c r="AJ97" s="20"/>
      <c r="AK97" s="20"/>
      <c r="AL97" s="20"/>
      <c r="AM97" s="53"/>
    </row>
    <row r="98" spans="8:39">
      <c r="H98" s="15"/>
      <c r="I98" s="21"/>
      <c r="J98" s="21"/>
      <c r="K98" s="21"/>
      <c r="L98" s="21"/>
      <c r="U98" s="39"/>
      <c r="V98" s="39"/>
      <c r="W98" s="39"/>
      <c r="X98" s="39"/>
      <c r="Y98" s="39"/>
      <c r="Z98" s="15"/>
      <c r="AH98" s="20"/>
      <c r="AI98" s="20"/>
      <c r="AJ98" s="20"/>
      <c r="AK98" s="20"/>
      <c r="AL98" s="20"/>
      <c r="AM98" s="53"/>
    </row>
    <row r="99" spans="8:39">
      <c r="H99" s="15"/>
      <c r="I99" s="21"/>
      <c r="J99" s="21"/>
      <c r="K99" s="21"/>
      <c r="L99" s="21"/>
      <c r="U99" s="39"/>
      <c r="V99" s="39"/>
      <c r="W99" s="39"/>
      <c r="X99" s="39"/>
      <c r="Y99" s="39"/>
      <c r="Z99" s="15"/>
      <c r="AH99" s="20"/>
      <c r="AI99" s="20"/>
      <c r="AJ99" s="20"/>
      <c r="AK99" s="20"/>
      <c r="AL99" s="20"/>
      <c r="AM99" s="53"/>
    </row>
    <row r="100" spans="8:39">
      <c r="H100" s="15"/>
      <c r="I100" s="21"/>
      <c r="J100" s="21"/>
      <c r="K100" s="21"/>
      <c r="L100" s="21"/>
      <c r="U100" s="39"/>
      <c r="V100" s="39"/>
      <c r="W100" s="39"/>
      <c r="X100" s="39"/>
      <c r="Y100" s="39"/>
      <c r="Z100" s="15"/>
      <c r="AH100" s="20"/>
      <c r="AI100" s="20"/>
      <c r="AJ100" s="20"/>
      <c r="AK100" s="20"/>
      <c r="AL100" s="20"/>
      <c r="AM100" s="53"/>
    </row>
    <row r="101" spans="8:39">
      <c r="H101" s="15"/>
      <c r="I101" s="21"/>
      <c r="J101" s="21"/>
      <c r="K101" s="21"/>
      <c r="L101" s="21"/>
      <c r="U101" s="39"/>
      <c r="V101" s="39"/>
      <c r="W101" s="39"/>
      <c r="X101" s="39"/>
      <c r="Y101" s="39"/>
      <c r="Z101" s="15"/>
      <c r="AH101" s="20"/>
      <c r="AI101" s="20"/>
      <c r="AJ101" s="20"/>
      <c r="AK101" s="20"/>
      <c r="AL101" s="20"/>
      <c r="AM101" s="53"/>
    </row>
    <row r="102" spans="8:39">
      <c r="H102" s="15"/>
      <c r="I102" s="21"/>
      <c r="J102" s="21"/>
      <c r="K102" s="21"/>
      <c r="L102" s="21"/>
      <c r="U102" s="39"/>
      <c r="V102" s="39"/>
      <c r="W102" s="39"/>
      <c r="X102" s="39"/>
      <c r="Y102" s="39"/>
      <c r="Z102" s="15"/>
      <c r="AH102" s="20"/>
      <c r="AI102" s="20"/>
      <c r="AJ102" s="20"/>
      <c r="AK102" s="20"/>
      <c r="AL102" s="20"/>
      <c r="AM102" s="53"/>
    </row>
    <row r="103" spans="8:39">
      <c r="H103" s="15"/>
      <c r="I103" s="21"/>
      <c r="J103" s="21"/>
      <c r="K103" s="21"/>
      <c r="L103" s="21"/>
      <c r="U103" s="39"/>
      <c r="V103" s="39"/>
      <c r="W103" s="39"/>
      <c r="X103" s="39"/>
      <c r="Y103" s="39"/>
      <c r="Z103" s="15"/>
      <c r="AH103" s="20"/>
      <c r="AI103" s="20"/>
      <c r="AJ103" s="20"/>
      <c r="AK103" s="20"/>
      <c r="AL103" s="20"/>
      <c r="AM103" s="53"/>
    </row>
    <row r="104" spans="8:39">
      <c r="H104" s="15"/>
      <c r="I104" s="21"/>
      <c r="J104" s="21"/>
      <c r="K104" s="21"/>
      <c r="L104" s="21"/>
      <c r="U104" s="39"/>
      <c r="V104" s="39"/>
      <c r="W104" s="39"/>
      <c r="X104" s="39"/>
      <c r="Y104" s="39"/>
      <c r="Z104" s="15"/>
      <c r="AH104" s="20"/>
      <c r="AI104" s="20"/>
      <c r="AJ104" s="20"/>
      <c r="AK104" s="20"/>
      <c r="AL104" s="20"/>
      <c r="AM104" s="53"/>
    </row>
    <row r="105" spans="8:39">
      <c r="H105" s="15"/>
      <c r="I105" s="21"/>
      <c r="J105" s="21"/>
      <c r="K105" s="21"/>
      <c r="L105" s="21"/>
      <c r="U105" s="39"/>
      <c r="V105" s="39"/>
      <c r="W105" s="39"/>
      <c r="X105" s="39"/>
      <c r="Y105" s="39"/>
      <c r="Z105" s="15"/>
      <c r="AH105" s="20"/>
      <c r="AI105" s="20"/>
      <c r="AJ105" s="20"/>
      <c r="AK105" s="20"/>
      <c r="AL105" s="20"/>
      <c r="AM105" s="53"/>
    </row>
    <row r="106" spans="8:39">
      <c r="H106" s="15"/>
      <c r="I106" s="21"/>
      <c r="J106" s="21"/>
      <c r="K106" s="21"/>
      <c r="L106" s="21"/>
      <c r="U106" s="39"/>
      <c r="V106" s="39"/>
      <c r="W106" s="39"/>
      <c r="X106" s="39"/>
      <c r="Y106" s="39"/>
      <c r="Z106" s="15"/>
      <c r="AH106" s="20"/>
      <c r="AI106" s="20"/>
      <c r="AJ106" s="20"/>
      <c r="AK106" s="20"/>
      <c r="AL106" s="20"/>
      <c r="AM106" s="53"/>
    </row>
    <row r="107" spans="8:39">
      <c r="H107" s="15"/>
      <c r="I107" s="21"/>
      <c r="J107" s="21"/>
      <c r="K107" s="21"/>
      <c r="L107" s="21"/>
      <c r="U107" s="39"/>
      <c r="V107" s="39"/>
      <c r="W107" s="39"/>
      <c r="X107" s="39"/>
      <c r="Y107" s="39"/>
      <c r="Z107" s="15"/>
      <c r="AH107" s="20"/>
      <c r="AI107" s="20"/>
      <c r="AJ107" s="20"/>
      <c r="AK107" s="20"/>
      <c r="AL107" s="20"/>
      <c r="AM107" s="53"/>
    </row>
    <row r="108" spans="8:39">
      <c r="H108" s="15"/>
      <c r="I108" s="21"/>
      <c r="J108" s="21"/>
      <c r="K108" s="21"/>
      <c r="L108" s="21"/>
      <c r="U108" s="39"/>
      <c r="V108" s="39"/>
      <c r="W108" s="39"/>
      <c r="X108" s="39"/>
      <c r="Y108" s="39"/>
      <c r="Z108" s="15"/>
      <c r="AH108" s="20"/>
      <c r="AI108" s="20"/>
      <c r="AJ108" s="20"/>
      <c r="AK108" s="20"/>
      <c r="AL108" s="20"/>
      <c r="AM108" s="53"/>
    </row>
    <row r="109" spans="8:39">
      <c r="H109" s="15"/>
      <c r="I109" s="21"/>
      <c r="J109" s="21"/>
      <c r="K109" s="21"/>
      <c r="L109" s="21"/>
      <c r="U109" s="39"/>
      <c r="V109" s="39"/>
      <c r="W109" s="39"/>
      <c r="X109" s="39"/>
      <c r="Y109" s="39"/>
      <c r="Z109" s="15"/>
      <c r="AH109" s="20"/>
      <c r="AI109" s="20"/>
      <c r="AJ109" s="20"/>
      <c r="AK109" s="20"/>
      <c r="AL109" s="20"/>
      <c r="AM109" s="53"/>
    </row>
    <row r="110" spans="8:39">
      <c r="H110" s="15"/>
      <c r="I110" s="21"/>
      <c r="J110" s="21"/>
      <c r="K110" s="21"/>
      <c r="L110" s="21"/>
      <c r="U110" s="39"/>
      <c r="V110" s="39"/>
      <c r="W110" s="39"/>
      <c r="X110" s="39"/>
      <c r="Y110" s="39"/>
      <c r="Z110" s="15"/>
      <c r="AH110" s="20"/>
      <c r="AI110" s="20"/>
      <c r="AJ110" s="20"/>
      <c r="AK110" s="20"/>
      <c r="AL110" s="20"/>
      <c r="AM110" s="53"/>
    </row>
    <row r="111" spans="8:39">
      <c r="H111" s="15"/>
      <c r="I111" s="21"/>
      <c r="J111" s="21"/>
      <c r="K111" s="21"/>
      <c r="L111" s="21"/>
      <c r="U111" s="39"/>
      <c r="V111" s="39"/>
      <c r="W111" s="39"/>
      <c r="X111" s="39"/>
      <c r="Y111" s="39"/>
      <c r="Z111" s="15"/>
      <c r="AH111" s="20"/>
      <c r="AI111" s="20"/>
      <c r="AJ111" s="20"/>
      <c r="AK111" s="20"/>
      <c r="AL111" s="20"/>
      <c r="AM111" s="53"/>
    </row>
    <row r="112" spans="8:39">
      <c r="H112" s="15"/>
      <c r="I112" s="21"/>
      <c r="J112" s="21"/>
      <c r="K112" s="21"/>
      <c r="L112" s="21"/>
      <c r="U112" s="39"/>
      <c r="V112" s="39"/>
      <c r="W112" s="39"/>
      <c r="X112" s="39"/>
      <c r="Y112" s="39"/>
      <c r="Z112" s="15"/>
      <c r="AH112" s="20"/>
      <c r="AI112" s="20"/>
      <c r="AJ112" s="20"/>
      <c r="AK112" s="20"/>
      <c r="AL112" s="20"/>
      <c r="AM112" s="53"/>
    </row>
    <row r="113" spans="8:39">
      <c r="H113" s="15"/>
      <c r="I113" s="21"/>
      <c r="J113" s="21"/>
      <c r="K113" s="21"/>
      <c r="L113" s="21"/>
      <c r="U113" s="39"/>
      <c r="V113" s="39"/>
      <c r="W113" s="39"/>
      <c r="X113" s="39"/>
      <c r="Y113" s="39"/>
      <c r="Z113" s="15"/>
      <c r="AH113" s="20"/>
      <c r="AI113" s="20"/>
      <c r="AJ113" s="20"/>
      <c r="AK113" s="20"/>
      <c r="AL113" s="20"/>
      <c r="AM113" s="53"/>
    </row>
    <row r="114" spans="8:39">
      <c r="H114" s="15"/>
      <c r="I114" s="21"/>
      <c r="J114" s="21"/>
      <c r="K114" s="21"/>
      <c r="L114" s="21"/>
      <c r="U114" s="39"/>
      <c r="V114" s="39"/>
      <c r="W114" s="39"/>
      <c r="X114" s="39"/>
      <c r="Y114" s="39"/>
      <c r="Z114" s="15"/>
      <c r="AH114" s="20"/>
      <c r="AI114" s="20"/>
      <c r="AJ114" s="20"/>
      <c r="AK114" s="20"/>
      <c r="AL114" s="20"/>
      <c r="AM114" s="53"/>
    </row>
    <row r="115" spans="8:39">
      <c r="H115" s="15"/>
      <c r="I115" s="21"/>
      <c r="J115" s="21"/>
      <c r="K115" s="21"/>
      <c r="L115" s="21"/>
      <c r="U115" s="39"/>
      <c r="V115" s="39"/>
      <c r="W115" s="39"/>
      <c r="X115" s="39"/>
      <c r="Y115" s="39"/>
      <c r="Z115" s="15"/>
      <c r="AH115" s="20"/>
      <c r="AI115" s="20"/>
      <c r="AJ115" s="20"/>
      <c r="AK115" s="20"/>
      <c r="AL115" s="20"/>
      <c r="AM115" s="53"/>
    </row>
    <row r="116" spans="8:39">
      <c r="H116" s="15"/>
      <c r="I116" s="21"/>
      <c r="J116" s="21"/>
      <c r="K116" s="21"/>
      <c r="L116" s="21"/>
      <c r="U116" s="39"/>
      <c r="V116" s="39"/>
      <c r="W116" s="39"/>
      <c r="X116" s="39"/>
      <c r="Y116" s="39"/>
      <c r="Z116" s="15"/>
      <c r="AH116" s="20"/>
      <c r="AI116" s="20"/>
      <c r="AJ116" s="20"/>
      <c r="AK116" s="20"/>
      <c r="AL116" s="20"/>
      <c r="AM116" s="53"/>
    </row>
    <row r="117" spans="8:39">
      <c r="H117" s="15"/>
      <c r="I117" s="21"/>
      <c r="J117" s="21"/>
      <c r="K117" s="21"/>
      <c r="L117" s="21"/>
      <c r="U117" s="39"/>
      <c r="V117" s="39"/>
      <c r="W117" s="39"/>
      <c r="X117" s="39"/>
      <c r="Y117" s="39"/>
      <c r="Z117" s="15"/>
      <c r="AH117" s="20"/>
      <c r="AI117" s="20"/>
      <c r="AJ117" s="20"/>
      <c r="AK117" s="20"/>
      <c r="AL117" s="20"/>
      <c r="AM117" s="53"/>
    </row>
    <row r="118" spans="8:39">
      <c r="H118" s="15"/>
      <c r="I118" s="21"/>
      <c r="J118" s="21"/>
      <c r="K118" s="21"/>
      <c r="L118" s="21"/>
      <c r="U118" s="39"/>
      <c r="V118" s="39"/>
      <c r="W118" s="39"/>
      <c r="X118" s="39"/>
      <c r="Y118" s="39"/>
      <c r="Z118" s="15"/>
      <c r="AH118" s="20"/>
      <c r="AI118" s="20"/>
      <c r="AJ118" s="20"/>
      <c r="AK118" s="20"/>
      <c r="AL118" s="20"/>
      <c r="AM118" s="53"/>
    </row>
    <row r="119" spans="8:39">
      <c r="H119" s="15"/>
      <c r="I119" s="21"/>
      <c r="J119" s="21"/>
      <c r="K119" s="21"/>
      <c r="L119" s="21"/>
      <c r="U119" s="39"/>
      <c r="V119" s="39"/>
      <c r="W119" s="39"/>
      <c r="X119" s="39"/>
      <c r="Y119" s="39"/>
      <c r="Z119" s="15"/>
      <c r="AH119" s="20"/>
      <c r="AI119" s="20"/>
      <c r="AJ119" s="20"/>
      <c r="AK119" s="20"/>
      <c r="AL119" s="20"/>
      <c r="AM119" s="53"/>
    </row>
    <row r="120" spans="8:39">
      <c r="H120" s="15"/>
      <c r="I120" s="21"/>
      <c r="J120" s="21"/>
      <c r="K120" s="21"/>
      <c r="L120" s="21"/>
      <c r="U120" s="39"/>
      <c r="V120" s="39"/>
      <c r="W120" s="39"/>
      <c r="X120" s="39"/>
      <c r="Y120" s="39"/>
      <c r="Z120" s="15"/>
      <c r="AH120" s="20"/>
      <c r="AI120" s="20"/>
      <c r="AJ120" s="20"/>
      <c r="AK120" s="20"/>
      <c r="AL120" s="20"/>
      <c r="AM120" s="53"/>
    </row>
    <row r="121" spans="8:39">
      <c r="H121" s="15"/>
      <c r="I121" s="21"/>
      <c r="J121" s="21"/>
      <c r="K121" s="21"/>
      <c r="L121" s="21"/>
      <c r="U121" s="39"/>
      <c r="V121" s="39"/>
      <c r="W121" s="39"/>
      <c r="X121" s="39"/>
      <c r="Y121" s="39"/>
      <c r="Z121" s="15"/>
      <c r="AH121" s="20"/>
      <c r="AI121" s="20"/>
      <c r="AJ121" s="20"/>
      <c r="AK121" s="20"/>
      <c r="AL121" s="20"/>
      <c r="AM121" s="53"/>
    </row>
    <row r="122" spans="8:39">
      <c r="H122" s="15"/>
      <c r="I122" s="21"/>
      <c r="J122" s="21"/>
      <c r="K122" s="21"/>
      <c r="L122" s="21"/>
      <c r="U122" s="39"/>
      <c r="V122" s="39"/>
      <c r="W122" s="39"/>
      <c r="X122" s="39"/>
      <c r="Y122" s="39"/>
      <c r="Z122" s="15"/>
      <c r="AH122" s="20"/>
      <c r="AI122" s="20"/>
      <c r="AJ122" s="20"/>
      <c r="AK122" s="20"/>
      <c r="AL122" s="20"/>
      <c r="AM122" s="53"/>
    </row>
    <row r="123" spans="8:39">
      <c r="H123" s="15"/>
      <c r="I123" s="21"/>
      <c r="J123" s="21"/>
      <c r="K123" s="21"/>
      <c r="L123" s="21"/>
      <c r="U123" s="39"/>
      <c r="V123" s="39"/>
      <c r="W123" s="39"/>
      <c r="X123" s="39"/>
      <c r="Y123" s="39"/>
      <c r="Z123" s="15"/>
      <c r="AH123" s="20"/>
      <c r="AI123" s="20"/>
      <c r="AJ123" s="20"/>
      <c r="AK123" s="20"/>
      <c r="AL123" s="20"/>
      <c r="AM123" s="53"/>
    </row>
    <row r="124" spans="8:39">
      <c r="H124" s="15"/>
      <c r="I124" s="21"/>
      <c r="J124" s="21"/>
      <c r="K124" s="21"/>
      <c r="L124" s="21"/>
      <c r="U124" s="39"/>
      <c r="V124" s="39"/>
      <c r="W124" s="39"/>
      <c r="X124" s="39"/>
      <c r="Y124" s="39"/>
      <c r="Z124" s="15"/>
      <c r="AH124" s="20"/>
      <c r="AI124" s="20"/>
      <c r="AJ124" s="20"/>
      <c r="AK124" s="20"/>
      <c r="AL124" s="20"/>
      <c r="AM124" s="53"/>
    </row>
    <row r="125" spans="8:39">
      <c r="H125" s="15"/>
      <c r="I125" s="21"/>
      <c r="J125" s="21"/>
      <c r="K125" s="21"/>
      <c r="L125" s="21"/>
      <c r="U125" s="39"/>
      <c r="V125" s="39"/>
      <c r="W125" s="39"/>
      <c r="X125" s="39"/>
      <c r="Y125" s="39"/>
      <c r="Z125" s="15"/>
      <c r="AH125" s="20"/>
      <c r="AI125" s="20"/>
      <c r="AJ125" s="20"/>
      <c r="AK125" s="20"/>
      <c r="AL125" s="20"/>
      <c r="AM125" s="53"/>
    </row>
    <row r="126" spans="8:39">
      <c r="H126" s="15"/>
      <c r="I126" s="21"/>
      <c r="J126" s="21"/>
      <c r="K126" s="21"/>
      <c r="L126" s="21"/>
      <c r="U126" s="39"/>
      <c r="V126" s="39"/>
      <c r="W126" s="39"/>
      <c r="X126" s="39"/>
      <c r="Y126" s="39"/>
      <c r="Z126" s="15"/>
      <c r="AH126" s="20"/>
      <c r="AI126" s="20"/>
      <c r="AJ126" s="20"/>
      <c r="AK126" s="20"/>
      <c r="AL126" s="20"/>
      <c r="AM126" s="53"/>
    </row>
    <row r="127" spans="8:39">
      <c r="H127" s="15"/>
      <c r="I127" s="21"/>
      <c r="J127" s="21"/>
      <c r="K127" s="21"/>
      <c r="L127" s="21"/>
      <c r="U127" s="39"/>
      <c r="V127" s="39"/>
      <c r="W127" s="39"/>
      <c r="X127" s="39"/>
      <c r="Y127" s="39"/>
      <c r="Z127" s="15"/>
      <c r="AH127" s="20"/>
      <c r="AI127" s="20"/>
      <c r="AJ127" s="20"/>
      <c r="AK127" s="20"/>
      <c r="AL127" s="20"/>
      <c r="AM127" s="53"/>
    </row>
    <row r="128" spans="8:39">
      <c r="H128" s="15"/>
      <c r="I128" s="21"/>
      <c r="J128" s="21"/>
      <c r="K128" s="21"/>
      <c r="L128" s="21"/>
      <c r="U128" s="39"/>
      <c r="V128" s="39"/>
      <c r="W128" s="39"/>
      <c r="X128" s="39"/>
      <c r="Y128" s="39"/>
      <c r="Z128" s="15"/>
      <c r="AH128" s="20"/>
      <c r="AI128" s="20"/>
      <c r="AJ128" s="20"/>
      <c r="AK128" s="20"/>
      <c r="AL128" s="20"/>
      <c r="AM128" s="53"/>
    </row>
    <row r="129" spans="4:39">
      <c r="H129" s="15"/>
      <c r="I129" s="21"/>
      <c r="J129" s="21"/>
      <c r="K129" s="21"/>
      <c r="L129" s="21"/>
      <c r="U129" s="39"/>
      <c r="V129" s="39"/>
      <c r="W129" s="39"/>
      <c r="X129" s="39"/>
      <c r="Y129" s="39"/>
      <c r="Z129" s="15"/>
      <c r="AH129" s="20"/>
      <c r="AI129" s="20"/>
      <c r="AJ129" s="20"/>
      <c r="AK129" s="20"/>
      <c r="AL129" s="20"/>
      <c r="AM129" s="53"/>
    </row>
    <row r="130" spans="4:39">
      <c r="H130" s="15"/>
      <c r="I130" s="21"/>
      <c r="J130" s="21"/>
      <c r="K130" s="21"/>
      <c r="L130" s="21"/>
      <c r="U130" s="39"/>
      <c r="V130" s="39"/>
      <c r="W130" s="39"/>
      <c r="X130" s="39"/>
      <c r="Y130" s="39"/>
      <c r="Z130" s="15"/>
      <c r="AH130" s="20"/>
      <c r="AI130" s="20"/>
      <c r="AJ130" s="20"/>
      <c r="AK130" s="20"/>
      <c r="AL130" s="20"/>
      <c r="AM130" s="53"/>
    </row>
    <row r="131" spans="4:39">
      <c r="H131" s="15"/>
      <c r="I131" s="21"/>
      <c r="J131" s="21"/>
      <c r="K131" s="21"/>
      <c r="L131" s="21"/>
      <c r="U131" s="39"/>
      <c r="V131" s="39"/>
      <c r="W131" s="39"/>
      <c r="X131" s="39"/>
      <c r="Y131" s="39"/>
      <c r="Z131" s="15"/>
      <c r="AH131" s="20"/>
      <c r="AI131" s="20"/>
      <c r="AJ131" s="20"/>
      <c r="AK131" s="20"/>
      <c r="AL131" s="20"/>
      <c r="AM131" s="53"/>
    </row>
    <row r="132" spans="4:39">
      <c r="D132" s="21"/>
      <c r="E132" s="21"/>
      <c r="F132" s="21"/>
      <c r="G132" s="21"/>
    </row>
    <row r="133" spans="4:39">
      <c r="D133" s="21"/>
      <c r="E133" s="21"/>
      <c r="F133" s="21"/>
      <c r="G133" s="21"/>
    </row>
    <row r="134" spans="4:39">
      <c r="D134" s="21"/>
      <c r="E134" s="21"/>
      <c r="F134" s="21"/>
      <c r="G134" s="21"/>
    </row>
    <row r="135" spans="4:39">
      <c r="D135" s="21"/>
      <c r="E135" s="21"/>
      <c r="F135" s="21"/>
      <c r="G135" s="21"/>
    </row>
    <row r="136" spans="4:39">
      <c r="D136" s="21"/>
      <c r="E136" s="21"/>
      <c r="F136" s="21"/>
      <c r="G136" s="21"/>
    </row>
    <row r="137" spans="4:39">
      <c r="D137" s="21"/>
      <c r="E137" s="21"/>
      <c r="F137" s="21"/>
      <c r="G137" s="21"/>
    </row>
    <row r="138" spans="4:39">
      <c r="D138" s="21"/>
      <c r="E138" s="21"/>
      <c r="F138" s="21"/>
      <c r="G138" s="21"/>
    </row>
    <row r="139" spans="4:39">
      <c r="D139" s="21"/>
      <c r="E139" s="21"/>
      <c r="F139" s="21"/>
      <c r="G139" s="21"/>
    </row>
    <row r="140" spans="4:39">
      <c r="D140" s="21"/>
      <c r="E140" s="21"/>
      <c r="F140" s="21"/>
      <c r="G140" s="21"/>
    </row>
    <row r="141" spans="4:39">
      <c r="D141" s="21"/>
      <c r="E141" s="21"/>
      <c r="F141" s="21"/>
      <c r="G141" s="21"/>
    </row>
    <row r="142" spans="4:39">
      <c r="D142" s="21"/>
      <c r="E142" s="21"/>
      <c r="F142" s="21"/>
      <c r="G142" s="21"/>
    </row>
    <row r="143" spans="4:39">
      <c r="D143" s="21"/>
      <c r="E143" s="21"/>
      <c r="F143" s="21"/>
      <c r="G143" s="21"/>
    </row>
    <row r="144" spans="4:39">
      <c r="D144" s="21"/>
      <c r="E144" s="21"/>
      <c r="F144" s="21"/>
      <c r="G144" s="21"/>
    </row>
    <row r="145" spans="4:7">
      <c r="D145" s="21"/>
      <c r="E145" s="21"/>
      <c r="F145" s="21"/>
      <c r="G145" s="21"/>
    </row>
    <row r="146" spans="4:7">
      <c r="D146" s="21"/>
      <c r="E146" s="21"/>
      <c r="F146" s="21"/>
      <c r="G146" s="21"/>
    </row>
    <row r="147" spans="4:7">
      <c r="D147" s="21"/>
      <c r="E147" s="21"/>
      <c r="F147" s="21"/>
      <c r="G147" s="21"/>
    </row>
    <row r="148" spans="4:7">
      <c r="D148" s="21"/>
      <c r="E148" s="21"/>
      <c r="F148" s="21"/>
      <c r="G148" s="21"/>
    </row>
    <row r="149" spans="4:7">
      <c r="D149" s="21"/>
      <c r="E149" s="21"/>
      <c r="F149" s="21"/>
      <c r="G149" s="21"/>
    </row>
    <row r="150" spans="4:7">
      <c r="D150" s="21"/>
      <c r="E150" s="21"/>
      <c r="F150" s="21"/>
      <c r="G150" s="21"/>
    </row>
    <row r="151" spans="4:7">
      <c r="D151" s="21"/>
      <c r="E151" s="21"/>
      <c r="F151" s="21"/>
      <c r="G151" s="21"/>
    </row>
    <row r="152" spans="4:7">
      <c r="D152" s="21"/>
      <c r="E152" s="21"/>
      <c r="F152" s="21"/>
      <c r="G152" s="21"/>
    </row>
    <row r="153" spans="4:7">
      <c r="D153" s="21"/>
      <c r="E153" s="21"/>
      <c r="F153" s="21"/>
      <c r="G153" s="21"/>
    </row>
    <row r="154" spans="4:7">
      <c r="D154" s="21"/>
      <c r="E154" s="21"/>
      <c r="F154" s="21"/>
      <c r="G154" s="21"/>
    </row>
    <row r="155" spans="4:7">
      <c r="D155" s="21"/>
      <c r="E155" s="21"/>
      <c r="F155" s="21"/>
      <c r="G155" s="21"/>
    </row>
    <row r="156" spans="4:7">
      <c r="D156" s="21"/>
      <c r="E156" s="21"/>
      <c r="F156" s="21"/>
      <c r="G156" s="21"/>
    </row>
    <row r="157" spans="4:7">
      <c r="D157" s="21"/>
      <c r="E157" s="21"/>
      <c r="F157" s="21"/>
      <c r="G157" s="21"/>
    </row>
    <row r="158" spans="4:7">
      <c r="D158" s="21"/>
      <c r="E158" s="21"/>
      <c r="F158" s="21"/>
      <c r="G158" s="21"/>
    </row>
    <row r="159" spans="4:7">
      <c r="D159" s="21"/>
      <c r="E159" s="21"/>
      <c r="F159" s="21"/>
      <c r="G159" s="21"/>
    </row>
    <row r="160" spans="4:7">
      <c r="D160" s="21"/>
      <c r="E160" s="21"/>
      <c r="F160" s="21"/>
      <c r="G160" s="21"/>
    </row>
    <row r="161" spans="4:7">
      <c r="D161" s="21"/>
      <c r="E161" s="21"/>
      <c r="F161" s="21"/>
      <c r="G161" s="21"/>
    </row>
    <row r="162" spans="4:7">
      <c r="D162" s="21"/>
      <c r="E162" s="21"/>
      <c r="F162" s="21"/>
      <c r="G162" s="21"/>
    </row>
    <row r="163" spans="4:7">
      <c r="D163" s="21"/>
      <c r="E163" s="21"/>
      <c r="F163" s="21"/>
      <c r="G163" s="21"/>
    </row>
    <row r="164" spans="4:7">
      <c r="D164" s="21"/>
      <c r="E164" s="21"/>
      <c r="F164" s="21"/>
      <c r="G164" s="21"/>
    </row>
    <row r="165" spans="4:7">
      <c r="D165" s="21"/>
      <c r="E165" s="21"/>
      <c r="F165" s="21"/>
      <c r="G165" s="21"/>
    </row>
    <row r="166" spans="4:7">
      <c r="D166" s="21"/>
      <c r="E166" s="21"/>
      <c r="F166" s="21"/>
      <c r="G166" s="21"/>
    </row>
    <row r="167" spans="4:7">
      <c r="D167" s="21"/>
      <c r="E167" s="21"/>
      <c r="F167" s="21"/>
      <c r="G167" s="21"/>
    </row>
    <row r="168" spans="4:7">
      <c r="D168" s="21"/>
      <c r="E168" s="21"/>
      <c r="F168" s="21"/>
      <c r="G168" s="21"/>
    </row>
    <row r="169" spans="4:7">
      <c r="D169" s="21"/>
      <c r="E169" s="21"/>
      <c r="F169" s="21"/>
      <c r="G169" s="21"/>
    </row>
    <row r="170" spans="4:7">
      <c r="D170" s="21"/>
      <c r="E170" s="21"/>
      <c r="F170" s="21"/>
      <c r="G170" s="21"/>
    </row>
    <row r="171" spans="4:7">
      <c r="D171" s="21"/>
      <c r="E171" s="21"/>
      <c r="F171" s="21"/>
      <c r="G171" s="21"/>
    </row>
    <row r="172" spans="4:7">
      <c r="D172" s="21"/>
      <c r="E172" s="21"/>
      <c r="F172" s="21"/>
      <c r="G172" s="21"/>
    </row>
    <row r="173" spans="4:7">
      <c r="D173" s="21"/>
      <c r="E173" s="21"/>
      <c r="F173" s="21"/>
      <c r="G173" s="21"/>
    </row>
    <row r="174" spans="4:7">
      <c r="D174" s="21"/>
      <c r="E174" s="21"/>
      <c r="F174" s="21"/>
      <c r="G174" s="21"/>
    </row>
    <row r="175" spans="4:7">
      <c r="D175" s="21"/>
      <c r="E175" s="21"/>
      <c r="F175" s="21"/>
      <c r="G175" s="21"/>
    </row>
    <row r="176" spans="4:7">
      <c r="D176" s="21"/>
      <c r="E176" s="21"/>
      <c r="F176" s="21"/>
      <c r="G176" s="21"/>
    </row>
    <row r="177" spans="4:7">
      <c r="D177" s="21"/>
      <c r="E177" s="21"/>
      <c r="F177" s="21"/>
      <c r="G177" s="21"/>
    </row>
    <row r="178" spans="4:7">
      <c r="D178" s="21"/>
      <c r="E178" s="21"/>
      <c r="F178" s="21"/>
      <c r="G178" s="21"/>
    </row>
    <row r="179" spans="4:7">
      <c r="D179" s="21"/>
      <c r="E179" s="21"/>
      <c r="F179" s="21"/>
      <c r="G179" s="21"/>
    </row>
    <row r="180" spans="4:7">
      <c r="D180" s="21"/>
      <c r="E180" s="21"/>
      <c r="F180" s="21"/>
      <c r="G180" s="21"/>
    </row>
    <row r="181" spans="4:7">
      <c r="D181" s="21"/>
      <c r="E181" s="21"/>
      <c r="F181" s="21"/>
      <c r="G181" s="21"/>
    </row>
    <row r="182" spans="4:7">
      <c r="D182" s="21"/>
      <c r="E182" s="21"/>
      <c r="F182" s="21"/>
      <c r="G182" s="21"/>
    </row>
    <row r="183" spans="4:7">
      <c r="D183" s="21"/>
      <c r="E183" s="21"/>
      <c r="F183" s="21"/>
      <c r="G183" s="21"/>
    </row>
    <row r="184" spans="4:7">
      <c r="D184" s="21"/>
      <c r="E184" s="21"/>
      <c r="F184" s="21"/>
      <c r="G184" s="21"/>
    </row>
    <row r="185" spans="4:7">
      <c r="D185" s="21"/>
      <c r="E185" s="21"/>
      <c r="F185" s="21"/>
      <c r="G185" s="21"/>
    </row>
    <row r="186" spans="4:7">
      <c r="D186" s="21"/>
      <c r="E186" s="21"/>
      <c r="F186" s="21"/>
      <c r="G186" s="21"/>
    </row>
    <row r="187" spans="4:7">
      <c r="D187" s="21"/>
      <c r="E187" s="21"/>
      <c r="F187" s="21"/>
      <c r="G187" s="21"/>
    </row>
    <row r="188" spans="4:7">
      <c r="D188" s="21"/>
      <c r="E188" s="21"/>
      <c r="F188" s="21"/>
      <c r="G188" s="21"/>
    </row>
    <row r="189" spans="4:7">
      <c r="D189" s="21"/>
      <c r="E189" s="21"/>
      <c r="F189" s="21"/>
      <c r="G189" s="21"/>
    </row>
    <row r="190" spans="4:7">
      <c r="D190" s="21"/>
      <c r="E190" s="21"/>
      <c r="F190" s="21"/>
      <c r="G190" s="21"/>
    </row>
    <row r="191" spans="4:7">
      <c r="D191" s="21"/>
      <c r="E191" s="21"/>
      <c r="F191" s="21"/>
      <c r="G191" s="21"/>
    </row>
    <row r="192" spans="4:7">
      <c r="D192" s="21"/>
      <c r="E192" s="21"/>
      <c r="F192" s="21"/>
      <c r="G192" s="21"/>
    </row>
    <row r="193" spans="4:7">
      <c r="D193" s="21"/>
      <c r="E193" s="21"/>
      <c r="F193" s="21"/>
      <c r="G193" s="21"/>
    </row>
    <row r="194" spans="4:7">
      <c r="D194" s="21"/>
      <c r="E194" s="21"/>
      <c r="F194" s="21"/>
      <c r="G194" s="21"/>
    </row>
    <row r="195" spans="4:7">
      <c r="D195" s="21"/>
      <c r="E195" s="21"/>
      <c r="F195" s="21"/>
      <c r="G195" s="21"/>
    </row>
    <row r="196" spans="4:7">
      <c r="D196" s="21"/>
      <c r="E196" s="21"/>
      <c r="F196" s="21"/>
      <c r="G196" s="21"/>
    </row>
    <row r="197" spans="4:7">
      <c r="D197" s="21"/>
      <c r="E197" s="21"/>
      <c r="F197" s="21"/>
      <c r="G197" s="21"/>
    </row>
    <row r="198" spans="4:7">
      <c r="D198" s="21"/>
      <c r="E198" s="21"/>
      <c r="F198" s="21"/>
      <c r="G198" s="21"/>
    </row>
    <row r="199" spans="4:7">
      <c r="D199" s="21"/>
      <c r="E199" s="21"/>
      <c r="F199" s="21"/>
      <c r="G199" s="21"/>
    </row>
    <row r="200" spans="4:7">
      <c r="D200" s="21"/>
      <c r="E200" s="21"/>
      <c r="F200" s="21"/>
      <c r="G200" s="21"/>
    </row>
    <row r="201" spans="4:7">
      <c r="D201" s="21"/>
      <c r="E201" s="21"/>
      <c r="F201" s="21"/>
      <c r="G201" s="21"/>
    </row>
    <row r="202" spans="4:7">
      <c r="D202" s="21"/>
      <c r="E202" s="21"/>
      <c r="F202" s="21"/>
      <c r="G202" s="21"/>
    </row>
    <row r="203" spans="4:7">
      <c r="D203" s="21"/>
      <c r="E203" s="21"/>
      <c r="F203" s="21"/>
      <c r="G203" s="21"/>
    </row>
    <row r="204" spans="4:7">
      <c r="D204" s="21"/>
      <c r="E204" s="21"/>
      <c r="F204" s="21"/>
      <c r="G204" s="21"/>
    </row>
    <row r="205" spans="4:7">
      <c r="D205" s="21"/>
      <c r="E205" s="21"/>
      <c r="F205" s="21"/>
      <c r="G205" s="21"/>
    </row>
    <row r="206" spans="4:7">
      <c r="D206" s="21"/>
      <c r="E206" s="21"/>
      <c r="F206" s="21"/>
      <c r="G206" s="21"/>
    </row>
    <row r="207" spans="4:7">
      <c r="D207" s="21"/>
      <c r="E207" s="21"/>
      <c r="F207" s="21"/>
      <c r="G207" s="21"/>
    </row>
    <row r="208" spans="4:7">
      <c r="D208" s="21"/>
      <c r="E208" s="21"/>
      <c r="F208" s="21"/>
      <c r="G208" s="21"/>
    </row>
    <row r="209" spans="4:7">
      <c r="D209" s="21"/>
      <c r="E209" s="21"/>
      <c r="F209" s="21"/>
      <c r="G209" s="21"/>
    </row>
    <row r="210" spans="4:7">
      <c r="D210" s="21"/>
      <c r="E210" s="21"/>
      <c r="F210" s="21"/>
      <c r="G210" s="21"/>
    </row>
    <row r="211" spans="4:7">
      <c r="D211" s="21"/>
      <c r="E211" s="21"/>
      <c r="F211" s="21"/>
      <c r="G211" s="21"/>
    </row>
    <row r="212" spans="4:7">
      <c r="D212" s="21"/>
      <c r="E212" s="21"/>
      <c r="F212" s="21"/>
      <c r="G212" s="21"/>
    </row>
    <row r="213" spans="4:7">
      <c r="D213" s="21"/>
      <c r="E213" s="21"/>
      <c r="F213" s="21"/>
      <c r="G213" s="21"/>
    </row>
    <row r="214" spans="4:7">
      <c r="D214" s="21"/>
      <c r="E214" s="21"/>
      <c r="F214" s="21"/>
      <c r="G214" s="21"/>
    </row>
    <row r="215" spans="4:7">
      <c r="D215" s="21"/>
      <c r="E215" s="21"/>
      <c r="F215" s="21"/>
      <c r="G215" s="21"/>
    </row>
    <row r="216" spans="4:7">
      <c r="D216" s="21"/>
      <c r="E216" s="21"/>
      <c r="F216" s="21"/>
      <c r="G216" s="21"/>
    </row>
    <row r="217" spans="4:7">
      <c r="D217" s="21"/>
      <c r="E217" s="21"/>
      <c r="F217" s="21"/>
      <c r="G217" s="21"/>
    </row>
    <row r="218" spans="4:7">
      <c r="D218" s="21"/>
      <c r="E218" s="21"/>
      <c r="F218" s="21"/>
      <c r="G218" s="21"/>
    </row>
    <row r="219" spans="4:7">
      <c r="D219" s="21"/>
      <c r="E219" s="21"/>
      <c r="F219" s="21"/>
      <c r="G219" s="21"/>
    </row>
    <row r="220" spans="4:7">
      <c r="D220" s="21"/>
      <c r="E220" s="21"/>
      <c r="F220" s="21"/>
      <c r="G220" s="21"/>
    </row>
    <row r="221" spans="4:7">
      <c r="D221" s="21"/>
      <c r="E221" s="21"/>
      <c r="F221" s="21"/>
      <c r="G221" s="21"/>
    </row>
    <row r="222" spans="4:7">
      <c r="D222" s="21"/>
      <c r="E222" s="21"/>
      <c r="F222" s="21"/>
      <c r="G222" s="21"/>
    </row>
    <row r="223" spans="4:7">
      <c r="D223" s="21"/>
      <c r="E223" s="21"/>
      <c r="F223" s="21"/>
      <c r="G223" s="21"/>
    </row>
    <row r="224" spans="4:7">
      <c r="D224" s="21"/>
      <c r="E224" s="21"/>
      <c r="F224" s="21"/>
      <c r="G224" s="21"/>
    </row>
    <row r="225" spans="4:7">
      <c r="D225" s="21"/>
      <c r="E225" s="21"/>
      <c r="F225" s="21"/>
      <c r="G225" s="21"/>
    </row>
    <row r="226" spans="4:7">
      <c r="D226" s="21"/>
      <c r="E226" s="21"/>
      <c r="F226" s="21"/>
      <c r="G226" s="21"/>
    </row>
    <row r="227" spans="4:7">
      <c r="D227" s="21"/>
      <c r="E227" s="21"/>
      <c r="F227" s="21"/>
      <c r="G227" s="21"/>
    </row>
    <row r="228" spans="4:7">
      <c r="D228" s="21"/>
      <c r="E228" s="21"/>
      <c r="F228" s="21"/>
      <c r="G228" s="21"/>
    </row>
    <row r="229" spans="4:7">
      <c r="D229" s="21"/>
      <c r="E229" s="21"/>
      <c r="F229" s="21"/>
      <c r="G229" s="21"/>
    </row>
    <row r="230" spans="4:7">
      <c r="D230" s="21"/>
      <c r="E230" s="21"/>
      <c r="F230" s="21"/>
      <c r="G230" s="21"/>
    </row>
    <row r="231" spans="4:7">
      <c r="D231" s="21"/>
      <c r="E231" s="21"/>
      <c r="F231" s="21"/>
      <c r="G231" s="21"/>
    </row>
    <row r="232" spans="4:7">
      <c r="D232" s="21"/>
      <c r="E232" s="21"/>
      <c r="F232" s="21"/>
      <c r="G232" s="21"/>
    </row>
    <row r="233" spans="4:7">
      <c r="D233" s="21"/>
      <c r="E233" s="21"/>
      <c r="F233" s="21"/>
      <c r="G233" s="21"/>
    </row>
    <row r="234" spans="4:7">
      <c r="D234" s="21"/>
      <c r="E234" s="21"/>
      <c r="F234" s="21"/>
      <c r="G234" s="21"/>
    </row>
    <row r="235" spans="4:7">
      <c r="D235" s="21"/>
      <c r="E235" s="21"/>
      <c r="F235" s="21"/>
      <c r="G235" s="21"/>
    </row>
    <row r="236" spans="4:7">
      <c r="D236" s="21"/>
      <c r="E236" s="21"/>
      <c r="F236" s="21"/>
      <c r="G236" s="21"/>
    </row>
    <row r="237" spans="4:7">
      <c r="D237" s="21"/>
      <c r="E237" s="21"/>
      <c r="F237" s="21"/>
      <c r="G237" s="21"/>
    </row>
    <row r="238" spans="4:7">
      <c r="D238" s="21"/>
      <c r="E238" s="21"/>
      <c r="F238" s="21"/>
      <c r="G238" s="21"/>
    </row>
    <row r="239" spans="4:7">
      <c r="D239" s="21"/>
      <c r="E239" s="21"/>
      <c r="F239" s="21"/>
      <c r="G239" s="21"/>
    </row>
    <row r="240" spans="4:7">
      <c r="D240" s="21"/>
      <c r="E240" s="21"/>
      <c r="F240" s="21"/>
      <c r="G240" s="21"/>
    </row>
    <row r="241" spans="4:7">
      <c r="D241" s="21"/>
      <c r="E241" s="21"/>
      <c r="F241" s="21"/>
      <c r="G241" s="21"/>
    </row>
    <row r="242" spans="4:7">
      <c r="D242" s="21"/>
      <c r="E242" s="21"/>
      <c r="F242" s="21"/>
      <c r="G242" s="21"/>
    </row>
    <row r="243" spans="4:7">
      <c r="D243" s="21"/>
      <c r="E243" s="21"/>
      <c r="F243" s="21"/>
      <c r="G243" s="21"/>
    </row>
    <row r="244" spans="4:7">
      <c r="D244" s="21"/>
      <c r="E244" s="21"/>
      <c r="F244" s="21"/>
      <c r="G244" s="21"/>
    </row>
    <row r="245" spans="4:7">
      <c r="D245" s="21"/>
      <c r="E245" s="21"/>
      <c r="F245" s="21"/>
      <c r="G245" s="21"/>
    </row>
    <row r="246" spans="4:7">
      <c r="D246" s="21"/>
      <c r="E246" s="21"/>
      <c r="F246" s="21"/>
      <c r="G246" s="21"/>
    </row>
    <row r="247" spans="4:7">
      <c r="D247" s="21"/>
      <c r="E247" s="21"/>
      <c r="F247" s="21"/>
      <c r="G247" s="21"/>
    </row>
    <row r="248" spans="4:7">
      <c r="D248" s="21"/>
      <c r="E248" s="21"/>
      <c r="F248" s="21"/>
      <c r="G248" s="21"/>
    </row>
    <row r="249" spans="4:7">
      <c r="D249" s="21"/>
      <c r="E249" s="21"/>
      <c r="F249" s="21"/>
      <c r="G249" s="21"/>
    </row>
    <row r="250" spans="4:7">
      <c r="D250" s="21"/>
      <c r="E250" s="21"/>
      <c r="F250" s="21"/>
      <c r="G250" s="21"/>
    </row>
    <row r="251" spans="4:7">
      <c r="D251" s="21"/>
      <c r="E251" s="21"/>
      <c r="F251" s="21"/>
      <c r="G251" s="21"/>
    </row>
    <row r="252" spans="4:7">
      <c r="D252" s="21"/>
      <c r="E252" s="21"/>
      <c r="F252" s="21"/>
      <c r="G252" s="21"/>
    </row>
    <row r="253" spans="4:7">
      <c r="D253" s="21"/>
      <c r="E253" s="21"/>
      <c r="F253" s="21"/>
      <c r="G253" s="21"/>
    </row>
    <row r="254" spans="4:7">
      <c r="D254" s="21"/>
      <c r="E254" s="21"/>
      <c r="F254" s="21"/>
      <c r="G254" s="21"/>
    </row>
    <row r="255" spans="4:7">
      <c r="D255" s="21"/>
      <c r="E255" s="21"/>
      <c r="F255" s="21"/>
      <c r="G255" s="21"/>
    </row>
    <row r="256" spans="4:7">
      <c r="D256" s="21"/>
      <c r="E256" s="21"/>
      <c r="F256" s="21"/>
      <c r="G256" s="21"/>
    </row>
    <row r="257" spans="4:7">
      <c r="D257" s="21"/>
      <c r="E257" s="21"/>
      <c r="F257" s="21"/>
      <c r="G257" s="21"/>
    </row>
    <row r="258" spans="4:7">
      <c r="D258" s="21"/>
      <c r="E258" s="21"/>
      <c r="F258" s="21"/>
      <c r="G258" s="21"/>
    </row>
    <row r="259" spans="4:7">
      <c r="D259" s="21"/>
      <c r="E259" s="21"/>
      <c r="F259" s="21"/>
      <c r="G259" s="21"/>
    </row>
    <row r="260" spans="4:7">
      <c r="D260" s="21"/>
      <c r="E260" s="21"/>
      <c r="F260" s="21"/>
      <c r="G260" s="21"/>
    </row>
    <row r="261" spans="4:7">
      <c r="D261" s="21"/>
      <c r="E261" s="21"/>
      <c r="F261" s="21"/>
      <c r="G261" s="21"/>
    </row>
    <row r="262" spans="4:7">
      <c r="D262" s="21"/>
      <c r="E262" s="21"/>
      <c r="F262" s="21"/>
      <c r="G262" s="21"/>
    </row>
    <row r="263" spans="4:7">
      <c r="D263" s="21"/>
      <c r="E263" s="21"/>
      <c r="F263" s="21"/>
      <c r="G263" s="21"/>
    </row>
    <row r="264" spans="4:7">
      <c r="D264" s="21"/>
      <c r="E264" s="21"/>
      <c r="F264" s="21"/>
      <c r="G264" s="21"/>
    </row>
    <row r="265" spans="4:7">
      <c r="D265" s="21"/>
      <c r="E265" s="21"/>
      <c r="F265" s="21"/>
      <c r="G265" s="21"/>
    </row>
    <row r="266" spans="4:7">
      <c r="D266" s="21"/>
      <c r="E266" s="21"/>
      <c r="F266" s="21"/>
      <c r="G266" s="21"/>
    </row>
    <row r="267" spans="4:7">
      <c r="D267" s="21"/>
      <c r="E267" s="21"/>
      <c r="F267" s="21"/>
      <c r="G267" s="21"/>
    </row>
    <row r="268" spans="4:7">
      <c r="D268" s="21"/>
      <c r="E268" s="21"/>
      <c r="F268" s="21"/>
      <c r="G268" s="21"/>
    </row>
    <row r="269" spans="4:7">
      <c r="D269" s="21"/>
      <c r="E269" s="21"/>
      <c r="F269" s="21"/>
      <c r="G269" s="21"/>
    </row>
    <row r="270" spans="4:7">
      <c r="D270" s="21"/>
      <c r="E270" s="21"/>
      <c r="F270" s="21"/>
      <c r="G270" s="21"/>
    </row>
    <row r="271" spans="4:7">
      <c r="D271" s="21"/>
      <c r="E271" s="21"/>
      <c r="F271" s="21"/>
      <c r="G271" s="21"/>
    </row>
    <row r="272" spans="4:7">
      <c r="D272" s="21"/>
      <c r="E272" s="21"/>
      <c r="F272" s="21"/>
      <c r="G272" s="21"/>
    </row>
    <row r="273" spans="4:7">
      <c r="D273" s="21"/>
      <c r="E273" s="21"/>
      <c r="F273" s="21"/>
      <c r="G273" s="21"/>
    </row>
    <row r="274" spans="4:7">
      <c r="D274" s="21"/>
      <c r="E274" s="21"/>
      <c r="F274" s="21"/>
      <c r="G274" s="21"/>
    </row>
    <row r="275" spans="4:7">
      <c r="D275" s="21"/>
      <c r="E275" s="21"/>
      <c r="F275" s="21"/>
      <c r="G275" s="21"/>
    </row>
    <row r="276" spans="4:7">
      <c r="D276" s="21"/>
      <c r="E276" s="21"/>
      <c r="F276" s="21"/>
      <c r="G276" s="21"/>
    </row>
    <row r="277" spans="4:7">
      <c r="D277" s="21"/>
      <c r="E277" s="21"/>
      <c r="F277" s="21"/>
      <c r="G277" s="21"/>
    </row>
    <row r="278" spans="4:7">
      <c r="D278" s="21"/>
      <c r="E278" s="21"/>
      <c r="F278" s="21"/>
      <c r="G278" s="21"/>
    </row>
    <row r="279" spans="4:7">
      <c r="D279" s="21"/>
      <c r="E279" s="21"/>
      <c r="F279" s="21"/>
      <c r="G279" s="21"/>
    </row>
    <row r="280" spans="4:7">
      <c r="D280" s="21"/>
      <c r="E280" s="21"/>
      <c r="F280" s="21"/>
      <c r="G280" s="21"/>
    </row>
    <row r="281" spans="4:7">
      <c r="D281" s="21"/>
      <c r="E281" s="21"/>
      <c r="F281" s="21"/>
      <c r="G281" s="21"/>
    </row>
    <row r="282" spans="4:7">
      <c r="D282" s="21"/>
      <c r="E282" s="21"/>
      <c r="F282" s="21"/>
      <c r="G282" s="21"/>
    </row>
    <row r="283" spans="4:7">
      <c r="D283" s="21"/>
      <c r="E283" s="21"/>
      <c r="F283" s="21"/>
      <c r="G283" s="21"/>
    </row>
    <row r="284" spans="4:7">
      <c r="D284" s="21"/>
      <c r="E284" s="21"/>
      <c r="F284" s="21"/>
      <c r="G284" s="21"/>
    </row>
    <row r="285" spans="4:7">
      <c r="D285" s="21"/>
      <c r="E285" s="21"/>
      <c r="F285" s="21"/>
      <c r="G285" s="21"/>
    </row>
    <row r="286" spans="4:7">
      <c r="D286" s="21"/>
      <c r="E286" s="21"/>
      <c r="F286" s="21"/>
      <c r="G286" s="21"/>
    </row>
    <row r="287" spans="4:7">
      <c r="D287" s="21"/>
      <c r="E287" s="21"/>
      <c r="F287" s="21"/>
      <c r="G287" s="21"/>
    </row>
    <row r="288" spans="4:7">
      <c r="D288" s="21"/>
      <c r="E288" s="21"/>
      <c r="F288" s="21"/>
      <c r="G288" s="21"/>
    </row>
    <row r="289" spans="4:7">
      <c r="D289" s="21"/>
      <c r="E289" s="21"/>
      <c r="F289" s="21"/>
      <c r="G289" s="21"/>
    </row>
    <row r="290" spans="4:7">
      <c r="D290" s="21"/>
      <c r="E290" s="21"/>
      <c r="F290" s="21"/>
      <c r="G290" s="21"/>
    </row>
    <row r="291" spans="4:7">
      <c r="D291" s="21"/>
      <c r="E291" s="21"/>
      <c r="F291" s="21"/>
      <c r="G291" s="21"/>
    </row>
    <row r="292" spans="4:7">
      <c r="D292" s="21"/>
      <c r="E292" s="21"/>
      <c r="F292" s="21"/>
      <c r="G292" s="21"/>
    </row>
    <row r="293" spans="4:7">
      <c r="D293" s="21"/>
      <c r="E293" s="21"/>
      <c r="F293" s="21"/>
      <c r="G293" s="21"/>
    </row>
    <row r="294" spans="4:7">
      <c r="D294" s="21"/>
      <c r="E294" s="21"/>
      <c r="F294" s="21"/>
      <c r="G294" s="21"/>
    </row>
    <row r="295" spans="4:7">
      <c r="D295" s="21"/>
      <c r="E295" s="21"/>
      <c r="F295" s="21"/>
      <c r="G295" s="21"/>
    </row>
    <row r="296" spans="4:7">
      <c r="D296" s="21"/>
      <c r="E296" s="21"/>
      <c r="F296" s="21"/>
      <c r="G296" s="21"/>
    </row>
    <row r="297" spans="4:7">
      <c r="D297" s="21"/>
      <c r="E297" s="21"/>
      <c r="F297" s="21"/>
      <c r="G297" s="21"/>
    </row>
    <row r="298" spans="4:7">
      <c r="D298" s="21"/>
      <c r="E298" s="21"/>
      <c r="F298" s="21"/>
      <c r="G298" s="21"/>
    </row>
    <row r="299" spans="4:7">
      <c r="D299" s="21"/>
      <c r="E299" s="21"/>
      <c r="F299" s="21"/>
      <c r="G299" s="21"/>
    </row>
    <row r="300" spans="4:7">
      <c r="D300" s="21"/>
      <c r="E300" s="21"/>
      <c r="F300" s="21"/>
      <c r="G300" s="21"/>
    </row>
    <row r="301" spans="4:7">
      <c r="D301" s="21"/>
      <c r="E301" s="21"/>
      <c r="F301" s="21"/>
      <c r="G301" s="21"/>
    </row>
    <row r="302" spans="4:7">
      <c r="D302" s="21"/>
      <c r="E302" s="21"/>
      <c r="F302" s="21"/>
      <c r="G302" s="21"/>
    </row>
    <row r="303" spans="4:7">
      <c r="D303" s="21"/>
      <c r="E303" s="21"/>
      <c r="F303" s="21"/>
      <c r="G303" s="21"/>
    </row>
    <row r="304" spans="4:7">
      <c r="D304" s="21"/>
      <c r="E304" s="21"/>
      <c r="F304" s="21"/>
      <c r="G304" s="21"/>
    </row>
    <row r="305" spans="4:7">
      <c r="D305" s="21"/>
      <c r="E305" s="21"/>
      <c r="F305" s="21"/>
      <c r="G305" s="21"/>
    </row>
    <row r="306" spans="4:7">
      <c r="D306" s="21"/>
      <c r="E306" s="21"/>
      <c r="F306" s="21"/>
      <c r="G306" s="21"/>
    </row>
    <row r="307" spans="4:7">
      <c r="D307" s="21"/>
      <c r="E307" s="21"/>
      <c r="F307" s="21"/>
      <c r="G307" s="21"/>
    </row>
    <row r="308" spans="4:7">
      <c r="D308" s="21"/>
      <c r="E308" s="21"/>
      <c r="F308" s="21"/>
      <c r="G308" s="21"/>
    </row>
    <row r="309" spans="4:7">
      <c r="D309" s="21"/>
      <c r="E309" s="21"/>
      <c r="F309" s="21"/>
      <c r="G309" s="21"/>
    </row>
    <row r="310" spans="4:7">
      <c r="D310" s="21"/>
      <c r="E310" s="21"/>
      <c r="F310" s="21"/>
      <c r="G310" s="21"/>
    </row>
    <row r="311" spans="4:7">
      <c r="D311" s="21"/>
      <c r="E311" s="21"/>
      <c r="F311" s="21"/>
      <c r="G311" s="21"/>
    </row>
    <row r="312" spans="4:7">
      <c r="D312" s="21"/>
      <c r="E312" s="21"/>
      <c r="F312" s="21"/>
      <c r="G312" s="21"/>
    </row>
    <row r="313" spans="4:7">
      <c r="D313" s="21"/>
      <c r="E313" s="21"/>
      <c r="F313" s="21"/>
      <c r="G313" s="21"/>
    </row>
    <row r="314" spans="4:7">
      <c r="D314" s="21"/>
      <c r="E314" s="21"/>
      <c r="F314" s="21"/>
      <c r="G314" s="21"/>
    </row>
    <row r="315" spans="4:7">
      <c r="D315" s="21"/>
      <c r="E315" s="21"/>
      <c r="F315" s="21"/>
      <c r="G315" s="21"/>
    </row>
    <row r="316" spans="4:7">
      <c r="D316" s="21"/>
      <c r="E316" s="21"/>
      <c r="F316" s="21"/>
      <c r="G316" s="21"/>
    </row>
    <row r="317" spans="4:7">
      <c r="D317" s="21"/>
      <c r="E317" s="21"/>
      <c r="F317" s="21"/>
      <c r="G317" s="21"/>
    </row>
    <row r="318" spans="4:7">
      <c r="D318" s="21"/>
      <c r="E318" s="21"/>
      <c r="F318" s="21"/>
      <c r="G318" s="21"/>
    </row>
    <row r="319" spans="4:7">
      <c r="D319" s="21"/>
      <c r="E319" s="21"/>
      <c r="F319" s="21"/>
      <c r="G319" s="21"/>
    </row>
    <row r="320" spans="4:7">
      <c r="D320" s="21"/>
      <c r="E320" s="21"/>
      <c r="F320" s="21"/>
      <c r="G320" s="21"/>
    </row>
    <row r="321" spans="4:7">
      <c r="D321" s="21"/>
      <c r="E321" s="21"/>
      <c r="F321" s="21"/>
      <c r="G321" s="21"/>
    </row>
    <row r="322" spans="4:7">
      <c r="D322" s="21"/>
      <c r="E322" s="21"/>
      <c r="F322" s="21"/>
      <c r="G322" s="21"/>
    </row>
    <row r="323" spans="4:7">
      <c r="D323" s="21"/>
      <c r="E323" s="21"/>
      <c r="F323" s="21"/>
      <c r="G323" s="21"/>
    </row>
    <row r="324" spans="4:7">
      <c r="D324" s="21"/>
      <c r="E324" s="21"/>
      <c r="F324" s="21"/>
      <c r="G324" s="21"/>
    </row>
    <row r="325" spans="4:7">
      <c r="D325" s="21"/>
      <c r="E325" s="21"/>
      <c r="F325" s="21"/>
      <c r="G325" s="21"/>
    </row>
    <row r="326" spans="4:7">
      <c r="D326" s="21"/>
      <c r="E326" s="21"/>
      <c r="F326" s="21"/>
      <c r="G326" s="21"/>
    </row>
    <row r="327" spans="4:7">
      <c r="D327" s="21"/>
      <c r="E327" s="21"/>
      <c r="F327" s="21"/>
      <c r="G327" s="21"/>
    </row>
    <row r="328" spans="4:7">
      <c r="D328" s="21"/>
      <c r="E328" s="21"/>
      <c r="F328" s="21"/>
      <c r="G328" s="21"/>
    </row>
    <row r="329" spans="4:7">
      <c r="D329" s="21"/>
      <c r="E329" s="21"/>
      <c r="F329" s="21"/>
      <c r="G329" s="21"/>
    </row>
    <row r="330" spans="4:7">
      <c r="D330" s="21"/>
      <c r="E330" s="21"/>
      <c r="F330" s="21"/>
      <c r="G330" s="21"/>
    </row>
    <row r="331" spans="4:7">
      <c r="D331" s="21"/>
      <c r="E331" s="21"/>
      <c r="F331" s="21"/>
      <c r="G331" s="21"/>
    </row>
    <row r="332" spans="4:7">
      <c r="D332" s="21"/>
      <c r="E332" s="21"/>
      <c r="F332" s="21"/>
      <c r="G332" s="21"/>
    </row>
    <row r="333" spans="4:7">
      <c r="D333" s="21"/>
      <c r="E333" s="21"/>
      <c r="F333" s="21"/>
      <c r="G333" s="21"/>
    </row>
    <row r="334" spans="4:7">
      <c r="D334" s="21"/>
      <c r="E334" s="21"/>
      <c r="F334" s="21"/>
      <c r="G334" s="21"/>
    </row>
    <row r="335" spans="4:7">
      <c r="D335" s="21"/>
      <c r="E335" s="21"/>
      <c r="F335" s="21"/>
      <c r="G335" s="21"/>
    </row>
    <row r="336" spans="4:7">
      <c r="D336" s="21"/>
      <c r="E336" s="21"/>
      <c r="F336" s="21"/>
      <c r="G336" s="21"/>
    </row>
    <row r="337" spans="4:7">
      <c r="D337" s="21"/>
      <c r="E337" s="21"/>
      <c r="F337" s="21"/>
      <c r="G337" s="21"/>
    </row>
    <row r="338" spans="4:7">
      <c r="D338" s="21"/>
      <c r="E338" s="21"/>
      <c r="F338" s="21"/>
      <c r="G338" s="21"/>
    </row>
    <row r="339" spans="4:7">
      <c r="D339" s="21"/>
      <c r="E339" s="21"/>
      <c r="F339" s="21"/>
      <c r="G339" s="21"/>
    </row>
    <row r="340" spans="4:7">
      <c r="D340" s="21"/>
      <c r="E340" s="21"/>
      <c r="F340" s="21"/>
      <c r="G340" s="21"/>
    </row>
    <row r="341" spans="4:7">
      <c r="D341" s="21"/>
      <c r="E341" s="21"/>
      <c r="F341" s="21"/>
      <c r="G341" s="21"/>
    </row>
    <row r="342" spans="4:7">
      <c r="D342" s="21"/>
      <c r="E342" s="21"/>
      <c r="F342" s="21"/>
      <c r="G342" s="21"/>
    </row>
    <row r="343" spans="4:7">
      <c r="D343" s="21"/>
      <c r="E343" s="21"/>
      <c r="F343" s="21"/>
      <c r="G343" s="21"/>
    </row>
    <row r="344" spans="4:7">
      <c r="D344" s="21"/>
      <c r="E344" s="21"/>
      <c r="F344" s="21"/>
      <c r="G344" s="21"/>
    </row>
    <row r="345" spans="4:7">
      <c r="D345" s="21"/>
      <c r="E345" s="21"/>
      <c r="F345" s="21"/>
      <c r="G345" s="21"/>
    </row>
    <row r="346" spans="4:7">
      <c r="D346" s="21"/>
      <c r="E346" s="21"/>
      <c r="F346" s="21"/>
      <c r="G346" s="21"/>
    </row>
    <row r="347" spans="4:7">
      <c r="D347" s="21"/>
      <c r="E347" s="21"/>
      <c r="F347" s="21"/>
      <c r="G347" s="21"/>
    </row>
    <row r="348" spans="4:7">
      <c r="D348" s="21"/>
      <c r="E348" s="21"/>
      <c r="F348" s="21"/>
      <c r="G348" s="21"/>
    </row>
    <row r="349" spans="4:7">
      <c r="D349" s="21"/>
      <c r="E349" s="21"/>
      <c r="F349" s="21"/>
      <c r="G349" s="21"/>
    </row>
    <row r="350" spans="4:7">
      <c r="D350" s="21"/>
      <c r="E350" s="21"/>
      <c r="F350" s="21"/>
      <c r="G350" s="21"/>
    </row>
    <row r="351" spans="4:7">
      <c r="D351" s="21"/>
      <c r="E351" s="21"/>
      <c r="F351" s="21"/>
      <c r="G351" s="21"/>
    </row>
    <row r="352" spans="4:7">
      <c r="D352" s="21"/>
      <c r="E352" s="21"/>
      <c r="F352" s="21"/>
      <c r="G352" s="21"/>
    </row>
    <row r="353" spans="4:7">
      <c r="D353" s="21"/>
      <c r="E353" s="21"/>
      <c r="F353" s="21"/>
      <c r="G353" s="21"/>
    </row>
    <row r="354" spans="4:7">
      <c r="D354" s="21"/>
      <c r="E354" s="21"/>
      <c r="F354" s="21"/>
      <c r="G354" s="21"/>
    </row>
    <row r="355" spans="4:7">
      <c r="D355" s="21"/>
      <c r="E355" s="21"/>
      <c r="F355" s="21"/>
      <c r="G355" s="21"/>
    </row>
    <row r="356" spans="4:7">
      <c r="D356" s="21"/>
      <c r="E356" s="21"/>
      <c r="F356" s="21"/>
      <c r="G356" s="21"/>
    </row>
    <row r="357" spans="4:7">
      <c r="D357" s="21"/>
      <c r="E357" s="21"/>
      <c r="F357" s="21"/>
      <c r="G357" s="21"/>
    </row>
    <row r="358" spans="4:7">
      <c r="D358" s="21"/>
      <c r="E358" s="21"/>
      <c r="F358" s="21"/>
      <c r="G358" s="21"/>
    </row>
    <row r="359" spans="4:7">
      <c r="D359" s="21"/>
      <c r="E359" s="21"/>
      <c r="F359" s="21"/>
      <c r="G359" s="21"/>
    </row>
    <row r="360" spans="4:7">
      <c r="D360" s="21"/>
      <c r="E360" s="21"/>
      <c r="F360" s="21"/>
      <c r="G360" s="21"/>
    </row>
    <row r="361" spans="4:7">
      <c r="D361" s="21"/>
      <c r="E361" s="21"/>
      <c r="F361" s="21"/>
      <c r="G361" s="21"/>
    </row>
    <row r="362" spans="4:7">
      <c r="D362" s="21"/>
      <c r="E362" s="21"/>
      <c r="F362" s="21"/>
      <c r="G362" s="21"/>
    </row>
    <row r="363" spans="4:7">
      <c r="D363" s="21"/>
      <c r="E363" s="21"/>
      <c r="F363" s="21"/>
      <c r="G363" s="21"/>
    </row>
    <row r="364" spans="4:7">
      <c r="D364" s="21"/>
      <c r="E364" s="21"/>
      <c r="F364" s="21"/>
      <c r="G364" s="21"/>
    </row>
    <row r="365" spans="4:7">
      <c r="D365" s="21"/>
      <c r="E365" s="21"/>
      <c r="F365" s="21"/>
      <c r="G365" s="21"/>
    </row>
    <row r="366" spans="4:7">
      <c r="D366" s="21"/>
      <c r="E366" s="21"/>
      <c r="F366" s="21"/>
      <c r="G366" s="21"/>
    </row>
    <row r="367" spans="4:7">
      <c r="D367" s="21"/>
      <c r="E367" s="21"/>
      <c r="F367" s="21"/>
      <c r="G367" s="21"/>
    </row>
    <row r="368" spans="4:7">
      <c r="D368" s="21"/>
      <c r="E368" s="21"/>
      <c r="F368" s="21"/>
      <c r="G368" s="21"/>
    </row>
    <row r="369" spans="4:7">
      <c r="D369" s="21"/>
      <c r="E369" s="21"/>
      <c r="F369" s="21"/>
      <c r="G369" s="21"/>
    </row>
    <row r="370" spans="4:7">
      <c r="D370" s="21"/>
      <c r="E370" s="21"/>
      <c r="F370" s="21"/>
      <c r="G370" s="21"/>
    </row>
    <row r="371" spans="4:7">
      <c r="D371" s="21"/>
      <c r="E371" s="21"/>
      <c r="F371" s="21"/>
      <c r="G371" s="21"/>
    </row>
    <row r="372" spans="4:7">
      <c r="D372" s="21"/>
      <c r="E372" s="21"/>
      <c r="F372" s="21"/>
      <c r="G372" s="21"/>
    </row>
    <row r="373" spans="4:7">
      <c r="D373" s="21"/>
      <c r="E373" s="21"/>
      <c r="F373" s="21"/>
      <c r="G373" s="21"/>
    </row>
    <row r="374" spans="4:7">
      <c r="D374" s="21"/>
      <c r="E374" s="21"/>
      <c r="F374" s="21"/>
      <c r="G374" s="21"/>
    </row>
    <row r="375" spans="4:7">
      <c r="D375" s="21"/>
      <c r="E375" s="21"/>
      <c r="F375" s="21"/>
      <c r="G375" s="21"/>
    </row>
    <row r="376" spans="4:7">
      <c r="D376" s="21"/>
      <c r="E376" s="21"/>
      <c r="F376" s="21"/>
      <c r="G376" s="21"/>
    </row>
    <row r="377" spans="4:7">
      <c r="D377" s="21"/>
      <c r="E377" s="21"/>
      <c r="F377" s="21"/>
      <c r="G377" s="21"/>
    </row>
    <row r="378" spans="4:7">
      <c r="D378" s="21"/>
      <c r="E378" s="21"/>
      <c r="F378" s="21"/>
      <c r="G378" s="21"/>
    </row>
    <row r="379" spans="4:7">
      <c r="D379" s="21"/>
      <c r="E379" s="21"/>
      <c r="F379" s="21"/>
      <c r="G379" s="21"/>
    </row>
    <row r="380" spans="4:7">
      <c r="D380" s="21"/>
      <c r="E380" s="21"/>
      <c r="F380" s="21"/>
      <c r="G380" s="21"/>
    </row>
    <row r="381" spans="4:7">
      <c r="D381" s="21"/>
      <c r="E381" s="21"/>
      <c r="F381" s="21"/>
      <c r="G381" s="21"/>
    </row>
    <row r="382" spans="4:7">
      <c r="D382" s="21"/>
      <c r="E382" s="21"/>
      <c r="F382" s="21"/>
      <c r="G382" s="21"/>
    </row>
    <row r="383" spans="4:7">
      <c r="D383" s="21"/>
      <c r="E383" s="21"/>
      <c r="F383" s="21"/>
      <c r="G383" s="21"/>
    </row>
    <row r="384" spans="4:7">
      <c r="D384" s="21"/>
      <c r="E384" s="21"/>
      <c r="F384" s="21"/>
      <c r="G384" s="21"/>
    </row>
    <row r="385" spans="4:7">
      <c r="D385" s="21"/>
      <c r="E385" s="21"/>
      <c r="F385" s="21"/>
      <c r="G385" s="21"/>
    </row>
    <row r="386" spans="4:7">
      <c r="D386" s="21"/>
      <c r="E386" s="21"/>
      <c r="F386" s="21"/>
      <c r="G386" s="21"/>
    </row>
    <row r="387" spans="4:7">
      <c r="D387" s="21"/>
      <c r="E387" s="21"/>
      <c r="F387" s="21"/>
      <c r="G387" s="21"/>
    </row>
    <row r="388" spans="4:7">
      <c r="D388" s="21"/>
      <c r="E388" s="21"/>
      <c r="F388" s="21"/>
      <c r="G388" s="21"/>
    </row>
    <row r="389" spans="4:7">
      <c r="D389" s="21"/>
      <c r="E389" s="21"/>
      <c r="F389" s="21"/>
      <c r="G389" s="21"/>
    </row>
    <row r="390" spans="4:7">
      <c r="D390" s="21"/>
      <c r="E390" s="21"/>
      <c r="F390" s="21"/>
      <c r="G390" s="21"/>
    </row>
    <row r="391" spans="4:7">
      <c r="D391" s="21"/>
      <c r="E391" s="21"/>
      <c r="F391" s="21"/>
      <c r="G391" s="21"/>
    </row>
    <row r="392" spans="4:7">
      <c r="D392" s="21"/>
      <c r="E392" s="21"/>
      <c r="F392" s="21"/>
      <c r="G392" s="21"/>
    </row>
    <row r="393" spans="4:7">
      <c r="D393" s="21"/>
      <c r="E393" s="21"/>
      <c r="F393" s="21"/>
      <c r="G393" s="21"/>
    </row>
    <row r="394" spans="4:7">
      <c r="D394" s="21"/>
      <c r="E394" s="21"/>
      <c r="F394" s="21"/>
      <c r="G394" s="21"/>
    </row>
    <row r="395" spans="4:7">
      <c r="D395" s="21"/>
      <c r="E395" s="21"/>
      <c r="F395" s="21"/>
      <c r="G395" s="21"/>
    </row>
    <row r="396" spans="4:7">
      <c r="D396" s="21"/>
      <c r="E396" s="21"/>
      <c r="F396" s="21"/>
      <c r="G396" s="21"/>
    </row>
    <row r="397" spans="4:7">
      <c r="D397" s="21"/>
      <c r="E397" s="21"/>
      <c r="F397" s="21"/>
      <c r="G397" s="21"/>
    </row>
    <row r="398" spans="4:7">
      <c r="D398" s="21"/>
      <c r="E398" s="21"/>
      <c r="F398" s="21"/>
      <c r="G398" s="21"/>
    </row>
    <row r="399" spans="4:7">
      <c r="D399" s="21"/>
      <c r="E399" s="21"/>
      <c r="F399" s="21"/>
      <c r="G399" s="21"/>
    </row>
    <row r="400" spans="4:7">
      <c r="D400" s="21"/>
      <c r="E400" s="21"/>
      <c r="F400" s="21"/>
      <c r="G400" s="21"/>
    </row>
    <row r="401" spans="4:7">
      <c r="D401" s="21"/>
      <c r="E401" s="21"/>
      <c r="F401" s="21"/>
      <c r="G401" s="21"/>
    </row>
    <row r="402" spans="4:7">
      <c r="D402" s="21"/>
      <c r="E402" s="21"/>
      <c r="F402" s="21"/>
      <c r="G402" s="21"/>
    </row>
    <row r="403" spans="4:7">
      <c r="D403" s="21"/>
      <c r="E403" s="21"/>
      <c r="F403" s="21"/>
      <c r="G403" s="21"/>
    </row>
    <row r="404" spans="4:7">
      <c r="D404" s="21"/>
      <c r="E404" s="21"/>
      <c r="F404" s="21"/>
      <c r="G404" s="21"/>
    </row>
    <row r="405" spans="4:7">
      <c r="D405" s="21"/>
      <c r="E405" s="21"/>
      <c r="F405" s="21"/>
      <c r="G405" s="21"/>
    </row>
    <row r="406" spans="4:7">
      <c r="D406" s="21"/>
      <c r="E406" s="21"/>
      <c r="F406" s="21"/>
      <c r="G406" s="21"/>
    </row>
    <row r="407" spans="4:7">
      <c r="D407" s="21"/>
      <c r="E407" s="21"/>
      <c r="F407" s="21"/>
      <c r="G407" s="21"/>
    </row>
    <row r="408" spans="4:7">
      <c r="D408" s="21"/>
      <c r="E408" s="21"/>
      <c r="F408" s="21"/>
      <c r="G408" s="21"/>
    </row>
    <row r="409" spans="4:7">
      <c r="D409" s="21"/>
      <c r="E409" s="21"/>
      <c r="F409" s="21"/>
      <c r="G409" s="21"/>
    </row>
    <row r="410" spans="4:7">
      <c r="D410" s="21"/>
      <c r="E410" s="21"/>
      <c r="F410" s="21"/>
      <c r="G410" s="21"/>
    </row>
    <row r="411" spans="4:7">
      <c r="D411" s="21"/>
      <c r="E411" s="21"/>
      <c r="F411" s="21"/>
      <c r="G411" s="21"/>
    </row>
    <row r="412" spans="4:7">
      <c r="D412" s="21"/>
      <c r="E412" s="21"/>
      <c r="F412" s="21"/>
      <c r="G412" s="21"/>
    </row>
    <row r="413" spans="4:7">
      <c r="D413" s="21"/>
      <c r="E413" s="21"/>
      <c r="F413" s="21"/>
      <c r="G413" s="21"/>
    </row>
    <row r="414" spans="4:7">
      <c r="D414" s="21"/>
      <c r="E414" s="21"/>
      <c r="F414" s="21"/>
      <c r="G414" s="21"/>
    </row>
    <row r="415" spans="4:7">
      <c r="D415" s="21"/>
      <c r="E415" s="21"/>
      <c r="F415" s="21"/>
      <c r="G415" s="21"/>
    </row>
    <row r="416" spans="4:7">
      <c r="D416" s="21"/>
      <c r="E416" s="21"/>
      <c r="F416" s="21"/>
      <c r="G416" s="21"/>
    </row>
    <row r="417" spans="4:7">
      <c r="D417" s="21"/>
      <c r="E417" s="21"/>
      <c r="F417" s="21"/>
      <c r="G417" s="21"/>
    </row>
    <row r="418" spans="4:7">
      <c r="D418" s="21"/>
      <c r="E418" s="21"/>
      <c r="F418" s="21"/>
      <c r="G418" s="21"/>
    </row>
    <row r="419" spans="4:7">
      <c r="D419" s="21"/>
      <c r="E419" s="21"/>
      <c r="F419" s="21"/>
      <c r="G419" s="21"/>
    </row>
    <row r="420" spans="4:7">
      <c r="D420" s="21"/>
      <c r="E420" s="21"/>
      <c r="F420" s="21"/>
      <c r="G420" s="21"/>
    </row>
    <row r="421" spans="4:7">
      <c r="D421" s="21"/>
      <c r="E421" s="21"/>
      <c r="F421" s="21"/>
      <c r="G421" s="21"/>
    </row>
    <row r="422" spans="4:7">
      <c r="D422" s="21"/>
      <c r="E422" s="21"/>
      <c r="F422" s="21"/>
      <c r="G422" s="21"/>
    </row>
    <row r="423" spans="4:7">
      <c r="D423" s="21"/>
      <c r="E423" s="21"/>
      <c r="F423" s="21"/>
      <c r="G423" s="21"/>
    </row>
    <row r="424" spans="4:7">
      <c r="D424" s="21"/>
      <c r="E424" s="21"/>
      <c r="F424" s="21"/>
      <c r="G424" s="21"/>
    </row>
    <row r="425" spans="4:7">
      <c r="D425" s="21"/>
      <c r="E425" s="21"/>
      <c r="F425" s="21"/>
      <c r="G425" s="21"/>
    </row>
    <row r="426" spans="4:7">
      <c r="D426" s="21"/>
      <c r="E426" s="21"/>
      <c r="F426" s="21"/>
      <c r="G426" s="21"/>
    </row>
    <row r="427" spans="4:7">
      <c r="D427" s="21"/>
      <c r="E427" s="21"/>
      <c r="F427" s="21"/>
      <c r="G427" s="21"/>
    </row>
    <row r="428" spans="4:7">
      <c r="D428" s="21"/>
      <c r="E428" s="21"/>
      <c r="F428" s="21"/>
      <c r="G428" s="21"/>
    </row>
    <row r="429" spans="4:7">
      <c r="D429" s="21"/>
      <c r="E429" s="21"/>
      <c r="F429" s="21"/>
      <c r="G429" s="21"/>
    </row>
    <row r="430" spans="4:7">
      <c r="D430" s="21"/>
      <c r="E430" s="21"/>
      <c r="F430" s="21"/>
      <c r="G430" s="21"/>
    </row>
    <row r="431" spans="4:7">
      <c r="D431" s="21"/>
      <c r="E431" s="21"/>
      <c r="F431" s="21"/>
      <c r="G431" s="21"/>
    </row>
    <row r="432" spans="4:7">
      <c r="D432" s="21"/>
      <c r="E432" s="21"/>
      <c r="F432" s="21"/>
      <c r="G432" s="21"/>
    </row>
    <row r="433" spans="4:7">
      <c r="D433" s="21"/>
      <c r="E433" s="21"/>
      <c r="F433" s="21"/>
      <c r="G433" s="21"/>
    </row>
    <row r="434" spans="4:7">
      <c r="D434" s="21"/>
      <c r="E434" s="21"/>
      <c r="F434" s="21"/>
      <c r="G434" s="21"/>
    </row>
    <row r="435" spans="4:7">
      <c r="D435" s="21"/>
      <c r="E435" s="21"/>
      <c r="F435" s="21"/>
      <c r="G435" s="21"/>
    </row>
    <row r="436" spans="4:7">
      <c r="D436" s="21"/>
      <c r="E436" s="21"/>
      <c r="F436" s="21"/>
      <c r="G436" s="21"/>
    </row>
    <row r="437" spans="4:7">
      <c r="D437" s="21"/>
      <c r="E437" s="21"/>
      <c r="F437" s="21"/>
      <c r="G437" s="21"/>
    </row>
    <row r="438" spans="4:7">
      <c r="D438" s="21"/>
      <c r="E438" s="21"/>
      <c r="F438" s="21"/>
      <c r="G438" s="21"/>
    </row>
    <row r="439" spans="4:7">
      <c r="D439" s="21"/>
      <c r="E439" s="21"/>
      <c r="F439" s="21"/>
      <c r="G439" s="21"/>
    </row>
    <row r="440" spans="4:7">
      <c r="D440" s="21"/>
      <c r="E440" s="21"/>
      <c r="F440" s="21"/>
      <c r="G440" s="21"/>
    </row>
    <row r="441" spans="4:7">
      <c r="D441" s="21"/>
      <c r="E441" s="21"/>
      <c r="F441" s="21"/>
      <c r="G441" s="21"/>
    </row>
    <row r="442" spans="4:7">
      <c r="D442" s="21"/>
      <c r="E442" s="21"/>
      <c r="F442" s="21"/>
      <c r="G442" s="21"/>
    </row>
    <row r="443" spans="4:7">
      <c r="D443" s="21"/>
      <c r="E443" s="21"/>
      <c r="F443" s="21"/>
      <c r="G443" s="21"/>
    </row>
    <row r="444" spans="4:7">
      <c r="D444" s="21"/>
      <c r="E444" s="21"/>
      <c r="F444" s="21"/>
      <c r="G444" s="21"/>
    </row>
    <row r="445" spans="4:7">
      <c r="D445" s="21"/>
      <c r="E445" s="21"/>
      <c r="F445" s="21"/>
      <c r="G445" s="21"/>
    </row>
    <row r="446" spans="4:7">
      <c r="D446" s="21"/>
      <c r="E446" s="21"/>
      <c r="F446" s="21"/>
      <c r="G446" s="21"/>
    </row>
    <row r="447" spans="4:7">
      <c r="D447" s="21"/>
      <c r="E447" s="21"/>
      <c r="F447" s="21"/>
      <c r="G447" s="21"/>
    </row>
    <row r="448" spans="4:7">
      <c r="D448" s="21"/>
      <c r="E448" s="21"/>
      <c r="F448" s="21"/>
      <c r="G448" s="21"/>
    </row>
    <row r="449" spans="4:7">
      <c r="D449" s="21"/>
      <c r="E449" s="21"/>
      <c r="F449" s="21"/>
      <c r="G449" s="21"/>
    </row>
    <row r="450" spans="4:7">
      <c r="D450" s="21"/>
      <c r="E450" s="21"/>
      <c r="F450" s="21"/>
      <c r="G450" s="21"/>
    </row>
    <row r="451" spans="4:7">
      <c r="D451" s="21"/>
      <c r="E451" s="21"/>
      <c r="F451" s="21"/>
      <c r="G451" s="21"/>
    </row>
    <row r="452" spans="4:7">
      <c r="D452" s="21"/>
      <c r="E452" s="21"/>
      <c r="F452" s="21"/>
      <c r="G452" s="21"/>
    </row>
    <row r="453" spans="4:7">
      <c r="D453" s="21"/>
      <c r="E453" s="21"/>
      <c r="F453" s="21"/>
      <c r="G453" s="21"/>
    </row>
    <row r="454" spans="4:7">
      <c r="D454" s="21"/>
      <c r="E454" s="21"/>
      <c r="F454" s="21"/>
      <c r="G454" s="21"/>
    </row>
    <row r="455" spans="4:7">
      <c r="D455" s="21"/>
      <c r="E455" s="21"/>
      <c r="F455" s="21"/>
      <c r="G455" s="21"/>
    </row>
    <row r="456" spans="4:7">
      <c r="D456" s="21"/>
      <c r="E456" s="21"/>
      <c r="F456" s="21"/>
      <c r="G456" s="21"/>
    </row>
    <row r="457" spans="4:7">
      <c r="D457" s="21"/>
      <c r="E457" s="21"/>
      <c r="F457" s="21"/>
      <c r="G457" s="21"/>
    </row>
    <row r="458" spans="4:7">
      <c r="D458" s="21"/>
      <c r="E458" s="21"/>
      <c r="F458" s="21"/>
      <c r="G458" s="21"/>
    </row>
    <row r="459" spans="4:7">
      <c r="D459" s="21"/>
      <c r="E459" s="21"/>
      <c r="F459" s="21"/>
      <c r="G459" s="21"/>
    </row>
    <row r="460" spans="4:7">
      <c r="D460" s="21"/>
      <c r="E460" s="21"/>
      <c r="F460" s="21"/>
      <c r="G460" s="21"/>
    </row>
    <row r="461" spans="4:7">
      <c r="D461" s="21"/>
      <c r="E461" s="21"/>
      <c r="F461" s="21"/>
      <c r="G461" s="21"/>
    </row>
    <row r="462" spans="4:7">
      <c r="D462" s="21"/>
      <c r="E462" s="21"/>
      <c r="F462" s="21"/>
      <c r="G462" s="21"/>
    </row>
    <row r="463" spans="4:7">
      <c r="D463" s="21"/>
      <c r="E463" s="21"/>
      <c r="F463" s="21"/>
      <c r="G463" s="21"/>
    </row>
    <row r="464" spans="4:7">
      <c r="D464" s="21"/>
      <c r="E464" s="21"/>
      <c r="F464" s="21"/>
      <c r="G464" s="21"/>
    </row>
    <row r="465" spans="4:7">
      <c r="D465" s="21"/>
      <c r="E465" s="21"/>
      <c r="F465" s="21"/>
      <c r="G465" s="21"/>
    </row>
    <row r="466" spans="4:7">
      <c r="D466" s="21"/>
      <c r="E466" s="21"/>
      <c r="F466" s="21"/>
      <c r="G466" s="21"/>
    </row>
    <row r="467" spans="4:7">
      <c r="D467" s="21"/>
      <c r="E467" s="21"/>
      <c r="F467" s="21"/>
      <c r="G467" s="21"/>
    </row>
    <row r="468" spans="4:7">
      <c r="D468" s="21"/>
      <c r="E468" s="21"/>
      <c r="F468" s="21"/>
      <c r="G468" s="21"/>
    </row>
    <row r="469" spans="4:7">
      <c r="D469" s="21"/>
      <c r="E469" s="21"/>
      <c r="F469" s="21"/>
      <c r="G469" s="21"/>
    </row>
    <row r="470" spans="4:7">
      <c r="D470" s="21"/>
      <c r="E470" s="21"/>
      <c r="F470" s="21"/>
      <c r="G470" s="21"/>
    </row>
    <row r="471" spans="4:7">
      <c r="D471" s="21"/>
      <c r="E471" s="21"/>
      <c r="F471" s="21"/>
      <c r="G471" s="21"/>
    </row>
    <row r="472" spans="4:7">
      <c r="D472" s="21"/>
      <c r="E472" s="21"/>
      <c r="F472" s="21"/>
      <c r="G472" s="21"/>
    </row>
    <row r="473" spans="4:7">
      <c r="D473" s="21"/>
      <c r="E473" s="21"/>
      <c r="F473" s="21"/>
      <c r="G473" s="21"/>
    </row>
    <row r="474" spans="4:7">
      <c r="D474" s="21"/>
      <c r="E474" s="21"/>
      <c r="F474" s="21"/>
      <c r="G474" s="21"/>
    </row>
    <row r="475" spans="4:7">
      <c r="D475" s="21"/>
      <c r="E475" s="21"/>
      <c r="F475" s="21"/>
      <c r="G475" s="21"/>
    </row>
    <row r="476" spans="4:7">
      <c r="D476" s="21"/>
      <c r="E476" s="21"/>
      <c r="F476" s="21"/>
      <c r="G476" s="21"/>
    </row>
    <row r="477" spans="4:7">
      <c r="D477" s="21"/>
      <c r="E477" s="21"/>
      <c r="F477" s="21"/>
      <c r="G477" s="21"/>
    </row>
    <row r="478" spans="4:7">
      <c r="D478" s="21"/>
      <c r="E478" s="21"/>
      <c r="F478" s="21"/>
      <c r="G478" s="21"/>
    </row>
    <row r="479" spans="4:7">
      <c r="D479" s="21"/>
      <c r="E479" s="21"/>
      <c r="F479" s="21"/>
      <c r="G479" s="21"/>
    </row>
    <row r="480" spans="4:7">
      <c r="D480" s="21"/>
      <c r="E480" s="21"/>
      <c r="F480" s="21"/>
      <c r="G480" s="21"/>
    </row>
    <row r="481" spans="4:7">
      <c r="D481" s="21"/>
      <c r="E481" s="21"/>
      <c r="F481" s="21"/>
      <c r="G481" s="21"/>
    </row>
    <row r="482" spans="4:7">
      <c r="D482" s="21"/>
      <c r="E482" s="21"/>
      <c r="F482" s="21"/>
      <c r="G482" s="21"/>
    </row>
    <row r="483" spans="4:7">
      <c r="D483" s="21"/>
      <c r="E483" s="21"/>
      <c r="F483" s="21"/>
      <c r="G483" s="21"/>
    </row>
    <row r="484" spans="4:7">
      <c r="D484" s="21"/>
      <c r="E484" s="21"/>
      <c r="F484" s="21"/>
      <c r="G484" s="21"/>
    </row>
    <row r="485" spans="4:7">
      <c r="D485" s="21"/>
      <c r="E485" s="21"/>
      <c r="F485" s="21"/>
      <c r="G485" s="21"/>
    </row>
    <row r="486" spans="4:7">
      <c r="D486" s="21"/>
      <c r="E486" s="21"/>
      <c r="F486" s="21"/>
      <c r="G486" s="21"/>
    </row>
    <row r="487" spans="4:7">
      <c r="D487" s="21"/>
      <c r="E487" s="21"/>
      <c r="F487" s="21"/>
      <c r="G487" s="21"/>
    </row>
    <row r="488" spans="4:7">
      <c r="D488" s="21"/>
      <c r="E488" s="21"/>
      <c r="F488" s="21"/>
      <c r="G488" s="21"/>
    </row>
    <row r="489" spans="4:7">
      <c r="D489" s="21"/>
      <c r="E489" s="21"/>
      <c r="F489" s="21"/>
      <c r="G489" s="21"/>
    </row>
    <row r="490" spans="4:7">
      <c r="D490" s="21"/>
      <c r="E490" s="21"/>
      <c r="F490" s="21"/>
      <c r="G490" s="21"/>
    </row>
    <row r="491" spans="4:7">
      <c r="D491" s="21"/>
      <c r="E491" s="21"/>
      <c r="F491" s="21"/>
      <c r="G491" s="21"/>
    </row>
    <row r="492" spans="4:7">
      <c r="D492" s="21"/>
      <c r="E492" s="21"/>
      <c r="F492" s="21"/>
      <c r="G492" s="21"/>
    </row>
    <row r="493" spans="4:7">
      <c r="D493" s="21"/>
      <c r="E493" s="21"/>
      <c r="F493" s="21"/>
      <c r="G493" s="21"/>
    </row>
    <row r="494" spans="4:7">
      <c r="D494" s="21"/>
      <c r="E494" s="21"/>
      <c r="F494" s="21"/>
      <c r="G494" s="21"/>
    </row>
    <row r="495" spans="4:7">
      <c r="D495" s="21"/>
      <c r="E495" s="21"/>
      <c r="F495" s="21"/>
      <c r="G495" s="21"/>
    </row>
    <row r="496" spans="4:7">
      <c r="D496" s="21"/>
      <c r="E496" s="21"/>
      <c r="F496" s="21"/>
      <c r="G496" s="21"/>
    </row>
    <row r="497" spans="4:7">
      <c r="D497" s="21"/>
      <c r="E497" s="21"/>
      <c r="F497" s="21"/>
      <c r="G497" s="21"/>
    </row>
    <row r="498" spans="4:7">
      <c r="D498" s="21"/>
      <c r="E498" s="21"/>
      <c r="F498" s="21"/>
      <c r="G498" s="21"/>
    </row>
    <row r="499" spans="4:7">
      <c r="D499" s="21"/>
      <c r="E499" s="21"/>
      <c r="F499" s="21"/>
      <c r="G499" s="21"/>
    </row>
    <row r="500" spans="4:7">
      <c r="D500" s="21"/>
      <c r="E500" s="21"/>
      <c r="F500" s="21"/>
      <c r="G500" s="21"/>
    </row>
    <row r="501" spans="4:7">
      <c r="D501" s="21"/>
      <c r="E501" s="21"/>
      <c r="F501" s="21"/>
      <c r="G501" s="21"/>
    </row>
    <row r="502" spans="4:7">
      <c r="D502" s="21"/>
      <c r="E502" s="21"/>
      <c r="F502" s="21"/>
      <c r="G502" s="21"/>
    </row>
    <row r="503" spans="4:7">
      <c r="D503" s="21"/>
      <c r="E503" s="21"/>
      <c r="F503" s="21"/>
      <c r="G503" s="21"/>
    </row>
    <row r="504" spans="4:7">
      <c r="D504" s="21"/>
      <c r="E504" s="21"/>
      <c r="F504" s="21"/>
      <c r="G504" s="21"/>
    </row>
    <row r="505" spans="4:7">
      <c r="D505" s="21"/>
      <c r="E505" s="21"/>
      <c r="F505" s="21"/>
      <c r="G505" s="21"/>
    </row>
    <row r="506" spans="4:7">
      <c r="D506" s="21"/>
      <c r="E506" s="21"/>
      <c r="F506" s="21"/>
      <c r="G506" s="21"/>
    </row>
    <row r="507" spans="4:7">
      <c r="D507" s="21"/>
      <c r="E507" s="21"/>
      <c r="F507" s="21"/>
      <c r="G507" s="21"/>
    </row>
    <row r="508" spans="4:7">
      <c r="D508" s="21"/>
      <c r="E508" s="21"/>
      <c r="F508" s="21"/>
      <c r="G508" s="21"/>
    </row>
    <row r="509" spans="4:7">
      <c r="D509" s="21"/>
      <c r="E509" s="21"/>
      <c r="F509" s="21"/>
      <c r="G509" s="21"/>
    </row>
    <row r="510" spans="4:7">
      <c r="D510" s="21"/>
      <c r="E510" s="21"/>
      <c r="F510" s="21"/>
      <c r="G510" s="21"/>
    </row>
    <row r="511" spans="4:7">
      <c r="D511" s="21"/>
      <c r="E511" s="21"/>
      <c r="F511" s="21"/>
      <c r="G511" s="21"/>
    </row>
    <row r="512" spans="4:7">
      <c r="D512" s="21"/>
      <c r="E512" s="21"/>
      <c r="F512" s="21"/>
      <c r="G512" s="21"/>
    </row>
    <row r="513" spans="4:7">
      <c r="D513" s="21"/>
      <c r="E513" s="21"/>
      <c r="F513" s="21"/>
      <c r="G513" s="21"/>
    </row>
    <row r="514" spans="4:7">
      <c r="D514" s="21"/>
      <c r="E514" s="21"/>
      <c r="F514" s="21"/>
      <c r="G514" s="21"/>
    </row>
    <row r="515" spans="4:7">
      <c r="D515" s="21"/>
      <c r="E515" s="21"/>
      <c r="F515" s="21"/>
      <c r="G515" s="21"/>
    </row>
    <row r="516" spans="4:7">
      <c r="D516" s="21"/>
      <c r="E516" s="21"/>
      <c r="F516" s="21"/>
      <c r="G516" s="21"/>
    </row>
    <row r="517" spans="4:7">
      <c r="D517" s="21"/>
      <c r="E517" s="21"/>
      <c r="F517" s="21"/>
      <c r="G517" s="21"/>
    </row>
    <row r="518" spans="4:7">
      <c r="D518" s="21"/>
      <c r="E518" s="21"/>
      <c r="F518" s="21"/>
      <c r="G518" s="21"/>
    </row>
    <row r="519" spans="4:7">
      <c r="D519" s="21"/>
      <c r="E519" s="21"/>
      <c r="F519" s="21"/>
      <c r="G519" s="21"/>
    </row>
    <row r="520" spans="4:7">
      <c r="D520" s="21"/>
      <c r="E520" s="21"/>
      <c r="F520" s="21"/>
      <c r="G520" s="21"/>
    </row>
    <row r="521" spans="4:7">
      <c r="D521" s="21"/>
      <c r="E521" s="21"/>
      <c r="F521" s="21"/>
      <c r="G521" s="21"/>
    </row>
    <row r="522" spans="4:7">
      <c r="D522" s="21"/>
      <c r="E522" s="21"/>
      <c r="F522" s="21"/>
      <c r="G522" s="21"/>
    </row>
    <row r="523" spans="4:7">
      <c r="D523" s="21"/>
      <c r="E523" s="21"/>
      <c r="F523" s="21"/>
      <c r="G523" s="21"/>
    </row>
    <row r="524" spans="4:7">
      <c r="D524" s="21"/>
      <c r="E524" s="21"/>
      <c r="F524" s="21"/>
      <c r="G524" s="21"/>
    </row>
    <row r="525" spans="4:7">
      <c r="D525" s="21"/>
      <c r="E525" s="21"/>
      <c r="F525" s="21"/>
      <c r="G525" s="21"/>
    </row>
    <row r="526" spans="4:7">
      <c r="D526" s="21"/>
      <c r="E526" s="21"/>
      <c r="F526" s="21"/>
      <c r="G526" s="21"/>
    </row>
    <row r="527" spans="4:7">
      <c r="D527" s="21"/>
      <c r="E527" s="21"/>
      <c r="F527" s="21"/>
      <c r="G527" s="21"/>
    </row>
    <row r="528" spans="4:7">
      <c r="D528" s="21"/>
      <c r="E528" s="21"/>
      <c r="F528" s="21"/>
      <c r="G528" s="21"/>
    </row>
    <row r="529" spans="4:7">
      <c r="D529" s="21"/>
      <c r="E529" s="21"/>
      <c r="F529" s="21"/>
      <c r="G529" s="21"/>
    </row>
    <row r="530" spans="4:7">
      <c r="D530" s="21"/>
      <c r="E530" s="21"/>
      <c r="F530" s="21"/>
      <c r="G530" s="21"/>
    </row>
    <row r="531" spans="4:7">
      <c r="D531" s="21"/>
      <c r="E531" s="21"/>
      <c r="F531" s="21"/>
      <c r="G531" s="21"/>
    </row>
    <row r="532" spans="4:7">
      <c r="D532" s="21"/>
      <c r="E532" s="21"/>
      <c r="F532" s="21"/>
      <c r="G532" s="21"/>
    </row>
    <row r="533" spans="4:7">
      <c r="D533" s="21"/>
      <c r="E533" s="21"/>
      <c r="F533" s="21"/>
      <c r="G533" s="21"/>
    </row>
    <row r="534" spans="4:7">
      <c r="D534" s="21"/>
      <c r="E534" s="21"/>
      <c r="F534" s="21"/>
      <c r="G534" s="21"/>
    </row>
    <row r="535" spans="4:7">
      <c r="D535" s="21"/>
      <c r="E535" s="21"/>
      <c r="F535" s="21"/>
      <c r="G535" s="21"/>
    </row>
    <row r="536" spans="4:7">
      <c r="D536" s="21"/>
      <c r="E536" s="21"/>
      <c r="F536" s="21"/>
      <c r="G536" s="21"/>
    </row>
    <row r="537" spans="4:7">
      <c r="D537" s="21"/>
      <c r="E537" s="21"/>
      <c r="F537" s="21"/>
      <c r="G537" s="21"/>
    </row>
    <row r="538" spans="4:7">
      <c r="D538" s="21"/>
      <c r="E538" s="21"/>
      <c r="F538" s="21"/>
      <c r="G538" s="21"/>
    </row>
    <row r="539" spans="4:7">
      <c r="D539" s="21"/>
      <c r="E539" s="21"/>
      <c r="F539" s="21"/>
      <c r="G539" s="21"/>
    </row>
    <row r="540" spans="4:7">
      <c r="D540" s="21"/>
      <c r="E540" s="21"/>
      <c r="F540" s="21"/>
      <c r="G540" s="21"/>
    </row>
    <row r="541" spans="4:7">
      <c r="D541" s="21"/>
      <c r="E541" s="21"/>
      <c r="F541" s="21"/>
      <c r="G541" s="21"/>
    </row>
    <row r="542" spans="4:7">
      <c r="D542" s="21"/>
      <c r="E542" s="21"/>
      <c r="F542" s="21"/>
      <c r="G542" s="21"/>
    </row>
    <row r="543" spans="4:7">
      <c r="D543" s="21"/>
      <c r="E543" s="21"/>
      <c r="F543" s="21"/>
      <c r="G543" s="21"/>
    </row>
    <row r="544" spans="4:7">
      <c r="D544" s="21"/>
      <c r="E544" s="21"/>
      <c r="F544" s="21"/>
      <c r="G544" s="21"/>
    </row>
    <row r="545" spans="4:7">
      <c r="D545" s="21"/>
      <c r="E545" s="21"/>
      <c r="F545" s="21"/>
      <c r="G545" s="21"/>
    </row>
    <row r="546" spans="4:7">
      <c r="D546" s="21"/>
      <c r="E546" s="21"/>
      <c r="F546" s="21"/>
      <c r="G546" s="21"/>
    </row>
    <row r="547" spans="4:7">
      <c r="D547" s="21"/>
      <c r="E547" s="21"/>
      <c r="F547" s="21"/>
      <c r="G547" s="21"/>
    </row>
    <row r="548" spans="4:7">
      <c r="D548" s="21"/>
      <c r="E548" s="21"/>
      <c r="F548" s="21"/>
      <c r="G548" s="21"/>
    </row>
    <row r="549" spans="4:7">
      <c r="D549" s="21"/>
      <c r="E549" s="21"/>
      <c r="F549" s="21"/>
      <c r="G549" s="21"/>
    </row>
    <row r="550" spans="4:7">
      <c r="D550" s="21"/>
      <c r="E550" s="21"/>
      <c r="F550" s="21"/>
      <c r="G550" s="21"/>
    </row>
    <row r="551" spans="4:7">
      <c r="D551" s="21"/>
      <c r="E551" s="21"/>
      <c r="F551" s="21"/>
      <c r="G551" s="21"/>
    </row>
    <row r="552" spans="4:7">
      <c r="D552" s="21"/>
      <c r="E552" s="21"/>
      <c r="F552" s="21"/>
      <c r="G552" s="21"/>
    </row>
    <row r="553" spans="4:7">
      <c r="D553" s="21"/>
      <c r="E553" s="21"/>
      <c r="F553" s="21"/>
      <c r="G553" s="21"/>
    </row>
    <row r="554" spans="4:7">
      <c r="D554" s="21"/>
      <c r="E554" s="21"/>
      <c r="F554" s="21"/>
      <c r="G554" s="21"/>
    </row>
    <row r="555" spans="4:7">
      <c r="D555" s="21"/>
      <c r="E555" s="21"/>
      <c r="F555" s="21"/>
      <c r="G555" s="21"/>
    </row>
    <row r="556" spans="4:7">
      <c r="D556" s="21"/>
      <c r="E556" s="21"/>
      <c r="F556" s="21"/>
      <c r="G556" s="21"/>
    </row>
    <row r="557" spans="4:7">
      <c r="D557" s="21"/>
      <c r="E557" s="21"/>
      <c r="F557" s="21"/>
      <c r="G557" s="21"/>
    </row>
    <row r="558" spans="4:7">
      <c r="D558" s="21"/>
      <c r="E558" s="21"/>
      <c r="F558" s="21"/>
      <c r="G558" s="21"/>
    </row>
    <row r="559" spans="4:7">
      <c r="D559" s="21"/>
      <c r="E559" s="21"/>
      <c r="F559" s="21"/>
      <c r="G559" s="21"/>
    </row>
    <row r="560" spans="4:7">
      <c r="D560" s="21"/>
      <c r="E560" s="21"/>
      <c r="F560" s="21"/>
      <c r="G560" s="21"/>
    </row>
    <row r="561" spans="4:7">
      <c r="D561" s="21"/>
      <c r="E561" s="21"/>
      <c r="F561" s="21"/>
      <c r="G561" s="21"/>
    </row>
    <row r="562" spans="4:7">
      <c r="D562" s="21"/>
      <c r="E562" s="21"/>
      <c r="F562" s="21"/>
      <c r="G562" s="21"/>
    </row>
    <row r="563" spans="4:7">
      <c r="D563" s="21"/>
      <c r="E563" s="21"/>
      <c r="F563" s="21"/>
      <c r="G563" s="21"/>
    </row>
    <row r="564" spans="4:7">
      <c r="D564" s="21"/>
      <c r="E564" s="21"/>
      <c r="F564" s="21"/>
      <c r="G564" s="21"/>
    </row>
    <row r="565" spans="4:7">
      <c r="D565" s="21"/>
      <c r="E565" s="21"/>
      <c r="F565" s="21"/>
      <c r="G565" s="21"/>
    </row>
    <row r="566" spans="4:7">
      <c r="D566" s="21"/>
      <c r="E566" s="21"/>
      <c r="F566" s="21"/>
      <c r="G566" s="21"/>
    </row>
    <row r="567" spans="4:7">
      <c r="D567" s="21"/>
      <c r="E567" s="21"/>
      <c r="F567" s="21"/>
      <c r="G567" s="21"/>
    </row>
    <row r="568" spans="4:7">
      <c r="D568" s="21"/>
      <c r="E568" s="21"/>
      <c r="F568" s="21"/>
      <c r="G568" s="21"/>
    </row>
    <row r="569" spans="4:7">
      <c r="D569" s="21"/>
      <c r="E569" s="21"/>
      <c r="F569" s="21"/>
      <c r="G569" s="21"/>
    </row>
    <row r="570" spans="4:7">
      <c r="D570" s="21"/>
      <c r="E570" s="21"/>
      <c r="F570" s="21"/>
      <c r="G570" s="21"/>
    </row>
    <row r="571" spans="4:7">
      <c r="D571" s="21"/>
      <c r="E571" s="21"/>
      <c r="F571" s="21"/>
      <c r="G571" s="21"/>
    </row>
    <row r="572" spans="4:7">
      <c r="D572" s="21"/>
      <c r="E572" s="21"/>
      <c r="F572" s="21"/>
      <c r="G572" s="21"/>
    </row>
    <row r="573" spans="4:7">
      <c r="D573" s="21"/>
      <c r="E573" s="21"/>
      <c r="F573" s="21"/>
      <c r="G573" s="21"/>
    </row>
    <row r="574" spans="4:7">
      <c r="D574" s="21"/>
      <c r="E574" s="21"/>
      <c r="F574" s="21"/>
      <c r="G574" s="21"/>
    </row>
    <row r="575" spans="4:7">
      <c r="D575" s="21"/>
      <c r="E575" s="21"/>
      <c r="F575" s="21"/>
      <c r="G575" s="21"/>
    </row>
    <row r="576" spans="4:7">
      <c r="D576" s="21"/>
      <c r="E576" s="21"/>
      <c r="F576" s="21"/>
      <c r="G576" s="21"/>
    </row>
    <row r="577" spans="4:7">
      <c r="D577" s="21"/>
      <c r="E577" s="21"/>
      <c r="F577" s="21"/>
      <c r="G577" s="21"/>
    </row>
    <row r="578" spans="4:7">
      <c r="D578" s="21"/>
      <c r="E578" s="21"/>
      <c r="F578" s="21"/>
      <c r="G578" s="21"/>
    </row>
    <row r="579" spans="4:7">
      <c r="D579" s="21"/>
      <c r="E579" s="21"/>
      <c r="F579" s="21"/>
      <c r="G579" s="21"/>
    </row>
    <row r="580" spans="4:7">
      <c r="D580" s="21"/>
      <c r="E580" s="21"/>
      <c r="F580" s="21"/>
      <c r="G580" s="21"/>
    </row>
    <row r="581" spans="4:7">
      <c r="D581" s="21"/>
      <c r="E581" s="21"/>
      <c r="F581" s="21"/>
      <c r="G581" s="21"/>
    </row>
    <row r="582" spans="4:7">
      <c r="D582" s="21"/>
      <c r="E582" s="21"/>
      <c r="F582" s="21"/>
      <c r="G582" s="21"/>
    </row>
    <row r="583" spans="4:7">
      <c r="D583" s="21"/>
      <c r="E583" s="21"/>
      <c r="F583" s="21"/>
      <c r="G583" s="21"/>
    </row>
    <row r="584" spans="4:7">
      <c r="D584" s="21"/>
      <c r="E584" s="21"/>
      <c r="F584" s="21"/>
      <c r="G584" s="21"/>
    </row>
    <row r="585" spans="4:7">
      <c r="D585" s="21"/>
      <c r="E585" s="21"/>
      <c r="F585" s="21"/>
      <c r="G585" s="21"/>
    </row>
    <row r="586" spans="4:7">
      <c r="D586" s="21"/>
      <c r="E586" s="21"/>
      <c r="F586" s="21"/>
      <c r="G586" s="21"/>
    </row>
    <row r="587" spans="4:7">
      <c r="D587" s="21"/>
      <c r="E587" s="21"/>
      <c r="F587" s="21"/>
      <c r="G587" s="21"/>
    </row>
    <row r="588" spans="4:7">
      <c r="D588" s="21"/>
      <c r="E588" s="21"/>
      <c r="F588" s="21"/>
      <c r="G588" s="21"/>
    </row>
    <row r="589" spans="4:7">
      <c r="D589" s="21"/>
      <c r="E589" s="21"/>
      <c r="F589" s="21"/>
      <c r="G589" s="21"/>
    </row>
    <row r="590" spans="4:7">
      <c r="D590" s="21"/>
      <c r="E590" s="21"/>
      <c r="F590" s="21"/>
      <c r="G590" s="21"/>
    </row>
    <row r="591" spans="4:7">
      <c r="D591" s="21"/>
      <c r="E591" s="21"/>
      <c r="F591" s="21"/>
      <c r="G591" s="21"/>
    </row>
    <row r="592" spans="4:7">
      <c r="D592" s="21"/>
      <c r="E592" s="21"/>
      <c r="F592" s="21"/>
      <c r="G592" s="21"/>
    </row>
    <row r="593" spans="4:7">
      <c r="D593" s="21"/>
      <c r="E593" s="21"/>
      <c r="F593" s="21"/>
      <c r="G593" s="21"/>
    </row>
    <row r="594" spans="4:7">
      <c r="D594" s="21"/>
      <c r="E594" s="21"/>
      <c r="F594" s="21"/>
      <c r="G594" s="21"/>
    </row>
    <row r="595" spans="4:7">
      <c r="D595" s="21"/>
      <c r="E595" s="21"/>
      <c r="F595" s="21"/>
      <c r="G595" s="21"/>
    </row>
    <row r="596" spans="4:7">
      <c r="D596" s="21"/>
      <c r="E596" s="21"/>
      <c r="F596" s="21"/>
      <c r="G596" s="21"/>
    </row>
    <row r="597" spans="4:7">
      <c r="D597" s="21"/>
      <c r="E597" s="21"/>
      <c r="F597" s="21"/>
      <c r="G597" s="21"/>
    </row>
    <row r="598" spans="4:7">
      <c r="D598" s="21"/>
      <c r="E598" s="21"/>
      <c r="F598" s="21"/>
      <c r="G598" s="21"/>
    </row>
    <row r="599" spans="4:7">
      <c r="D599" s="21"/>
      <c r="E599" s="21"/>
      <c r="F599" s="21"/>
      <c r="G599" s="21"/>
    </row>
    <row r="600" spans="4:7">
      <c r="D600" s="21"/>
      <c r="E600" s="21"/>
      <c r="F600" s="21"/>
      <c r="G600" s="21"/>
    </row>
    <row r="601" spans="4:7">
      <c r="D601" s="21"/>
      <c r="E601" s="21"/>
      <c r="F601" s="21"/>
      <c r="G601" s="21"/>
    </row>
    <row r="602" spans="4:7">
      <c r="D602" s="21"/>
      <c r="E602" s="21"/>
      <c r="F602" s="21"/>
      <c r="G602" s="21"/>
    </row>
    <row r="603" spans="4:7">
      <c r="D603" s="21"/>
      <c r="E603" s="21"/>
      <c r="F603" s="21"/>
      <c r="G603" s="21"/>
    </row>
    <row r="604" spans="4:7">
      <c r="D604" s="21"/>
      <c r="E604" s="21"/>
      <c r="F604" s="21"/>
      <c r="G604" s="21"/>
    </row>
    <row r="605" spans="4:7">
      <c r="D605" s="21"/>
      <c r="E605" s="21"/>
      <c r="F605" s="21"/>
      <c r="G605" s="21"/>
    </row>
    <row r="606" spans="4:7">
      <c r="D606" s="21"/>
      <c r="E606" s="21"/>
      <c r="F606" s="21"/>
      <c r="G606" s="21"/>
    </row>
    <row r="607" spans="4:7">
      <c r="D607" s="21"/>
      <c r="E607" s="21"/>
      <c r="F607" s="21"/>
      <c r="G607" s="21"/>
    </row>
    <row r="608" spans="4:7">
      <c r="D608" s="21"/>
      <c r="E608" s="21"/>
      <c r="F608" s="21"/>
      <c r="G608" s="21"/>
    </row>
    <row r="609" spans="4:7">
      <c r="D609" s="21"/>
      <c r="E609" s="21"/>
      <c r="F609" s="21"/>
      <c r="G609" s="21"/>
    </row>
    <row r="610" spans="4:7">
      <c r="D610" s="21"/>
      <c r="E610" s="21"/>
      <c r="F610" s="21"/>
      <c r="G610" s="21"/>
    </row>
    <row r="611" spans="4:7">
      <c r="D611" s="21"/>
      <c r="E611" s="21"/>
      <c r="F611" s="21"/>
      <c r="G611" s="21"/>
    </row>
    <row r="612" spans="4:7">
      <c r="D612" s="21"/>
      <c r="E612" s="21"/>
      <c r="F612" s="21"/>
      <c r="G612" s="21"/>
    </row>
    <row r="613" spans="4:7">
      <c r="D613" s="21"/>
      <c r="E613" s="21"/>
      <c r="F613" s="21"/>
      <c r="G613" s="21"/>
    </row>
    <row r="614" spans="4:7">
      <c r="D614" s="21"/>
      <c r="E614" s="21"/>
      <c r="F614" s="21"/>
      <c r="G614" s="21"/>
    </row>
    <row r="615" spans="4:7">
      <c r="D615" s="21"/>
      <c r="E615" s="21"/>
      <c r="F615" s="21"/>
      <c r="G615" s="21"/>
    </row>
    <row r="616" spans="4:7">
      <c r="D616" s="21"/>
      <c r="E616" s="21"/>
      <c r="F616" s="21"/>
      <c r="G616" s="21"/>
    </row>
    <row r="617" spans="4:7">
      <c r="D617" s="21"/>
      <c r="E617" s="21"/>
      <c r="F617" s="21"/>
      <c r="G617" s="21"/>
    </row>
    <row r="618" spans="4:7">
      <c r="D618" s="21"/>
      <c r="E618" s="21"/>
      <c r="F618" s="21"/>
      <c r="G618" s="21"/>
    </row>
    <row r="619" spans="4:7">
      <c r="D619" s="21"/>
      <c r="E619" s="21"/>
      <c r="F619" s="21"/>
      <c r="G619" s="21"/>
    </row>
    <row r="620" spans="4:7">
      <c r="D620" s="21"/>
      <c r="E620" s="21"/>
      <c r="F620" s="21"/>
      <c r="G620" s="21"/>
    </row>
    <row r="621" spans="4:7">
      <c r="D621" s="21"/>
      <c r="E621" s="21"/>
      <c r="F621" s="21"/>
      <c r="G621" s="21"/>
    </row>
    <row r="622" spans="4:7">
      <c r="D622" s="21"/>
      <c r="E622" s="21"/>
      <c r="F622" s="21"/>
      <c r="G622" s="21"/>
    </row>
    <row r="623" spans="4:7">
      <c r="D623" s="21"/>
      <c r="E623" s="21"/>
      <c r="F623" s="21"/>
      <c r="G623" s="21"/>
    </row>
    <row r="624" spans="4:7">
      <c r="D624" s="21"/>
      <c r="E624" s="21"/>
      <c r="F624" s="21"/>
      <c r="G624" s="21"/>
    </row>
    <row r="625" spans="4:7">
      <c r="D625" s="21"/>
      <c r="E625" s="21"/>
      <c r="F625" s="21"/>
      <c r="G625" s="21"/>
    </row>
    <row r="626" spans="4:7">
      <c r="D626" s="21"/>
      <c r="E626" s="21"/>
      <c r="F626" s="21"/>
      <c r="G626" s="21"/>
    </row>
    <row r="627" spans="4:7">
      <c r="D627" s="21"/>
      <c r="E627" s="21"/>
      <c r="F627" s="21"/>
      <c r="G627" s="21"/>
    </row>
    <row r="628" spans="4:7">
      <c r="D628" s="21"/>
      <c r="E628" s="21"/>
      <c r="F628" s="21"/>
      <c r="G628" s="21"/>
    </row>
    <row r="629" spans="4:7">
      <c r="D629" s="21"/>
      <c r="E629" s="21"/>
      <c r="F629" s="21"/>
      <c r="G629" s="21"/>
    </row>
    <row r="630" spans="4:7">
      <c r="D630" s="21"/>
      <c r="E630" s="21"/>
      <c r="F630" s="21"/>
      <c r="G630" s="21"/>
    </row>
    <row r="631" spans="4:7">
      <c r="D631" s="21"/>
      <c r="E631" s="21"/>
      <c r="F631" s="21"/>
      <c r="G631" s="21"/>
    </row>
    <row r="632" spans="4:7">
      <c r="D632" s="21"/>
      <c r="E632" s="21"/>
      <c r="F632" s="21"/>
      <c r="G632" s="21"/>
    </row>
    <row r="633" spans="4:7">
      <c r="D633" s="21"/>
      <c r="E633" s="21"/>
      <c r="F633" s="21"/>
      <c r="G633" s="21"/>
    </row>
    <row r="634" spans="4:7">
      <c r="D634" s="21"/>
      <c r="E634" s="21"/>
      <c r="F634" s="21"/>
      <c r="G634" s="21"/>
    </row>
    <row r="635" spans="4:7">
      <c r="D635" s="21"/>
      <c r="E635" s="21"/>
      <c r="F635" s="21"/>
      <c r="G635" s="21"/>
    </row>
    <row r="636" spans="4:7">
      <c r="D636" s="21"/>
      <c r="E636" s="21"/>
      <c r="F636" s="21"/>
      <c r="G636" s="21"/>
    </row>
    <row r="637" spans="4:7">
      <c r="D637" s="21"/>
      <c r="E637" s="21"/>
      <c r="F637" s="21"/>
      <c r="G637" s="21"/>
    </row>
    <row r="638" spans="4:7">
      <c r="D638" s="21"/>
      <c r="E638" s="21"/>
      <c r="F638" s="21"/>
      <c r="G638" s="21"/>
    </row>
    <row r="639" spans="4:7">
      <c r="D639" s="21"/>
      <c r="E639" s="21"/>
      <c r="F639" s="21"/>
      <c r="G639" s="21"/>
    </row>
    <row r="640" spans="4:7">
      <c r="D640" s="21"/>
      <c r="E640" s="21"/>
      <c r="F640" s="21"/>
      <c r="G640" s="21"/>
    </row>
    <row r="641" spans="4:7">
      <c r="D641" s="21"/>
      <c r="E641" s="21"/>
      <c r="F641" s="21"/>
      <c r="G641" s="21"/>
    </row>
    <row r="642" spans="4:7">
      <c r="D642" s="21"/>
      <c r="E642" s="21"/>
      <c r="F642" s="21"/>
      <c r="G642" s="21"/>
    </row>
    <row r="643" spans="4:7">
      <c r="D643" s="21"/>
      <c r="E643" s="21"/>
      <c r="F643" s="21"/>
      <c r="G643" s="21"/>
    </row>
    <row r="644" spans="4:7">
      <c r="D644" s="21"/>
      <c r="E644" s="21"/>
      <c r="F644" s="21"/>
      <c r="G644" s="21"/>
    </row>
    <row r="645" spans="4:7">
      <c r="D645" s="21"/>
      <c r="E645" s="21"/>
      <c r="F645" s="21"/>
      <c r="G645" s="21"/>
    </row>
    <row r="646" spans="4:7">
      <c r="D646" s="21"/>
      <c r="E646" s="21"/>
      <c r="F646" s="21"/>
      <c r="G646" s="21"/>
    </row>
    <row r="647" spans="4:7">
      <c r="D647" s="21"/>
      <c r="E647" s="21"/>
      <c r="F647" s="21"/>
      <c r="G647" s="21"/>
    </row>
    <row r="648" spans="4:7">
      <c r="D648" s="21"/>
      <c r="E648" s="21"/>
      <c r="F648" s="21"/>
      <c r="G648" s="21"/>
    </row>
    <row r="649" spans="4:7">
      <c r="D649" s="21"/>
      <c r="E649" s="21"/>
      <c r="F649" s="21"/>
      <c r="G649" s="21"/>
    </row>
    <row r="650" spans="4:7">
      <c r="D650" s="21"/>
      <c r="E650" s="21"/>
      <c r="F650" s="21"/>
      <c r="G650" s="21"/>
    </row>
    <row r="651" spans="4:7">
      <c r="D651" s="21"/>
      <c r="E651" s="21"/>
      <c r="F651" s="21"/>
      <c r="G651" s="21"/>
    </row>
    <row r="652" spans="4:7">
      <c r="D652" s="21"/>
      <c r="E652" s="21"/>
      <c r="F652" s="21"/>
      <c r="G652" s="21"/>
    </row>
    <row r="653" spans="4:7">
      <c r="D653" s="21"/>
      <c r="E653" s="21"/>
      <c r="F653" s="21"/>
      <c r="G653" s="21"/>
    </row>
    <row r="654" spans="4:7">
      <c r="D654" s="21"/>
      <c r="E654" s="21"/>
      <c r="F654" s="21"/>
      <c r="G654" s="21"/>
    </row>
    <row r="655" spans="4:7">
      <c r="D655" s="21"/>
      <c r="E655" s="21"/>
      <c r="F655" s="21"/>
      <c r="G655" s="21"/>
    </row>
    <row r="656" spans="4:7">
      <c r="D656" s="21"/>
      <c r="E656" s="21"/>
      <c r="F656" s="21"/>
      <c r="G656" s="21"/>
    </row>
    <row r="657" spans="4:7">
      <c r="D657" s="21"/>
      <c r="E657" s="21"/>
      <c r="F657" s="21"/>
      <c r="G657" s="21"/>
    </row>
    <row r="658" spans="4:7">
      <c r="D658" s="21"/>
      <c r="E658" s="21"/>
      <c r="F658" s="21"/>
      <c r="G658" s="21"/>
    </row>
    <row r="659" spans="4:7">
      <c r="D659" s="21"/>
      <c r="E659" s="21"/>
      <c r="F659" s="21"/>
      <c r="G659" s="21"/>
    </row>
    <row r="660" spans="4:7">
      <c r="D660" s="21"/>
      <c r="E660" s="21"/>
      <c r="F660" s="21"/>
      <c r="G660" s="21"/>
    </row>
    <row r="661" spans="4:7">
      <c r="D661" s="21"/>
      <c r="E661" s="21"/>
      <c r="F661" s="21"/>
      <c r="G661" s="21"/>
    </row>
    <row r="662" spans="4:7">
      <c r="D662" s="21"/>
      <c r="E662" s="21"/>
      <c r="F662" s="21"/>
      <c r="G662" s="21"/>
    </row>
    <row r="663" spans="4:7">
      <c r="D663" s="21"/>
      <c r="E663" s="21"/>
      <c r="F663" s="21"/>
      <c r="G663" s="21"/>
    </row>
    <row r="664" spans="4:7">
      <c r="D664" s="21"/>
      <c r="E664" s="21"/>
      <c r="F664" s="21"/>
      <c r="G664" s="21"/>
    </row>
    <row r="665" spans="4:7">
      <c r="D665" s="21"/>
      <c r="E665" s="21"/>
      <c r="F665" s="21"/>
      <c r="G665" s="21"/>
    </row>
    <row r="666" spans="4:7">
      <c r="D666" s="21"/>
      <c r="E666" s="21"/>
      <c r="F666" s="21"/>
      <c r="G666" s="21"/>
    </row>
    <row r="667" spans="4:7">
      <c r="D667" s="21"/>
      <c r="E667" s="21"/>
      <c r="F667" s="21"/>
      <c r="G667" s="21"/>
    </row>
    <row r="668" spans="4:7">
      <c r="D668" s="21"/>
      <c r="E668" s="21"/>
      <c r="F668" s="21"/>
      <c r="G668" s="21"/>
    </row>
    <row r="669" spans="4:7">
      <c r="D669" s="21"/>
      <c r="E669" s="21"/>
      <c r="F669" s="21"/>
      <c r="G669" s="21"/>
    </row>
    <row r="670" spans="4:7">
      <c r="D670" s="21"/>
      <c r="E670" s="21"/>
      <c r="F670" s="21"/>
      <c r="G670" s="21"/>
    </row>
    <row r="671" spans="4:7">
      <c r="D671" s="21"/>
      <c r="E671" s="21"/>
      <c r="F671" s="21"/>
      <c r="G671" s="21"/>
    </row>
    <row r="672" spans="4:7">
      <c r="D672" s="21"/>
      <c r="E672" s="21"/>
      <c r="F672" s="21"/>
      <c r="G672" s="21"/>
    </row>
    <row r="673" spans="4:7">
      <c r="D673" s="21"/>
      <c r="E673" s="21"/>
      <c r="F673" s="21"/>
      <c r="G673" s="21"/>
    </row>
    <row r="674" spans="4:7">
      <c r="D674" s="21"/>
      <c r="E674" s="21"/>
      <c r="F674" s="21"/>
      <c r="G674" s="21"/>
    </row>
    <row r="675" spans="4:7">
      <c r="D675" s="21"/>
      <c r="E675" s="21"/>
      <c r="F675" s="21"/>
      <c r="G675" s="21"/>
    </row>
    <row r="676" spans="4:7">
      <c r="D676" s="21"/>
      <c r="E676" s="21"/>
      <c r="F676" s="21"/>
      <c r="G676" s="21"/>
    </row>
    <row r="677" spans="4:7">
      <c r="D677" s="21"/>
      <c r="E677" s="21"/>
      <c r="F677" s="21"/>
      <c r="G677" s="21"/>
    </row>
    <row r="678" spans="4:7">
      <c r="D678" s="21"/>
      <c r="E678" s="21"/>
      <c r="F678" s="21"/>
      <c r="G678" s="21"/>
    </row>
    <row r="679" spans="4:7">
      <c r="D679" s="21"/>
      <c r="E679" s="21"/>
      <c r="F679" s="21"/>
      <c r="G679" s="21"/>
    </row>
    <row r="680" spans="4:7">
      <c r="D680" s="21"/>
      <c r="E680" s="21"/>
      <c r="F680" s="21"/>
      <c r="G680" s="21"/>
    </row>
    <row r="681" spans="4:7">
      <c r="D681" s="21"/>
      <c r="E681" s="21"/>
      <c r="F681" s="21"/>
      <c r="G681" s="21"/>
    </row>
    <row r="682" spans="4:7">
      <c r="D682" s="21"/>
      <c r="E682" s="21"/>
      <c r="F682" s="21"/>
      <c r="G682" s="21"/>
    </row>
    <row r="683" spans="4:7">
      <c r="D683" s="21"/>
      <c r="E683" s="21"/>
      <c r="F683" s="21"/>
      <c r="G683" s="21"/>
    </row>
    <row r="684" spans="4:7">
      <c r="D684" s="21"/>
      <c r="E684" s="21"/>
      <c r="F684" s="21"/>
      <c r="G684" s="21"/>
    </row>
    <row r="685" spans="4:7">
      <c r="D685" s="21"/>
      <c r="E685" s="21"/>
      <c r="F685" s="21"/>
      <c r="G685" s="21"/>
    </row>
    <row r="686" spans="4:7">
      <c r="D686" s="21"/>
      <c r="E686" s="21"/>
      <c r="F686" s="21"/>
      <c r="G686" s="21"/>
    </row>
    <row r="687" spans="4:7">
      <c r="D687" s="21"/>
      <c r="E687" s="21"/>
      <c r="F687" s="21"/>
      <c r="G687" s="21"/>
    </row>
    <row r="688" spans="4:7">
      <c r="D688" s="21"/>
      <c r="E688" s="21"/>
      <c r="F688" s="21"/>
      <c r="G688" s="21"/>
    </row>
    <row r="689" spans="4:7">
      <c r="D689" s="21"/>
      <c r="E689" s="21"/>
      <c r="F689" s="21"/>
      <c r="G689" s="21"/>
    </row>
    <row r="690" spans="4:7">
      <c r="D690" s="21"/>
      <c r="E690" s="21"/>
      <c r="F690" s="21"/>
      <c r="G690" s="21"/>
    </row>
    <row r="691" spans="4:7">
      <c r="D691" s="21"/>
      <c r="E691" s="21"/>
      <c r="F691" s="21"/>
      <c r="G691" s="21"/>
    </row>
    <row r="692" spans="4:7">
      <c r="D692" s="21"/>
      <c r="E692" s="21"/>
      <c r="F692" s="21"/>
      <c r="G692" s="21"/>
    </row>
    <row r="693" spans="4:7">
      <c r="D693" s="21"/>
      <c r="E693" s="21"/>
      <c r="F693" s="21"/>
      <c r="G693" s="21"/>
    </row>
    <row r="694" spans="4:7">
      <c r="D694" s="21"/>
      <c r="E694" s="21"/>
      <c r="F694" s="21"/>
      <c r="G694" s="21"/>
    </row>
    <row r="695" spans="4:7">
      <c r="D695" s="21"/>
      <c r="E695" s="21"/>
      <c r="F695" s="21"/>
      <c r="G695" s="21"/>
    </row>
    <row r="696" spans="4:7">
      <c r="D696" s="21"/>
      <c r="E696" s="21"/>
      <c r="F696" s="21"/>
      <c r="G696" s="21"/>
    </row>
    <row r="697" spans="4:7">
      <c r="D697" s="21"/>
      <c r="E697" s="21"/>
      <c r="F697" s="21"/>
      <c r="G697" s="21"/>
    </row>
    <row r="698" spans="4:7">
      <c r="D698" s="21"/>
      <c r="E698" s="21"/>
      <c r="F698" s="21"/>
      <c r="G698" s="21"/>
    </row>
    <row r="699" spans="4:7">
      <c r="D699" s="21"/>
      <c r="E699" s="21"/>
      <c r="F699" s="21"/>
      <c r="G699" s="21"/>
    </row>
    <row r="700" spans="4:7">
      <c r="D700" s="21"/>
      <c r="E700" s="21"/>
      <c r="F700" s="21"/>
      <c r="G700" s="21"/>
    </row>
    <row r="701" spans="4:7">
      <c r="D701" s="21"/>
      <c r="E701" s="21"/>
      <c r="F701" s="21"/>
      <c r="G701" s="21"/>
    </row>
    <row r="702" spans="4:7">
      <c r="D702" s="21"/>
      <c r="E702" s="21"/>
      <c r="F702" s="21"/>
      <c r="G702" s="21"/>
    </row>
    <row r="703" spans="4:7">
      <c r="D703" s="21"/>
      <c r="E703" s="21"/>
      <c r="F703" s="21"/>
      <c r="G703" s="21"/>
    </row>
    <row r="704" spans="4:7">
      <c r="D704" s="21"/>
      <c r="E704" s="21"/>
      <c r="F704" s="21"/>
      <c r="G704" s="21"/>
    </row>
    <row r="705" spans="4:7">
      <c r="D705" s="21"/>
      <c r="E705" s="21"/>
      <c r="F705" s="21"/>
      <c r="G705" s="21"/>
    </row>
    <row r="706" spans="4:7">
      <c r="D706" s="21"/>
      <c r="E706" s="21"/>
      <c r="F706" s="21"/>
      <c r="G706" s="21"/>
    </row>
    <row r="707" spans="4:7">
      <c r="D707" s="21"/>
      <c r="E707" s="21"/>
      <c r="F707" s="21"/>
      <c r="G707" s="21"/>
    </row>
    <row r="708" spans="4:7">
      <c r="D708" s="21"/>
      <c r="E708" s="21"/>
      <c r="F708" s="21"/>
      <c r="G708" s="21"/>
    </row>
    <row r="709" spans="4:7">
      <c r="D709" s="21"/>
      <c r="E709" s="21"/>
      <c r="F709" s="21"/>
      <c r="G709" s="21"/>
    </row>
    <row r="710" spans="4:7">
      <c r="D710" s="21"/>
      <c r="E710" s="21"/>
      <c r="F710" s="21"/>
      <c r="G710" s="21"/>
    </row>
    <row r="711" spans="4:7">
      <c r="D711" s="21"/>
      <c r="E711" s="21"/>
      <c r="F711" s="21"/>
      <c r="G711" s="21"/>
    </row>
    <row r="712" spans="4:7">
      <c r="D712" s="21"/>
      <c r="E712" s="21"/>
      <c r="F712" s="21"/>
      <c r="G712" s="21"/>
    </row>
    <row r="713" spans="4:7">
      <c r="D713" s="21"/>
      <c r="E713" s="21"/>
      <c r="F713" s="21"/>
      <c r="G713" s="21"/>
    </row>
    <row r="714" spans="4:7">
      <c r="D714" s="21"/>
      <c r="E714" s="21"/>
      <c r="F714" s="21"/>
      <c r="G714" s="21"/>
    </row>
    <row r="715" spans="4:7">
      <c r="D715" s="21"/>
      <c r="E715" s="21"/>
      <c r="F715" s="21"/>
      <c r="G715" s="21"/>
    </row>
    <row r="716" spans="4:7">
      <c r="D716" s="21"/>
      <c r="E716" s="21"/>
      <c r="F716" s="21"/>
      <c r="G716" s="21"/>
    </row>
    <row r="717" spans="4:7">
      <c r="D717" s="21"/>
      <c r="E717" s="21"/>
      <c r="F717" s="21"/>
      <c r="G717" s="21"/>
    </row>
    <row r="718" spans="4:7">
      <c r="D718" s="21"/>
      <c r="E718" s="21"/>
      <c r="F718" s="21"/>
      <c r="G718" s="21"/>
    </row>
    <row r="719" spans="4:7">
      <c r="D719" s="21"/>
      <c r="E719" s="21"/>
      <c r="F719" s="21"/>
      <c r="G719" s="21"/>
    </row>
    <row r="720" spans="4:7">
      <c r="D720" s="21"/>
      <c r="E720" s="21"/>
      <c r="F720" s="21"/>
      <c r="G720" s="21"/>
    </row>
    <row r="721" spans="4:7">
      <c r="D721" s="21"/>
      <c r="E721" s="21"/>
      <c r="F721" s="21"/>
      <c r="G721" s="21"/>
    </row>
    <row r="722" spans="4:7">
      <c r="D722" s="21"/>
      <c r="E722" s="21"/>
      <c r="F722" s="21"/>
      <c r="G722" s="21"/>
    </row>
    <row r="723" spans="4:7">
      <c r="D723" s="21"/>
      <c r="E723" s="21"/>
      <c r="F723" s="21"/>
      <c r="G723" s="21"/>
    </row>
    <row r="724" spans="4:7">
      <c r="D724" s="21"/>
      <c r="E724" s="21"/>
      <c r="F724" s="21"/>
      <c r="G724" s="21"/>
    </row>
    <row r="725" spans="4:7">
      <c r="D725" s="21"/>
      <c r="E725" s="21"/>
      <c r="F725" s="21"/>
      <c r="G725" s="21"/>
    </row>
    <row r="726" spans="4:7">
      <c r="D726" s="21"/>
      <c r="E726" s="21"/>
      <c r="F726" s="21"/>
      <c r="G726" s="21"/>
    </row>
    <row r="727" spans="4:7">
      <c r="D727" s="21"/>
      <c r="E727" s="21"/>
      <c r="F727" s="21"/>
      <c r="G727" s="21"/>
    </row>
    <row r="728" spans="4:7">
      <c r="D728" s="21"/>
      <c r="E728" s="21"/>
      <c r="F728" s="21"/>
      <c r="G728" s="21"/>
    </row>
    <row r="729" spans="4:7">
      <c r="D729" s="21"/>
      <c r="E729" s="21"/>
      <c r="F729" s="21"/>
      <c r="G729" s="21"/>
    </row>
    <row r="730" spans="4:7">
      <c r="D730" s="21"/>
      <c r="E730" s="21"/>
      <c r="F730" s="21"/>
      <c r="G730" s="21"/>
    </row>
    <row r="731" spans="4:7">
      <c r="D731" s="21"/>
      <c r="E731" s="21"/>
      <c r="F731" s="21"/>
      <c r="G731" s="21"/>
    </row>
    <row r="732" spans="4:7">
      <c r="D732" s="21"/>
      <c r="E732" s="21"/>
      <c r="F732" s="21"/>
      <c r="G732" s="21"/>
    </row>
    <row r="733" spans="4:7">
      <c r="D733" s="21"/>
      <c r="E733" s="21"/>
      <c r="F733" s="21"/>
      <c r="G733" s="21"/>
    </row>
    <row r="734" spans="4:7">
      <c r="D734" s="21"/>
      <c r="E734" s="21"/>
      <c r="F734" s="21"/>
      <c r="G734" s="21"/>
    </row>
    <row r="735" spans="4:7">
      <c r="D735" s="21"/>
      <c r="E735" s="21"/>
      <c r="F735" s="21"/>
      <c r="G735" s="21"/>
    </row>
    <row r="736" spans="4:7">
      <c r="D736" s="21"/>
      <c r="E736" s="21"/>
      <c r="F736" s="21"/>
      <c r="G736" s="21"/>
    </row>
    <row r="737" spans="4:7">
      <c r="D737" s="21"/>
      <c r="E737" s="21"/>
      <c r="F737" s="21"/>
      <c r="G737" s="21"/>
    </row>
    <row r="738" spans="4:7">
      <c r="D738" s="21"/>
      <c r="E738" s="21"/>
      <c r="F738" s="21"/>
      <c r="G738" s="21"/>
    </row>
    <row r="739" spans="4:7">
      <c r="D739" s="21"/>
      <c r="E739" s="21"/>
      <c r="F739" s="21"/>
      <c r="G739" s="21"/>
    </row>
    <row r="740" spans="4:7">
      <c r="D740" s="21"/>
      <c r="E740" s="21"/>
      <c r="F740" s="21"/>
      <c r="G740" s="21"/>
    </row>
    <row r="741" spans="4:7">
      <c r="D741" s="21"/>
      <c r="E741" s="21"/>
      <c r="F741" s="21"/>
      <c r="G741" s="21"/>
    </row>
    <row r="742" spans="4:7">
      <c r="D742" s="21"/>
      <c r="E742" s="21"/>
      <c r="F742" s="21"/>
      <c r="G742" s="21"/>
    </row>
    <row r="743" spans="4:7">
      <c r="D743" s="21"/>
      <c r="E743" s="21"/>
      <c r="F743" s="21"/>
      <c r="G743" s="21"/>
    </row>
    <row r="744" spans="4:7">
      <c r="D744" s="21"/>
      <c r="E744" s="21"/>
      <c r="F744" s="21"/>
      <c r="G744" s="21"/>
    </row>
    <row r="745" spans="4:7">
      <c r="D745" s="21"/>
      <c r="E745" s="21"/>
      <c r="F745" s="21"/>
      <c r="G745" s="21"/>
    </row>
    <row r="746" spans="4:7">
      <c r="D746" s="21"/>
      <c r="E746" s="21"/>
      <c r="F746" s="21"/>
      <c r="G746" s="21"/>
    </row>
    <row r="747" spans="4:7">
      <c r="D747" s="21"/>
      <c r="E747" s="21"/>
      <c r="F747" s="21"/>
      <c r="G747" s="21"/>
    </row>
    <row r="748" spans="4:7">
      <c r="D748" s="21"/>
      <c r="E748" s="21"/>
      <c r="F748" s="21"/>
      <c r="G748" s="21"/>
    </row>
    <row r="749" spans="4:7">
      <c r="D749" s="21"/>
      <c r="E749" s="21"/>
      <c r="F749" s="21"/>
      <c r="G749" s="21"/>
    </row>
    <row r="750" spans="4:7">
      <c r="D750" s="21"/>
      <c r="E750" s="21"/>
      <c r="F750" s="21"/>
      <c r="G750" s="21"/>
    </row>
    <row r="751" spans="4:7">
      <c r="D751" s="21"/>
      <c r="E751" s="21"/>
      <c r="F751" s="21"/>
      <c r="G751" s="21"/>
    </row>
    <row r="752" spans="4:7">
      <c r="D752" s="21"/>
      <c r="E752" s="21"/>
      <c r="F752" s="21"/>
      <c r="G752" s="21"/>
    </row>
    <row r="753" spans="4:7">
      <c r="D753" s="21"/>
      <c r="E753" s="21"/>
      <c r="F753" s="21"/>
      <c r="G753" s="21"/>
    </row>
    <row r="754" spans="4:7">
      <c r="D754" s="21"/>
      <c r="E754" s="21"/>
      <c r="F754" s="21"/>
      <c r="G754" s="21"/>
    </row>
    <row r="755" spans="4:7">
      <c r="D755" s="21"/>
      <c r="E755" s="21"/>
      <c r="F755" s="21"/>
      <c r="G755" s="21"/>
    </row>
    <row r="756" spans="4:7">
      <c r="D756" s="21"/>
      <c r="E756" s="21"/>
      <c r="F756" s="21"/>
      <c r="G756" s="21"/>
    </row>
    <row r="757" spans="4:7">
      <c r="D757" s="21"/>
      <c r="E757" s="21"/>
      <c r="F757" s="21"/>
      <c r="G757" s="21"/>
    </row>
    <row r="758" spans="4:7">
      <c r="D758" s="21"/>
      <c r="E758" s="21"/>
      <c r="F758" s="21"/>
      <c r="G758" s="21"/>
    </row>
    <row r="759" spans="4:7">
      <c r="D759" s="21"/>
      <c r="E759" s="21"/>
      <c r="F759" s="21"/>
      <c r="G759" s="21"/>
    </row>
    <row r="760" spans="4:7">
      <c r="D760" s="21"/>
      <c r="E760" s="21"/>
      <c r="F760" s="21"/>
      <c r="G760" s="21"/>
    </row>
    <row r="761" spans="4:7">
      <c r="D761" s="21"/>
      <c r="E761" s="21"/>
      <c r="F761" s="21"/>
      <c r="G761" s="21"/>
    </row>
    <row r="762" spans="4:7">
      <c r="D762" s="21"/>
      <c r="E762" s="21"/>
      <c r="F762" s="21"/>
      <c r="G762" s="21"/>
    </row>
    <row r="763" spans="4:7">
      <c r="D763" s="21"/>
      <c r="E763" s="21"/>
      <c r="F763" s="21"/>
      <c r="G763" s="21"/>
    </row>
    <row r="764" spans="4:7">
      <c r="D764" s="21"/>
      <c r="E764" s="21"/>
      <c r="F764" s="21"/>
      <c r="G764" s="21"/>
    </row>
    <row r="765" spans="4:7">
      <c r="D765" s="21"/>
      <c r="E765" s="21"/>
      <c r="F765" s="21"/>
      <c r="G765" s="21"/>
    </row>
    <row r="766" spans="4:7">
      <c r="D766" s="21"/>
      <c r="E766" s="21"/>
      <c r="F766" s="21"/>
      <c r="G766" s="21"/>
    </row>
    <row r="767" spans="4:7">
      <c r="D767" s="21"/>
      <c r="E767" s="21"/>
      <c r="F767" s="21"/>
      <c r="G767" s="21"/>
    </row>
    <row r="768" spans="4:7">
      <c r="D768" s="21"/>
      <c r="E768" s="21"/>
      <c r="F768" s="21"/>
      <c r="G768" s="21"/>
    </row>
    <row r="769" spans="4:7">
      <c r="D769" s="21"/>
      <c r="E769" s="21"/>
      <c r="F769" s="21"/>
      <c r="G769" s="21"/>
    </row>
    <row r="770" spans="4:7">
      <c r="D770" s="21"/>
      <c r="E770" s="21"/>
      <c r="F770" s="21"/>
      <c r="G770" s="21"/>
    </row>
    <row r="771" spans="4:7">
      <c r="D771" s="21"/>
      <c r="E771" s="21"/>
      <c r="F771" s="21"/>
      <c r="G771" s="21"/>
    </row>
    <row r="772" spans="4:7">
      <c r="D772" s="21"/>
      <c r="E772" s="21"/>
      <c r="F772" s="21"/>
      <c r="G772" s="21"/>
    </row>
    <row r="773" spans="4:7">
      <c r="D773" s="21"/>
      <c r="E773" s="21"/>
      <c r="F773" s="21"/>
      <c r="G773" s="21"/>
    </row>
    <row r="774" spans="4:7">
      <c r="D774" s="21"/>
      <c r="E774" s="21"/>
      <c r="F774" s="21"/>
      <c r="G774" s="21"/>
    </row>
    <row r="775" spans="4:7">
      <c r="D775" s="21"/>
      <c r="E775" s="21"/>
      <c r="F775" s="21"/>
      <c r="G775" s="21"/>
    </row>
    <row r="776" spans="4:7">
      <c r="D776" s="21"/>
      <c r="E776" s="21"/>
      <c r="F776" s="21"/>
      <c r="G776" s="21"/>
    </row>
    <row r="777" spans="4:7">
      <c r="D777" s="21"/>
      <c r="E777" s="21"/>
      <c r="F777" s="21"/>
      <c r="G777" s="21"/>
    </row>
    <row r="778" spans="4:7">
      <c r="D778" s="21"/>
      <c r="E778" s="21"/>
      <c r="F778" s="21"/>
      <c r="G778" s="21"/>
    </row>
    <row r="779" spans="4:7">
      <c r="D779" s="21"/>
      <c r="E779" s="21"/>
      <c r="F779" s="21"/>
      <c r="G779" s="21"/>
    </row>
    <row r="780" spans="4:7">
      <c r="D780" s="21"/>
      <c r="E780" s="21"/>
      <c r="F780" s="21"/>
      <c r="G780" s="21"/>
    </row>
    <row r="781" spans="4:7">
      <c r="D781" s="21"/>
      <c r="E781" s="21"/>
      <c r="F781" s="21"/>
      <c r="G781" s="21"/>
    </row>
    <row r="782" spans="4:7">
      <c r="D782" s="21"/>
      <c r="E782" s="21"/>
      <c r="F782" s="21"/>
      <c r="G782" s="21"/>
    </row>
    <row r="783" spans="4:7">
      <c r="D783" s="21"/>
      <c r="E783" s="21"/>
      <c r="F783" s="21"/>
      <c r="G783" s="21"/>
    </row>
    <row r="784" spans="4:7">
      <c r="D784" s="21"/>
      <c r="E784" s="21"/>
      <c r="F784" s="21"/>
      <c r="G784" s="21"/>
    </row>
    <row r="785" spans="4:7">
      <c r="D785" s="21"/>
      <c r="E785" s="21"/>
      <c r="F785" s="21"/>
      <c r="G785" s="21"/>
    </row>
    <row r="786" spans="4:7">
      <c r="D786" s="21"/>
      <c r="E786" s="21"/>
      <c r="F786" s="21"/>
      <c r="G786" s="21"/>
    </row>
    <row r="787" spans="4:7">
      <c r="D787" s="21"/>
      <c r="E787" s="21"/>
      <c r="F787" s="21"/>
      <c r="G787" s="21"/>
    </row>
    <row r="788" spans="4:7">
      <c r="D788" s="21"/>
      <c r="E788" s="21"/>
      <c r="F788" s="21"/>
      <c r="G788" s="21"/>
    </row>
    <row r="789" spans="4:7">
      <c r="D789" s="21"/>
      <c r="E789" s="21"/>
      <c r="F789" s="21"/>
      <c r="G789" s="21"/>
    </row>
    <row r="790" spans="4:7">
      <c r="D790" s="21"/>
      <c r="E790" s="21"/>
      <c r="F790" s="21"/>
      <c r="G790" s="21"/>
    </row>
    <row r="791" spans="4:7">
      <c r="D791" s="21"/>
      <c r="E791" s="21"/>
      <c r="F791" s="21"/>
      <c r="G791" s="21"/>
    </row>
    <row r="792" spans="4:7">
      <c r="D792" s="21"/>
      <c r="E792" s="21"/>
      <c r="F792" s="21"/>
      <c r="G792" s="21"/>
    </row>
    <row r="793" spans="4:7">
      <c r="D793" s="21"/>
      <c r="E793" s="21"/>
      <c r="F793" s="21"/>
      <c r="G793" s="21"/>
    </row>
    <row r="794" spans="4:7">
      <c r="D794" s="21"/>
      <c r="E794" s="21"/>
      <c r="F794" s="21"/>
      <c r="G794" s="21"/>
    </row>
    <row r="795" spans="4:7">
      <c r="D795" s="21"/>
      <c r="E795" s="21"/>
      <c r="F795" s="21"/>
      <c r="G795" s="21"/>
    </row>
    <row r="796" spans="4:7">
      <c r="D796" s="21"/>
      <c r="E796" s="21"/>
      <c r="F796" s="21"/>
      <c r="G796" s="21"/>
    </row>
    <row r="797" spans="4:7">
      <c r="D797" s="21"/>
      <c r="E797" s="21"/>
      <c r="F797" s="21"/>
      <c r="G797" s="21"/>
    </row>
    <row r="798" spans="4:7">
      <c r="D798" s="21"/>
      <c r="E798" s="21"/>
      <c r="F798" s="21"/>
      <c r="G798" s="21"/>
    </row>
    <row r="799" spans="4:7">
      <c r="D799" s="21"/>
      <c r="E799" s="21"/>
      <c r="F799" s="21"/>
      <c r="G799" s="21"/>
    </row>
    <row r="800" spans="4:7">
      <c r="D800" s="21"/>
      <c r="E800" s="21"/>
      <c r="F800" s="21"/>
      <c r="G800" s="21"/>
    </row>
    <row r="801" spans="4:7">
      <c r="D801" s="21"/>
      <c r="E801" s="21"/>
      <c r="F801" s="21"/>
      <c r="G801" s="21"/>
    </row>
    <row r="802" spans="4:7">
      <c r="D802" s="21"/>
      <c r="E802" s="21"/>
      <c r="F802" s="21"/>
      <c r="G802" s="21"/>
    </row>
    <row r="803" spans="4:7">
      <c r="D803" s="21"/>
      <c r="E803" s="21"/>
      <c r="F803" s="21"/>
      <c r="G803" s="21"/>
    </row>
    <row r="804" spans="4:7">
      <c r="D804" s="21"/>
      <c r="E804" s="21"/>
      <c r="F804" s="21"/>
      <c r="G804" s="21"/>
    </row>
    <row r="805" spans="4:7">
      <c r="D805" s="21"/>
      <c r="E805" s="21"/>
      <c r="F805" s="21"/>
      <c r="G805" s="21"/>
    </row>
    <row r="806" spans="4:7">
      <c r="D806" s="21"/>
      <c r="E806" s="21"/>
      <c r="F806" s="21"/>
      <c r="G806" s="21"/>
    </row>
    <row r="807" spans="4:7">
      <c r="D807" s="21"/>
      <c r="E807" s="21"/>
      <c r="F807" s="21"/>
      <c r="G807" s="21"/>
    </row>
    <row r="808" spans="4:7">
      <c r="D808" s="21"/>
      <c r="E808" s="21"/>
      <c r="F808" s="21"/>
      <c r="G808" s="21"/>
    </row>
    <row r="809" spans="4:7">
      <c r="D809" s="21"/>
      <c r="E809" s="21"/>
      <c r="F809" s="21"/>
      <c r="G809" s="21"/>
    </row>
    <row r="810" spans="4:7">
      <c r="D810" s="21"/>
      <c r="E810" s="21"/>
      <c r="F810" s="21"/>
      <c r="G810" s="21"/>
    </row>
    <row r="811" spans="4:7">
      <c r="D811" s="21"/>
      <c r="E811" s="21"/>
      <c r="F811" s="21"/>
      <c r="G811" s="21"/>
    </row>
    <row r="812" spans="4:7">
      <c r="D812" s="21"/>
      <c r="E812" s="21"/>
      <c r="F812" s="21"/>
      <c r="G812" s="21"/>
    </row>
    <row r="813" spans="4:7">
      <c r="D813" s="21"/>
      <c r="E813" s="21"/>
      <c r="F813" s="21"/>
      <c r="G813" s="21"/>
    </row>
    <row r="814" spans="4:7">
      <c r="D814" s="21"/>
      <c r="E814" s="21"/>
      <c r="F814" s="21"/>
      <c r="G814" s="21"/>
    </row>
    <row r="815" spans="4:7">
      <c r="D815" s="21"/>
      <c r="E815" s="21"/>
      <c r="F815" s="21"/>
      <c r="G815" s="21"/>
    </row>
    <row r="816" spans="4:7">
      <c r="D816" s="21"/>
      <c r="E816" s="21"/>
      <c r="F816" s="21"/>
      <c r="G816" s="21"/>
    </row>
    <row r="817" spans="4:7">
      <c r="D817" s="21"/>
      <c r="E817" s="21"/>
      <c r="F817" s="21"/>
      <c r="G817" s="21"/>
    </row>
    <row r="818" spans="4:7">
      <c r="D818" s="21"/>
      <c r="E818" s="21"/>
      <c r="F818" s="21"/>
      <c r="G818" s="21"/>
    </row>
    <row r="819" spans="4:7">
      <c r="D819" s="21"/>
      <c r="E819" s="21"/>
      <c r="F819" s="21"/>
      <c r="G819" s="21"/>
    </row>
    <row r="820" spans="4:7">
      <c r="D820" s="21"/>
      <c r="E820" s="21"/>
      <c r="F820" s="21"/>
      <c r="G820" s="21"/>
    </row>
    <row r="821" spans="4:7">
      <c r="D821" s="21"/>
      <c r="E821" s="21"/>
      <c r="F821" s="21"/>
      <c r="G821" s="21"/>
    </row>
    <row r="822" spans="4:7">
      <c r="D822" s="21"/>
      <c r="E822" s="21"/>
      <c r="F822" s="21"/>
      <c r="G822" s="21"/>
    </row>
    <row r="823" spans="4:7">
      <c r="D823" s="21"/>
      <c r="E823" s="21"/>
      <c r="F823" s="21"/>
      <c r="G823" s="21"/>
    </row>
    <row r="824" spans="4:7">
      <c r="D824" s="21"/>
      <c r="E824" s="21"/>
      <c r="F824" s="21"/>
      <c r="G824" s="21"/>
    </row>
    <row r="825" spans="4:7">
      <c r="D825" s="21"/>
      <c r="E825" s="21"/>
      <c r="F825" s="21"/>
      <c r="G825" s="21"/>
    </row>
    <row r="826" spans="4:7">
      <c r="D826" s="21"/>
      <c r="E826" s="21"/>
      <c r="F826" s="21"/>
      <c r="G826" s="21"/>
    </row>
    <row r="827" spans="4:7">
      <c r="D827" s="21"/>
      <c r="E827" s="21"/>
      <c r="F827" s="21"/>
      <c r="G827" s="21"/>
    </row>
    <row r="828" spans="4:7">
      <c r="D828" s="21"/>
      <c r="E828" s="21"/>
      <c r="F828" s="21"/>
      <c r="G828" s="21"/>
    </row>
    <row r="829" spans="4:7">
      <c r="D829" s="21"/>
      <c r="E829" s="21"/>
      <c r="F829" s="21"/>
      <c r="G829" s="21"/>
    </row>
    <row r="830" spans="4:7">
      <c r="D830" s="21"/>
      <c r="E830" s="21"/>
      <c r="F830" s="21"/>
      <c r="G830" s="21"/>
    </row>
    <row r="831" spans="4:7">
      <c r="D831" s="21"/>
      <c r="E831" s="21"/>
      <c r="F831" s="21"/>
      <c r="G831" s="21"/>
    </row>
    <row r="832" spans="4:7">
      <c r="D832" s="21"/>
      <c r="E832" s="21"/>
      <c r="F832" s="21"/>
      <c r="G832" s="21"/>
    </row>
    <row r="833" spans="4:7">
      <c r="D833" s="21"/>
      <c r="E833" s="21"/>
      <c r="F833" s="21"/>
      <c r="G833" s="21"/>
    </row>
    <row r="834" spans="4:7">
      <c r="D834" s="21"/>
      <c r="E834" s="21"/>
      <c r="F834" s="21"/>
      <c r="G834" s="21"/>
    </row>
    <row r="835" spans="4:7">
      <c r="D835" s="21"/>
      <c r="E835" s="21"/>
      <c r="F835" s="21"/>
      <c r="G835" s="21"/>
    </row>
    <row r="836" spans="4:7">
      <c r="D836" s="21"/>
      <c r="E836" s="21"/>
      <c r="F836" s="21"/>
      <c r="G836" s="21"/>
    </row>
    <row r="837" spans="4:7">
      <c r="D837" s="21"/>
      <c r="E837" s="21"/>
      <c r="F837" s="21"/>
      <c r="G837" s="21"/>
    </row>
    <row r="838" spans="4:7">
      <c r="D838" s="21"/>
      <c r="E838" s="21"/>
      <c r="F838" s="21"/>
      <c r="G838" s="21"/>
    </row>
    <row r="839" spans="4:7">
      <c r="D839" s="21"/>
      <c r="E839" s="21"/>
      <c r="F839" s="21"/>
      <c r="G839" s="21"/>
    </row>
    <row r="840" spans="4:7">
      <c r="D840" s="21"/>
      <c r="E840" s="21"/>
      <c r="F840" s="21"/>
      <c r="G840" s="21"/>
    </row>
    <row r="841" spans="4:7">
      <c r="D841" s="21"/>
      <c r="E841" s="21"/>
      <c r="F841" s="21"/>
      <c r="G841" s="21"/>
    </row>
    <row r="842" spans="4:7">
      <c r="D842" s="21"/>
      <c r="E842" s="21"/>
      <c r="F842" s="21"/>
      <c r="G842" s="21"/>
    </row>
    <row r="843" spans="4:7">
      <c r="D843" s="21"/>
      <c r="E843" s="21"/>
      <c r="F843" s="21"/>
      <c r="G843" s="21"/>
    </row>
    <row r="844" spans="4:7">
      <c r="D844" s="21"/>
      <c r="E844" s="21"/>
      <c r="F844" s="21"/>
      <c r="G844" s="21"/>
    </row>
    <row r="845" spans="4:7">
      <c r="D845" s="21"/>
      <c r="E845" s="21"/>
      <c r="F845" s="21"/>
      <c r="G845" s="21"/>
    </row>
    <row r="846" spans="4:7">
      <c r="D846" s="21"/>
      <c r="E846" s="21"/>
      <c r="F846" s="21"/>
      <c r="G846" s="21"/>
    </row>
    <row r="847" spans="4:7">
      <c r="D847" s="21"/>
      <c r="E847" s="21"/>
      <c r="F847" s="21"/>
      <c r="G847" s="21"/>
    </row>
    <row r="848" spans="4:7">
      <c r="D848" s="21"/>
      <c r="E848" s="21"/>
      <c r="F848" s="21"/>
      <c r="G848" s="21"/>
    </row>
    <row r="849" spans="4:7">
      <c r="D849" s="21"/>
      <c r="E849" s="21"/>
      <c r="F849" s="21"/>
      <c r="G849" s="21"/>
    </row>
    <row r="850" spans="4:7">
      <c r="D850" s="21"/>
      <c r="E850" s="21"/>
      <c r="F850" s="21"/>
      <c r="G850" s="21"/>
    </row>
    <row r="851" spans="4:7">
      <c r="D851" s="21"/>
      <c r="E851" s="21"/>
      <c r="F851" s="21"/>
      <c r="G851" s="21"/>
    </row>
    <row r="852" spans="4:7">
      <c r="D852" s="21"/>
      <c r="E852" s="21"/>
      <c r="F852" s="21"/>
      <c r="G852" s="21"/>
    </row>
    <row r="853" spans="4:7">
      <c r="D853" s="21"/>
      <c r="E853" s="21"/>
      <c r="F853" s="21"/>
      <c r="G853" s="21"/>
    </row>
    <row r="854" spans="4:7">
      <c r="D854" s="21"/>
      <c r="E854" s="21"/>
      <c r="F854" s="21"/>
      <c r="G854" s="21"/>
    </row>
    <row r="855" spans="4:7">
      <c r="D855" s="21"/>
      <c r="E855" s="21"/>
      <c r="F855" s="21"/>
      <c r="G855" s="21"/>
    </row>
    <row r="856" spans="4:7">
      <c r="D856" s="21"/>
      <c r="E856" s="21"/>
      <c r="F856" s="21"/>
      <c r="G856" s="21"/>
    </row>
    <row r="857" spans="4:7">
      <c r="D857" s="21"/>
      <c r="E857" s="21"/>
      <c r="F857" s="21"/>
      <c r="G857" s="21"/>
    </row>
    <row r="858" spans="4:7">
      <c r="D858" s="21"/>
      <c r="E858" s="21"/>
      <c r="F858" s="21"/>
      <c r="G858" s="21"/>
    </row>
    <row r="859" spans="4:7">
      <c r="D859" s="21"/>
      <c r="E859" s="21"/>
      <c r="F859" s="21"/>
      <c r="G859" s="21"/>
    </row>
    <row r="860" spans="4:7">
      <c r="D860" s="21"/>
      <c r="E860" s="21"/>
      <c r="F860" s="21"/>
      <c r="G860" s="21"/>
    </row>
    <row r="861" spans="4:7">
      <c r="D861" s="21"/>
      <c r="E861" s="21"/>
      <c r="F861" s="21"/>
      <c r="G861" s="21"/>
    </row>
    <row r="862" spans="4:7">
      <c r="D862" s="21"/>
      <c r="E862" s="21"/>
      <c r="F862" s="21"/>
      <c r="G862" s="21"/>
    </row>
    <row r="863" spans="4:7">
      <c r="D863" s="21"/>
      <c r="E863" s="21"/>
      <c r="F863" s="21"/>
      <c r="G863" s="21"/>
    </row>
    <row r="864" spans="4:7">
      <c r="D864" s="21"/>
      <c r="E864" s="21"/>
      <c r="F864" s="21"/>
      <c r="G864" s="21"/>
    </row>
    <row r="865" spans="4:7">
      <c r="D865" s="21"/>
      <c r="E865" s="21"/>
      <c r="F865" s="21"/>
      <c r="G865" s="21"/>
    </row>
    <row r="866" spans="4:7">
      <c r="D866" s="21"/>
      <c r="E866" s="21"/>
      <c r="F866" s="21"/>
      <c r="G866" s="21"/>
    </row>
    <row r="867" spans="4:7">
      <c r="D867" s="21"/>
      <c r="E867" s="21"/>
      <c r="F867" s="21"/>
      <c r="G867" s="21"/>
    </row>
    <row r="868" spans="4:7">
      <c r="D868" s="21"/>
      <c r="E868" s="21"/>
      <c r="F868" s="21"/>
      <c r="G868" s="21"/>
    </row>
    <row r="869" spans="4:7">
      <c r="D869" s="21"/>
      <c r="E869" s="21"/>
      <c r="F869" s="21"/>
      <c r="G869" s="21"/>
    </row>
    <row r="870" spans="4:7">
      <c r="D870" s="21"/>
      <c r="E870" s="21"/>
      <c r="F870" s="21"/>
      <c r="G870" s="21"/>
    </row>
    <row r="871" spans="4:7">
      <c r="D871" s="21"/>
      <c r="E871" s="21"/>
      <c r="F871" s="21"/>
      <c r="G871" s="21"/>
    </row>
    <row r="872" spans="4:7">
      <c r="D872" s="21"/>
      <c r="E872" s="21"/>
      <c r="F872" s="21"/>
      <c r="G872" s="21"/>
    </row>
    <row r="873" spans="4:7">
      <c r="D873" s="21"/>
      <c r="E873" s="21"/>
      <c r="F873" s="21"/>
      <c r="G873" s="21"/>
    </row>
    <row r="874" spans="4:7">
      <c r="D874" s="21"/>
      <c r="E874" s="21"/>
      <c r="F874" s="21"/>
      <c r="G874" s="21"/>
    </row>
    <row r="875" spans="4:7">
      <c r="D875" s="21"/>
      <c r="E875" s="21"/>
      <c r="F875" s="21"/>
      <c r="G875" s="21"/>
    </row>
    <row r="876" spans="4:7">
      <c r="D876" s="21"/>
      <c r="E876" s="21"/>
      <c r="F876" s="21"/>
      <c r="G876" s="21"/>
    </row>
    <row r="877" spans="4:7">
      <c r="D877" s="21"/>
      <c r="E877" s="21"/>
      <c r="F877" s="21"/>
      <c r="G877" s="21"/>
    </row>
    <row r="878" spans="4:7">
      <c r="D878" s="21"/>
      <c r="E878" s="21"/>
      <c r="F878" s="21"/>
      <c r="G878" s="21"/>
    </row>
    <row r="879" spans="4:7">
      <c r="D879" s="21"/>
      <c r="E879" s="21"/>
      <c r="F879" s="21"/>
      <c r="G879" s="21"/>
    </row>
    <row r="880" spans="4:7">
      <c r="D880" s="21"/>
      <c r="E880" s="21"/>
      <c r="F880" s="21"/>
      <c r="G880" s="21"/>
    </row>
    <row r="881" spans="4:7">
      <c r="D881" s="21"/>
      <c r="E881" s="21"/>
      <c r="F881" s="21"/>
      <c r="G881" s="21"/>
    </row>
    <row r="882" spans="4:7">
      <c r="D882" s="21"/>
      <c r="E882" s="21"/>
      <c r="F882" s="21"/>
      <c r="G882" s="21"/>
    </row>
    <row r="883" spans="4:7">
      <c r="D883" s="21"/>
      <c r="E883" s="21"/>
      <c r="F883" s="21"/>
      <c r="G883" s="21"/>
    </row>
    <row r="884" spans="4:7">
      <c r="D884" s="21"/>
      <c r="E884" s="21"/>
      <c r="F884" s="21"/>
      <c r="G884" s="21"/>
    </row>
    <row r="885" spans="4:7">
      <c r="D885" s="21"/>
      <c r="E885" s="21"/>
      <c r="F885" s="21"/>
      <c r="G885" s="21"/>
    </row>
    <row r="886" spans="4:7">
      <c r="D886" s="21"/>
      <c r="E886" s="21"/>
      <c r="F886" s="21"/>
      <c r="G886" s="21"/>
    </row>
    <row r="887" spans="4:7">
      <c r="D887" s="21"/>
      <c r="E887" s="21"/>
      <c r="F887" s="21"/>
      <c r="G887" s="21"/>
    </row>
    <row r="888" spans="4:7">
      <c r="D888" s="21"/>
      <c r="E888" s="21"/>
      <c r="F888" s="21"/>
      <c r="G888" s="21"/>
    </row>
    <row r="889" spans="4:7">
      <c r="D889" s="21"/>
      <c r="E889" s="21"/>
      <c r="F889" s="21"/>
      <c r="G889" s="21"/>
    </row>
    <row r="890" spans="4:7">
      <c r="D890" s="21"/>
      <c r="E890" s="21"/>
      <c r="F890" s="21"/>
      <c r="G890" s="21"/>
    </row>
    <row r="891" spans="4:7">
      <c r="D891" s="21"/>
      <c r="E891" s="21"/>
      <c r="F891" s="21"/>
      <c r="G891" s="21"/>
    </row>
    <row r="892" spans="4:7">
      <c r="D892" s="21"/>
      <c r="E892" s="21"/>
      <c r="F892" s="21"/>
      <c r="G892" s="21"/>
    </row>
    <row r="893" spans="4:7">
      <c r="D893" s="21"/>
      <c r="E893" s="21"/>
      <c r="F893" s="21"/>
      <c r="G893" s="21"/>
    </row>
    <row r="894" spans="4:7">
      <c r="D894" s="21"/>
      <c r="E894" s="21"/>
      <c r="F894" s="21"/>
      <c r="G894" s="21"/>
    </row>
    <row r="895" spans="4:7">
      <c r="D895" s="21"/>
      <c r="E895" s="21"/>
      <c r="F895" s="21"/>
      <c r="G895" s="21"/>
    </row>
    <row r="896" spans="4:7">
      <c r="D896" s="21"/>
      <c r="E896" s="21"/>
      <c r="F896" s="21"/>
      <c r="G896" s="21"/>
    </row>
    <row r="897" spans="4:7">
      <c r="D897" s="21"/>
      <c r="E897" s="21"/>
      <c r="F897" s="21"/>
      <c r="G897" s="21"/>
    </row>
    <row r="898" spans="4:7">
      <c r="D898" s="21"/>
      <c r="E898" s="21"/>
      <c r="F898" s="21"/>
      <c r="G898" s="21"/>
    </row>
    <row r="899" spans="4:7">
      <c r="D899" s="21"/>
      <c r="E899" s="21"/>
      <c r="F899" s="21"/>
      <c r="G899" s="21"/>
    </row>
    <row r="900" spans="4:7">
      <c r="D900" s="21"/>
      <c r="E900" s="21"/>
      <c r="F900" s="21"/>
      <c r="G900" s="21"/>
    </row>
    <row r="901" spans="4:7">
      <c r="D901" s="21"/>
      <c r="E901" s="21"/>
      <c r="F901" s="21"/>
      <c r="G901" s="21"/>
    </row>
    <row r="902" spans="4:7">
      <c r="D902" s="21"/>
      <c r="E902" s="21"/>
      <c r="F902" s="21"/>
      <c r="G902" s="21"/>
    </row>
    <row r="903" spans="4:7">
      <c r="D903" s="21"/>
      <c r="E903" s="21"/>
      <c r="F903" s="21"/>
      <c r="G903" s="21"/>
    </row>
    <row r="904" spans="4:7">
      <c r="D904" s="21"/>
      <c r="E904" s="21"/>
      <c r="F904" s="21"/>
      <c r="G904" s="21"/>
    </row>
    <row r="905" spans="4:7">
      <c r="D905" s="21"/>
      <c r="E905" s="21"/>
      <c r="F905" s="21"/>
      <c r="G905" s="21"/>
    </row>
    <row r="906" spans="4:7">
      <c r="D906" s="21"/>
      <c r="E906" s="21"/>
      <c r="F906" s="21"/>
      <c r="G906" s="21"/>
    </row>
    <row r="907" spans="4:7">
      <c r="D907" s="21"/>
      <c r="E907" s="21"/>
      <c r="F907" s="21"/>
      <c r="G907" s="21"/>
    </row>
    <row r="908" spans="4:7">
      <c r="D908" s="21"/>
      <c r="E908" s="21"/>
      <c r="F908" s="21"/>
      <c r="G908" s="21"/>
    </row>
    <row r="909" spans="4:7">
      <c r="D909" s="21"/>
      <c r="E909" s="21"/>
      <c r="F909" s="21"/>
      <c r="G909" s="21"/>
    </row>
    <row r="910" spans="4:7">
      <c r="D910" s="21"/>
      <c r="E910" s="21"/>
      <c r="F910" s="21"/>
      <c r="G910" s="21"/>
    </row>
    <row r="911" spans="4:7">
      <c r="D911" s="21"/>
      <c r="E911" s="21"/>
      <c r="F911" s="21"/>
      <c r="G911" s="21"/>
    </row>
    <row r="912" spans="4:7">
      <c r="D912" s="21"/>
      <c r="E912" s="21"/>
      <c r="F912" s="21"/>
      <c r="G912" s="21"/>
    </row>
    <row r="913" spans="4:7">
      <c r="D913" s="21"/>
      <c r="E913" s="21"/>
      <c r="F913" s="21"/>
      <c r="G913" s="21"/>
    </row>
    <row r="914" spans="4:7">
      <c r="D914" s="21"/>
      <c r="E914" s="21"/>
      <c r="F914" s="21"/>
      <c r="G914" s="21"/>
    </row>
    <row r="915" spans="4:7">
      <c r="D915" s="21"/>
      <c r="E915" s="21"/>
      <c r="F915" s="21"/>
      <c r="G915" s="21"/>
    </row>
    <row r="916" spans="4:7">
      <c r="D916" s="21"/>
      <c r="E916" s="21"/>
      <c r="F916" s="21"/>
      <c r="G916" s="21"/>
    </row>
    <row r="917" spans="4:7">
      <c r="D917" s="21"/>
      <c r="E917" s="21"/>
      <c r="F917" s="21"/>
      <c r="G917" s="21"/>
    </row>
    <row r="918" spans="4:7">
      <c r="D918" s="21"/>
      <c r="E918" s="21"/>
      <c r="F918" s="21"/>
      <c r="G918" s="21"/>
    </row>
    <row r="919" spans="4:7">
      <c r="D919" s="21"/>
      <c r="E919" s="21"/>
      <c r="F919" s="21"/>
      <c r="G919" s="21"/>
    </row>
    <row r="920" spans="4:7">
      <c r="D920" s="21"/>
      <c r="E920" s="21"/>
      <c r="F920" s="21"/>
      <c r="G920" s="21"/>
    </row>
    <row r="921" spans="4:7">
      <c r="D921" s="21"/>
      <c r="E921" s="21"/>
      <c r="F921" s="21"/>
      <c r="G921" s="21"/>
    </row>
    <row r="922" spans="4:7">
      <c r="D922" s="21"/>
      <c r="E922" s="21"/>
      <c r="F922" s="21"/>
      <c r="G922" s="21"/>
    </row>
    <row r="923" spans="4:7">
      <c r="D923" s="21"/>
      <c r="E923" s="21"/>
      <c r="F923" s="21"/>
      <c r="G923" s="21"/>
    </row>
    <row r="924" spans="4:7">
      <c r="D924" s="21"/>
      <c r="E924" s="21"/>
      <c r="F924" s="21"/>
      <c r="G924" s="21"/>
    </row>
    <row r="925" spans="4:7">
      <c r="D925" s="21"/>
      <c r="E925" s="21"/>
      <c r="F925" s="21"/>
      <c r="G925" s="21"/>
    </row>
    <row r="926" spans="4:7">
      <c r="D926" s="21"/>
      <c r="E926" s="21"/>
      <c r="F926" s="21"/>
      <c r="G926" s="21"/>
    </row>
    <row r="927" spans="4:7">
      <c r="D927" s="21"/>
      <c r="E927" s="21"/>
      <c r="F927" s="21"/>
      <c r="G927" s="21"/>
    </row>
    <row r="928" spans="4:7">
      <c r="D928" s="21"/>
      <c r="E928" s="21"/>
      <c r="F928" s="21"/>
      <c r="G928" s="21"/>
    </row>
    <row r="929" spans="4:7">
      <c r="D929" s="21"/>
      <c r="E929" s="21"/>
      <c r="F929" s="21"/>
      <c r="G929" s="21"/>
    </row>
    <row r="930" spans="4:7">
      <c r="D930" s="21"/>
      <c r="E930" s="21"/>
      <c r="F930" s="21"/>
      <c r="G930" s="21"/>
    </row>
    <row r="931" spans="4:7">
      <c r="D931" s="21"/>
      <c r="E931" s="21"/>
      <c r="F931" s="21"/>
      <c r="G931" s="21"/>
    </row>
    <row r="932" spans="4:7">
      <c r="D932" s="21"/>
      <c r="E932" s="21"/>
      <c r="F932" s="21"/>
      <c r="G932" s="21"/>
    </row>
    <row r="933" spans="4:7">
      <c r="D933" s="21"/>
      <c r="E933" s="21"/>
      <c r="F933" s="21"/>
      <c r="G933" s="21"/>
    </row>
    <row r="934" spans="4:7">
      <c r="D934" s="21"/>
      <c r="E934" s="21"/>
      <c r="F934" s="21"/>
      <c r="G934" s="21"/>
    </row>
    <row r="935" spans="4:7">
      <c r="D935" s="21"/>
      <c r="E935" s="21"/>
      <c r="F935" s="21"/>
      <c r="G935" s="21"/>
    </row>
    <row r="936" spans="4:7">
      <c r="D936" s="21"/>
      <c r="E936" s="21"/>
      <c r="F936" s="21"/>
      <c r="G936" s="21"/>
    </row>
    <row r="937" spans="4:7">
      <c r="D937" s="21"/>
      <c r="E937" s="21"/>
      <c r="F937" s="21"/>
      <c r="G937" s="21"/>
    </row>
    <row r="938" spans="4:7">
      <c r="D938" s="21"/>
      <c r="E938" s="21"/>
      <c r="F938" s="21"/>
      <c r="G938" s="21"/>
    </row>
    <row r="939" spans="4:7">
      <c r="D939" s="21"/>
      <c r="E939" s="21"/>
      <c r="F939" s="21"/>
      <c r="G939" s="21"/>
    </row>
    <row r="940" spans="4:7">
      <c r="D940" s="21"/>
      <c r="E940" s="21"/>
      <c r="F940" s="21"/>
      <c r="G940" s="21"/>
    </row>
    <row r="941" spans="4:7">
      <c r="D941" s="21"/>
      <c r="E941" s="21"/>
      <c r="F941" s="21"/>
      <c r="G941" s="21"/>
    </row>
    <row r="942" spans="4:7">
      <c r="D942" s="21"/>
      <c r="E942" s="21"/>
      <c r="F942" s="21"/>
      <c r="G942" s="21"/>
    </row>
    <row r="943" spans="4:7">
      <c r="D943" s="21"/>
      <c r="E943" s="21"/>
      <c r="F943" s="21"/>
      <c r="G943" s="21"/>
    </row>
    <row r="944" spans="4:7">
      <c r="D944" s="21"/>
      <c r="E944" s="21"/>
      <c r="F944" s="21"/>
      <c r="G944" s="21"/>
    </row>
    <row r="945" spans="4:7">
      <c r="D945" s="21"/>
      <c r="E945" s="21"/>
      <c r="F945" s="21"/>
      <c r="G945" s="21"/>
    </row>
    <row r="946" spans="4:7">
      <c r="D946" s="21"/>
      <c r="E946" s="21"/>
      <c r="F946" s="21"/>
      <c r="G946" s="21"/>
    </row>
    <row r="947" spans="4:7">
      <c r="D947" s="21"/>
      <c r="E947" s="21"/>
      <c r="F947" s="21"/>
      <c r="G947" s="21"/>
    </row>
    <row r="948" spans="4:7">
      <c r="D948" s="21"/>
      <c r="E948" s="21"/>
      <c r="F948" s="21"/>
      <c r="G948" s="21"/>
    </row>
    <row r="949" spans="4:7">
      <c r="D949" s="21"/>
      <c r="E949" s="21"/>
      <c r="F949" s="21"/>
      <c r="G949" s="21"/>
    </row>
    <row r="950" spans="4:7">
      <c r="D950" s="21"/>
      <c r="E950" s="21"/>
      <c r="F950" s="21"/>
      <c r="G950" s="21"/>
    </row>
    <row r="951" spans="4:7">
      <c r="D951" s="21"/>
      <c r="E951" s="21"/>
      <c r="F951" s="21"/>
      <c r="G951" s="21"/>
    </row>
    <row r="952" spans="4:7">
      <c r="D952" s="21"/>
      <c r="E952" s="21"/>
      <c r="F952" s="21"/>
      <c r="G952" s="21"/>
    </row>
    <row r="953" spans="4:7">
      <c r="D953" s="21"/>
      <c r="E953" s="21"/>
      <c r="F953" s="21"/>
      <c r="G953" s="21"/>
    </row>
    <row r="954" spans="4:7">
      <c r="D954" s="21"/>
      <c r="E954" s="21"/>
      <c r="F954" s="21"/>
      <c r="G954" s="21"/>
    </row>
    <row r="955" spans="4:7">
      <c r="D955" s="21"/>
      <c r="E955" s="21"/>
      <c r="F955" s="21"/>
      <c r="G955" s="21"/>
    </row>
    <row r="956" spans="4:7">
      <c r="D956" s="21"/>
      <c r="E956" s="21"/>
      <c r="F956" s="21"/>
      <c r="G956" s="21"/>
    </row>
    <row r="957" spans="4:7">
      <c r="D957" s="21"/>
      <c r="E957" s="21"/>
      <c r="F957" s="21"/>
      <c r="G957" s="21"/>
    </row>
    <row r="958" spans="4:7">
      <c r="D958" s="21"/>
      <c r="E958" s="21"/>
      <c r="F958" s="21"/>
      <c r="G958" s="21"/>
    </row>
    <row r="959" spans="4:7">
      <c r="D959" s="21"/>
      <c r="E959" s="21"/>
      <c r="F959" s="21"/>
      <c r="G959" s="21"/>
    </row>
    <row r="960" spans="4:7">
      <c r="D960" s="21"/>
      <c r="E960" s="21"/>
      <c r="F960" s="21"/>
      <c r="G960" s="21"/>
    </row>
    <row r="961" spans="4:7">
      <c r="D961" s="21"/>
      <c r="E961" s="21"/>
      <c r="F961" s="21"/>
      <c r="G961" s="21"/>
    </row>
    <row r="962" spans="4:7">
      <c r="D962" s="21"/>
      <c r="E962" s="21"/>
      <c r="F962" s="21"/>
      <c r="G962" s="21"/>
    </row>
    <row r="963" spans="4:7">
      <c r="D963" s="21"/>
      <c r="E963" s="21"/>
      <c r="F963" s="21"/>
      <c r="G963" s="21"/>
    </row>
    <row r="964" spans="4:7">
      <c r="D964" s="21"/>
      <c r="E964" s="21"/>
      <c r="F964" s="21"/>
      <c r="G964" s="21"/>
    </row>
    <row r="965" spans="4:7">
      <c r="D965" s="21"/>
      <c r="E965" s="21"/>
      <c r="F965" s="21"/>
      <c r="G965" s="21"/>
    </row>
    <row r="966" spans="4:7">
      <c r="D966" s="21"/>
      <c r="E966" s="21"/>
      <c r="F966" s="21"/>
      <c r="G966" s="21"/>
    </row>
    <row r="967" spans="4:7">
      <c r="D967" s="21"/>
      <c r="E967" s="21"/>
      <c r="F967" s="21"/>
      <c r="G967" s="21"/>
    </row>
    <row r="968" spans="4:7">
      <c r="D968" s="21"/>
      <c r="E968" s="21"/>
      <c r="F968" s="21"/>
      <c r="G968" s="21"/>
    </row>
    <row r="969" spans="4:7">
      <c r="D969" s="21"/>
      <c r="E969" s="21"/>
      <c r="F969" s="21"/>
      <c r="G969" s="21"/>
    </row>
    <row r="970" spans="4:7">
      <c r="D970" s="21"/>
      <c r="E970" s="21"/>
      <c r="F970" s="21"/>
      <c r="G970" s="21"/>
    </row>
    <row r="971" spans="4:7">
      <c r="D971" s="21"/>
      <c r="E971" s="21"/>
      <c r="F971" s="21"/>
      <c r="G971" s="21"/>
    </row>
    <row r="972" spans="4:7">
      <c r="D972" s="21"/>
      <c r="E972" s="21"/>
      <c r="F972" s="21"/>
      <c r="G972" s="21"/>
    </row>
    <row r="973" spans="4:7">
      <c r="D973" s="21"/>
      <c r="E973" s="21"/>
      <c r="F973" s="21"/>
      <c r="G973" s="21"/>
    </row>
    <row r="974" spans="4:7">
      <c r="D974" s="21"/>
      <c r="E974" s="21"/>
      <c r="F974" s="21"/>
      <c r="G974" s="21"/>
    </row>
    <row r="975" spans="4:7">
      <c r="D975" s="21"/>
      <c r="E975" s="21"/>
      <c r="F975" s="21"/>
      <c r="G975" s="21"/>
    </row>
    <row r="976" spans="4:7">
      <c r="D976" s="21"/>
      <c r="E976" s="21"/>
      <c r="F976" s="21"/>
      <c r="G976" s="21"/>
    </row>
    <row r="977" spans="4:7">
      <c r="D977" s="21"/>
      <c r="E977" s="21"/>
      <c r="F977" s="21"/>
      <c r="G977" s="21"/>
    </row>
    <row r="978" spans="4:7">
      <c r="D978" s="21"/>
      <c r="E978" s="21"/>
      <c r="F978" s="21"/>
      <c r="G978" s="21"/>
    </row>
    <row r="979" spans="4:7">
      <c r="D979" s="21"/>
      <c r="E979" s="21"/>
      <c r="F979" s="21"/>
      <c r="G979" s="21"/>
    </row>
    <row r="980" spans="4:7">
      <c r="D980" s="21"/>
      <c r="E980" s="21"/>
      <c r="F980" s="21"/>
      <c r="G980" s="21"/>
    </row>
    <row r="981" spans="4:7">
      <c r="D981" s="21"/>
      <c r="E981" s="21"/>
      <c r="F981" s="21"/>
      <c r="G981" s="21"/>
    </row>
    <row r="982" spans="4:7">
      <c r="D982" s="21"/>
      <c r="E982" s="21"/>
      <c r="F982" s="21"/>
      <c r="G982" s="21"/>
    </row>
    <row r="983" spans="4:7">
      <c r="D983" s="21"/>
      <c r="E983" s="21"/>
      <c r="F983" s="21"/>
      <c r="G983" s="21"/>
    </row>
    <row r="984" spans="4:7">
      <c r="D984" s="21"/>
      <c r="E984" s="21"/>
      <c r="F984" s="21"/>
      <c r="G984" s="21"/>
    </row>
    <row r="985" spans="4:7">
      <c r="D985" s="21"/>
      <c r="E985" s="21"/>
      <c r="F985" s="21"/>
      <c r="G985" s="21"/>
    </row>
    <row r="986" spans="4:7">
      <c r="D986" s="21"/>
      <c r="E986" s="21"/>
      <c r="F986" s="21"/>
      <c r="G986" s="21"/>
    </row>
    <row r="987" spans="4:7">
      <c r="D987" s="21"/>
      <c r="E987" s="21"/>
      <c r="F987" s="21"/>
      <c r="G987" s="21"/>
    </row>
    <row r="988" spans="4:7">
      <c r="D988" s="21"/>
      <c r="E988" s="21"/>
      <c r="F988" s="21"/>
      <c r="G988" s="21"/>
    </row>
    <row r="989" spans="4:7">
      <c r="D989" s="21"/>
      <c r="E989" s="21"/>
      <c r="F989" s="21"/>
      <c r="G989" s="21"/>
    </row>
    <row r="990" spans="4:7">
      <c r="D990" s="21"/>
      <c r="E990" s="21"/>
      <c r="F990" s="21"/>
      <c r="G990" s="21"/>
    </row>
    <row r="991" spans="4:7">
      <c r="D991" s="21"/>
      <c r="E991" s="21"/>
      <c r="F991" s="21"/>
      <c r="G991" s="21"/>
    </row>
    <row r="992" spans="4:7">
      <c r="D992" s="21"/>
      <c r="E992" s="21"/>
      <c r="F992" s="21"/>
      <c r="G992" s="21"/>
    </row>
    <row r="993" spans="4:7">
      <c r="D993" s="21"/>
      <c r="E993" s="21"/>
      <c r="F993" s="21"/>
      <c r="G993" s="21"/>
    </row>
    <row r="994" spans="4:7">
      <c r="D994" s="21"/>
      <c r="E994" s="21"/>
      <c r="F994" s="21"/>
      <c r="G994" s="21"/>
    </row>
    <row r="995" spans="4:7">
      <c r="D995" s="21"/>
      <c r="E995" s="21"/>
      <c r="F995" s="21"/>
      <c r="G995" s="21"/>
    </row>
    <row r="996" spans="4:7">
      <c r="D996" s="21"/>
      <c r="E996" s="21"/>
      <c r="F996" s="21"/>
      <c r="G996" s="21"/>
    </row>
    <row r="997" spans="4:7">
      <c r="D997" s="21"/>
      <c r="E997" s="21"/>
      <c r="F997" s="21"/>
      <c r="G997" s="21"/>
    </row>
    <row r="998" spans="4:7">
      <c r="D998" s="21"/>
      <c r="E998" s="21"/>
      <c r="F998" s="21"/>
      <c r="G998" s="21"/>
    </row>
    <row r="999" spans="4:7">
      <c r="D999" s="21"/>
      <c r="E999" s="21"/>
      <c r="F999" s="21"/>
      <c r="G999" s="21"/>
    </row>
    <row r="1000" spans="4:7">
      <c r="D1000" s="21"/>
      <c r="E1000" s="21"/>
      <c r="F1000" s="21"/>
      <c r="G1000" s="21"/>
    </row>
    <row r="1001" spans="4:7">
      <c r="D1001" s="21"/>
      <c r="E1001" s="21"/>
      <c r="F1001" s="21"/>
      <c r="G1001" s="21"/>
    </row>
    <row r="1002" spans="4:7">
      <c r="D1002" s="21"/>
      <c r="E1002" s="21"/>
      <c r="F1002" s="21"/>
      <c r="G1002" s="21"/>
    </row>
    <row r="1003" spans="4:7">
      <c r="D1003" s="21"/>
      <c r="E1003" s="21"/>
      <c r="F1003" s="21"/>
      <c r="G1003" s="21"/>
    </row>
    <row r="1004" spans="4:7">
      <c r="D1004" s="21"/>
      <c r="E1004" s="21"/>
      <c r="F1004" s="21"/>
      <c r="G1004" s="21"/>
    </row>
    <row r="1005" spans="4:7">
      <c r="D1005" s="21"/>
      <c r="E1005" s="21"/>
      <c r="F1005" s="21"/>
      <c r="G1005" s="21"/>
    </row>
    <row r="1006" spans="4:7">
      <c r="D1006" s="21"/>
      <c r="E1006" s="21"/>
      <c r="F1006" s="21"/>
      <c r="G1006" s="21"/>
    </row>
    <row r="1007" spans="4:7">
      <c r="D1007" s="21"/>
      <c r="E1007" s="21"/>
      <c r="F1007" s="21"/>
      <c r="G1007" s="21"/>
    </row>
    <row r="1008" spans="4:7">
      <c r="D1008" s="21"/>
      <c r="E1008" s="21"/>
      <c r="F1008" s="21"/>
      <c r="G1008" s="21"/>
    </row>
    <row r="1009" spans="4:7">
      <c r="D1009" s="21"/>
      <c r="E1009" s="21"/>
      <c r="F1009" s="21"/>
      <c r="G1009" s="21"/>
    </row>
    <row r="1010" spans="4:7">
      <c r="D1010" s="21"/>
      <c r="E1010" s="21"/>
      <c r="F1010" s="21"/>
      <c r="G1010" s="21"/>
    </row>
    <row r="1011" spans="4:7">
      <c r="D1011" s="21"/>
      <c r="E1011" s="21"/>
      <c r="F1011" s="21"/>
      <c r="G1011" s="21"/>
    </row>
    <row r="1012" spans="4:7">
      <c r="D1012" s="21"/>
      <c r="E1012" s="21"/>
      <c r="F1012" s="21"/>
      <c r="G1012" s="21"/>
    </row>
    <row r="1013" spans="4:7">
      <c r="D1013" s="21"/>
      <c r="E1013" s="21"/>
      <c r="F1013" s="21"/>
      <c r="G1013" s="21"/>
    </row>
    <row r="1014" spans="4:7">
      <c r="D1014" s="21"/>
      <c r="E1014" s="21"/>
      <c r="F1014" s="21"/>
      <c r="G1014" s="21"/>
    </row>
    <row r="1015" spans="4:7">
      <c r="D1015" s="21"/>
      <c r="E1015" s="21"/>
      <c r="F1015" s="21"/>
      <c r="G1015" s="21"/>
    </row>
    <row r="1016" spans="4:7">
      <c r="D1016" s="21"/>
      <c r="E1016" s="21"/>
      <c r="F1016" s="21"/>
      <c r="G1016" s="21"/>
    </row>
    <row r="1017" spans="4:7">
      <c r="D1017" s="21"/>
      <c r="E1017" s="21"/>
      <c r="F1017" s="21"/>
      <c r="G1017" s="21"/>
    </row>
    <row r="1018" spans="4:7">
      <c r="D1018" s="21"/>
      <c r="E1018" s="21"/>
      <c r="F1018" s="21"/>
      <c r="G1018" s="21"/>
    </row>
    <row r="1019" spans="4:7">
      <c r="D1019" s="21"/>
      <c r="E1019" s="21"/>
      <c r="F1019" s="21"/>
      <c r="G1019" s="21"/>
    </row>
    <row r="1020" spans="4:7">
      <c r="D1020" s="21"/>
      <c r="E1020" s="21"/>
      <c r="F1020" s="21"/>
      <c r="G1020" s="21"/>
    </row>
    <row r="1021" spans="4:7">
      <c r="D1021" s="21"/>
      <c r="E1021" s="21"/>
      <c r="F1021" s="21"/>
      <c r="G1021" s="21"/>
    </row>
    <row r="1022" spans="4:7">
      <c r="D1022" s="21"/>
      <c r="E1022" s="21"/>
      <c r="F1022" s="21"/>
      <c r="G1022" s="21"/>
    </row>
    <row r="1023" spans="4:7">
      <c r="D1023" s="21"/>
      <c r="E1023" s="21"/>
      <c r="F1023" s="21"/>
      <c r="G1023" s="21"/>
    </row>
    <row r="1024" spans="4:7">
      <c r="D1024" s="21"/>
      <c r="E1024" s="21"/>
      <c r="F1024" s="21"/>
      <c r="G1024" s="21"/>
    </row>
    <row r="1025" spans="4:7">
      <c r="D1025" s="21"/>
      <c r="E1025" s="21"/>
      <c r="F1025" s="21"/>
      <c r="G1025" s="21"/>
    </row>
    <row r="1026" spans="4:7">
      <c r="D1026" s="21"/>
      <c r="E1026" s="21"/>
      <c r="F1026" s="21"/>
      <c r="G1026" s="21"/>
    </row>
    <row r="1027" spans="4:7">
      <c r="D1027" s="21"/>
      <c r="E1027" s="21"/>
      <c r="F1027" s="21"/>
      <c r="G1027" s="21"/>
    </row>
    <row r="1028" spans="4:7">
      <c r="D1028" s="21"/>
      <c r="E1028" s="21"/>
      <c r="F1028" s="21"/>
      <c r="G1028" s="21"/>
    </row>
    <row r="1029" spans="4:7">
      <c r="D1029" s="21"/>
      <c r="E1029" s="21"/>
      <c r="F1029" s="21"/>
      <c r="G1029" s="21"/>
    </row>
    <row r="1030" spans="4:7">
      <c r="D1030" s="21"/>
      <c r="E1030" s="21"/>
      <c r="F1030" s="21"/>
      <c r="G1030" s="21"/>
    </row>
    <row r="1031" spans="4:7">
      <c r="D1031" s="21"/>
      <c r="E1031" s="21"/>
      <c r="F1031" s="21"/>
      <c r="G1031" s="21"/>
    </row>
    <row r="1032" spans="4:7">
      <c r="D1032" s="21"/>
      <c r="E1032" s="21"/>
      <c r="F1032" s="21"/>
      <c r="G1032" s="21"/>
    </row>
    <row r="1033" spans="4:7">
      <c r="D1033" s="21"/>
      <c r="E1033" s="21"/>
      <c r="F1033" s="21"/>
      <c r="G1033" s="21"/>
    </row>
    <row r="1034" spans="4:7">
      <c r="D1034" s="21"/>
      <c r="E1034" s="21"/>
      <c r="F1034" s="21"/>
      <c r="G1034" s="21"/>
    </row>
    <row r="1035" spans="4:7">
      <c r="D1035" s="21"/>
      <c r="E1035" s="21"/>
      <c r="F1035" s="21"/>
      <c r="G1035" s="21"/>
    </row>
    <row r="1036" spans="4:7">
      <c r="D1036" s="21"/>
      <c r="E1036" s="21"/>
      <c r="F1036" s="21"/>
      <c r="G1036" s="21"/>
    </row>
    <row r="1037" spans="4:7">
      <c r="D1037" s="21"/>
      <c r="E1037" s="21"/>
      <c r="F1037" s="21"/>
      <c r="G1037" s="21"/>
    </row>
    <row r="1038" spans="4:7">
      <c r="D1038" s="21"/>
      <c r="E1038" s="21"/>
      <c r="F1038" s="21"/>
      <c r="G1038" s="21"/>
    </row>
    <row r="1039" spans="4:7">
      <c r="D1039" s="21"/>
      <c r="E1039" s="21"/>
      <c r="F1039" s="21"/>
      <c r="G1039" s="21"/>
    </row>
    <row r="1040" spans="4:7">
      <c r="D1040" s="21"/>
      <c r="E1040" s="21"/>
      <c r="F1040" s="21"/>
      <c r="G1040" s="21"/>
    </row>
    <row r="1041" spans="4:7">
      <c r="D1041" s="21"/>
      <c r="E1041" s="21"/>
      <c r="F1041" s="21"/>
      <c r="G1041" s="21"/>
    </row>
    <row r="1042" spans="4:7">
      <c r="D1042" s="21"/>
      <c r="E1042" s="21"/>
      <c r="F1042" s="21"/>
      <c r="G1042" s="21"/>
    </row>
    <row r="1043" spans="4:7">
      <c r="D1043" s="21"/>
      <c r="E1043" s="21"/>
      <c r="F1043" s="21"/>
      <c r="G1043" s="21"/>
    </row>
    <row r="1044" spans="4:7">
      <c r="D1044" s="21"/>
      <c r="E1044" s="21"/>
      <c r="F1044" s="21"/>
      <c r="G1044" s="21"/>
    </row>
    <row r="1045" spans="4:7">
      <c r="D1045" s="21"/>
      <c r="E1045" s="21"/>
      <c r="F1045" s="21"/>
      <c r="G1045" s="21"/>
    </row>
    <row r="1046" spans="4:7">
      <c r="D1046" s="21"/>
      <c r="E1046" s="21"/>
      <c r="F1046" s="21"/>
      <c r="G1046" s="21"/>
    </row>
    <row r="1047" spans="4:7">
      <c r="D1047" s="21"/>
      <c r="E1047" s="21"/>
      <c r="F1047" s="21"/>
      <c r="G1047" s="21"/>
    </row>
    <row r="1048" spans="4:7">
      <c r="D1048" s="21"/>
      <c r="E1048" s="21"/>
      <c r="F1048" s="21"/>
      <c r="G1048" s="21"/>
    </row>
    <row r="1049" spans="4:7">
      <c r="D1049" s="21"/>
      <c r="E1049" s="21"/>
      <c r="F1049" s="21"/>
      <c r="G1049" s="21"/>
    </row>
    <row r="1050" spans="4:7">
      <c r="D1050" s="21"/>
      <c r="E1050" s="21"/>
      <c r="F1050" s="21"/>
      <c r="G1050" s="21"/>
    </row>
    <row r="1051" spans="4:7">
      <c r="D1051" s="21"/>
      <c r="E1051" s="21"/>
      <c r="F1051" s="21"/>
      <c r="G1051" s="21"/>
    </row>
    <row r="1052" spans="4:7">
      <c r="D1052" s="21"/>
      <c r="E1052" s="21"/>
      <c r="F1052" s="21"/>
      <c r="G1052" s="21"/>
    </row>
    <row r="1053" spans="4:7">
      <c r="D1053" s="21"/>
      <c r="E1053" s="21"/>
      <c r="F1053" s="21"/>
      <c r="G1053" s="21"/>
    </row>
    <row r="1054" spans="4:7">
      <c r="D1054" s="21"/>
      <c r="E1054" s="21"/>
      <c r="F1054" s="21"/>
      <c r="G1054" s="21"/>
    </row>
    <row r="1055" spans="4:7">
      <c r="D1055" s="21"/>
      <c r="E1055" s="21"/>
      <c r="F1055" s="21"/>
      <c r="G1055" s="21"/>
    </row>
    <row r="1056" spans="4:7">
      <c r="D1056" s="21"/>
      <c r="E1056" s="21"/>
      <c r="F1056" s="21"/>
      <c r="G1056" s="21"/>
    </row>
    <row r="1057" spans="4:7">
      <c r="D1057" s="21"/>
      <c r="E1057" s="21"/>
      <c r="F1057" s="21"/>
      <c r="G1057" s="21"/>
    </row>
    <row r="1058" spans="4:7">
      <c r="D1058" s="21"/>
      <c r="E1058" s="21"/>
      <c r="F1058" s="21"/>
      <c r="G1058" s="21"/>
    </row>
    <row r="1059" spans="4:7">
      <c r="D1059" s="21"/>
      <c r="E1059" s="21"/>
      <c r="F1059" s="21"/>
      <c r="G1059" s="21"/>
    </row>
    <row r="1060" spans="4:7">
      <c r="D1060" s="21"/>
      <c r="E1060" s="21"/>
      <c r="F1060" s="21"/>
      <c r="G1060" s="21"/>
    </row>
    <row r="1061" spans="4:7">
      <c r="D1061" s="21"/>
      <c r="E1061" s="21"/>
      <c r="F1061" s="21"/>
      <c r="G1061" s="21"/>
    </row>
    <row r="1062" spans="4:7">
      <c r="D1062" s="21"/>
      <c r="E1062" s="21"/>
      <c r="F1062" s="21"/>
      <c r="G1062" s="21"/>
    </row>
    <row r="1063" spans="4:7">
      <c r="D1063" s="21"/>
      <c r="E1063" s="21"/>
      <c r="F1063" s="21"/>
      <c r="G1063" s="21"/>
    </row>
    <row r="1064" spans="4:7">
      <c r="D1064" s="21"/>
      <c r="E1064" s="21"/>
      <c r="F1064" s="21"/>
      <c r="G1064" s="21"/>
    </row>
    <row r="1065" spans="4:7">
      <c r="D1065" s="21"/>
      <c r="E1065" s="21"/>
      <c r="F1065" s="21"/>
      <c r="G1065" s="21"/>
    </row>
    <row r="1066" spans="4:7">
      <c r="D1066" s="21"/>
      <c r="E1066" s="21"/>
      <c r="F1066" s="21"/>
      <c r="G1066" s="21"/>
    </row>
    <row r="1067" spans="4:7">
      <c r="D1067" s="21"/>
      <c r="E1067" s="21"/>
      <c r="F1067" s="21"/>
      <c r="G1067" s="21"/>
    </row>
    <row r="1068" spans="4:7">
      <c r="D1068" s="21"/>
      <c r="E1068" s="21"/>
      <c r="F1068" s="21"/>
      <c r="G1068" s="21"/>
    </row>
    <row r="1069" spans="4:7">
      <c r="D1069" s="21"/>
      <c r="E1069" s="21"/>
      <c r="F1069" s="21"/>
      <c r="G1069" s="21"/>
    </row>
    <row r="1070" spans="4:7">
      <c r="D1070" s="21"/>
      <c r="E1070" s="21"/>
      <c r="F1070" s="21"/>
      <c r="G1070" s="21"/>
    </row>
    <row r="1071" spans="4:7">
      <c r="D1071" s="21"/>
      <c r="E1071" s="21"/>
      <c r="F1071" s="21"/>
      <c r="G1071" s="21"/>
    </row>
    <row r="1072" spans="4:7">
      <c r="D1072" s="21"/>
      <c r="E1072" s="21"/>
      <c r="F1072" s="21"/>
      <c r="G1072" s="21"/>
    </row>
    <row r="1073" spans="4:7">
      <c r="D1073" s="21"/>
      <c r="E1073" s="21"/>
      <c r="F1073" s="21"/>
      <c r="G1073" s="21"/>
    </row>
    <row r="1074" spans="4:7">
      <c r="D1074" s="21"/>
      <c r="E1074" s="21"/>
      <c r="F1074" s="21"/>
      <c r="G1074" s="21"/>
    </row>
    <row r="1075" spans="4:7">
      <c r="D1075" s="21"/>
      <c r="E1075" s="21"/>
      <c r="F1075" s="21"/>
      <c r="G1075" s="21"/>
    </row>
    <row r="1076" spans="4:7">
      <c r="D1076" s="21"/>
      <c r="E1076" s="21"/>
      <c r="F1076" s="21"/>
      <c r="G1076" s="21"/>
    </row>
    <row r="1077" spans="4:7">
      <c r="D1077" s="21"/>
      <c r="E1077" s="21"/>
      <c r="F1077" s="21"/>
      <c r="G1077" s="21"/>
    </row>
    <row r="1078" spans="4:7">
      <c r="D1078" s="21"/>
      <c r="E1078" s="21"/>
      <c r="F1078" s="21"/>
      <c r="G1078" s="21"/>
    </row>
    <row r="1079" spans="4:7">
      <c r="D1079" s="21"/>
      <c r="E1079" s="21"/>
      <c r="F1079" s="21"/>
      <c r="G1079" s="21"/>
    </row>
    <row r="1080" spans="4:7">
      <c r="D1080" s="21"/>
      <c r="E1080" s="21"/>
      <c r="F1080" s="21"/>
      <c r="G1080" s="21"/>
    </row>
    <row r="1081" spans="4:7">
      <c r="D1081" s="21"/>
      <c r="E1081" s="21"/>
      <c r="F1081" s="21"/>
      <c r="G1081" s="21"/>
    </row>
    <row r="1082" spans="4:7">
      <c r="D1082" s="21"/>
      <c r="E1082" s="21"/>
      <c r="F1082" s="21"/>
      <c r="G1082" s="21"/>
    </row>
    <row r="1083" spans="4:7">
      <c r="D1083" s="21"/>
      <c r="E1083" s="21"/>
      <c r="F1083" s="21"/>
      <c r="G1083" s="21"/>
    </row>
    <row r="1084" spans="4:7">
      <c r="D1084" s="21"/>
      <c r="E1084" s="21"/>
      <c r="F1084" s="21"/>
      <c r="G1084" s="21"/>
    </row>
    <row r="1085" spans="4:7">
      <c r="D1085" s="21"/>
      <c r="E1085" s="21"/>
      <c r="F1085" s="21"/>
      <c r="G1085" s="21"/>
    </row>
    <row r="1086" spans="4:7">
      <c r="D1086" s="21"/>
      <c r="E1086" s="21"/>
      <c r="F1086" s="21"/>
      <c r="G1086" s="21"/>
    </row>
    <row r="1087" spans="4:7">
      <c r="D1087" s="21"/>
      <c r="E1087" s="21"/>
      <c r="F1087" s="21"/>
      <c r="G1087" s="21"/>
    </row>
    <row r="1088" spans="4:7">
      <c r="D1088" s="21"/>
      <c r="E1088" s="21"/>
      <c r="F1088" s="21"/>
      <c r="G1088" s="21"/>
    </row>
    <row r="1089" spans="4:7">
      <c r="D1089" s="21"/>
      <c r="E1089" s="21"/>
      <c r="F1089" s="21"/>
      <c r="G1089" s="21"/>
    </row>
    <row r="1090" spans="4:7">
      <c r="D1090" s="21"/>
      <c r="E1090" s="21"/>
      <c r="F1090" s="21"/>
      <c r="G1090" s="21"/>
    </row>
    <row r="1091" spans="4:7">
      <c r="D1091" s="21"/>
      <c r="E1091" s="21"/>
      <c r="F1091" s="21"/>
      <c r="G1091" s="21"/>
    </row>
    <row r="1092" spans="4:7">
      <c r="D1092" s="21"/>
      <c r="E1092" s="21"/>
      <c r="F1092" s="21"/>
      <c r="G1092" s="21"/>
    </row>
    <row r="1093" spans="4:7">
      <c r="D1093" s="21"/>
      <c r="E1093" s="21"/>
      <c r="F1093" s="21"/>
      <c r="G1093" s="21"/>
    </row>
    <row r="1094" spans="4:7">
      <c r="D1094" s="21"/>
      <c r="E1094" s="21"/>
      <c r="F1094" s="21"/>
      <c r="G1094" s="21"/>
    </row>
    <row r="1095" spans="4:7">
      <c r="D1095" s="21"/>
      <c r="E1095" s="21"/>
      <c r="F1095" s="21"/>
      <c r="G1095" s="21"/>
    </row>
    <row r="1096" spans="4:7">
      <c r="D1096" s="21"/>
      <c r="E1096" s="21"/>
      <c r="F1096" s="21"/>
      <c r="G1096" s="21"/>
    </row>
    <row r="1097" spans="4:7">
      <c r="D1097" s="21"/>
      <c r="E1097" s="21"/>
      <c r="F1097" s="21"/>
      <c r="G1097" s="21"/>
    </row>
    <row r="1098" spans="4:7">
      <c r="D1098" s="21"/>
      <c r="E1098" s="21"/>
      <c r="F1098" s="21"/>
      <c r="G1098" s="21"/>
    </row>
    <row r="1099" spans="4:7">
      <c r="D1099" s="21"/>
      <c r="E1099" s="21"/>
      <c r="F1099" s="21"/>
      <c r="G1099" s="21"/>
    </row>
    <row r="1100" spans="4:7">
      <c r="D1100" s="21"/>
      <c r="E1100" s="21"/>
      <c r="F1100" s="21"/>
      <c r="G1100" s="21"/>
    </row>
    <row r="1101" spans="4:7">
      <c r="D1101" s="21"/>
      <c r="E1101" s="21"/>
      <c r="F1101" s="21"/>
      <c r="G1101" s="21"/>
    </row>
    <row r="1102" spans="4:7">
      <c r="D1102" s="21"/>
      <c r="E1102" s="21"/>
      <c r="F1102" s="21"/>
      <c r="G1102" s="21"/>
    </row>
    <row r="1103" spans="4:7">
      <c r="D1103" s="21"/>
      <c r="E1103" s="21"/>
      <c r="F1103" s="21"/>
      <c r="G1103" s="21"/>
    </row>
    <row r="1104" spans="4:7">
      <c r="D1104" s="21"/>
      <c r="E1104" s="21"/>
      <c r="F1104" s="21"/>
      <c r="G1104" s="21"/>
    </row>
    <row r="1105" spans="4:7">
      <c r="D1105" s="21"/>
      <c r="E1105" s="21"/>
      <c r="F1105" s="21"/>
      <c r="G1105" s="21"/>
    </row>
    <row r="1106" spans="4:7">
      <c r="D1106" s="21"/>
      <c r="E1106" s="21"/>
      <c r="F1106" s="21"/>
      <c r="G1106" s="21"/>
    </row>
    <row r="1107" spans="4:7">
      <c r="D1107" s="21"/>
      <c r="E1107" s="21"/>
      <c r="F1107" s="21"/>
      <c r="G1107" s="21"/>
    </row>
    <row r="1108" spans="4:7">
      <c r="D1108" s="21"/>
      <c r="E1108" s="21"/>
      <c r="F1108" s="21"/>
      <c r="G1108" s="21"/>
    </row>
    <row r="1109" spans="4:7">
      <c r="D1109" s="21"/>
      <c r="E1109" s="21"/>
      <c r="F1109" s="21"/>
      <c r="G1109" s="21"/>
    </row>
    <row r="1110" spans="4:7">
      <c r="D1110" s="21"/>
      <c r="E1110" s="21"/>
      <c r="F1110" s="21"/>
      <c r="G1110" s="21"/>
    </row>
    <row r="1111" spans="4:7">
      <c r="D1111" s="21"/>
      <c r="E1111" s="21"/>
      <c r="F1111" s="21"/>
      <c r="G1111" s="21"/>
    </row>
    <row r="1112" spans="4:7">
      <c r="D1112" s="21"/>
      <c r="E1112" s="21"/>
      <c r="F1112" s="21"/>
      <c r="G1112" s="21"/>
    </row>
    <row r="1113" spans="4:7">
      <c r="D1113" s="21"/>
      <c r="E1113" s="21"/>
      <c r="F1113" s="21"/>
      <c r="G1113" s="21"/>
    </row>
    <row r="1114" spans="4:7">
      <c r="D1114" s="21"/>
      <c r="E1114" s="21"/>
      <c r="F1114" s="21"/>
      <c r="G1114" s="21"/>
    </row>
    <row r="1115" spans="4:7">
      <c r="D1115" s="21"/>
      <c r="E1115" s="21"/>
      <c r="F1115" s="21"/>
      <c r="G1115" s="21"/>
    </row>
    <row r="1116" spans="4:7">
      <c r="D1116" s="21"/>
      <c r="E1116" s="21"/>
      <c r="F1116" s="21"/>
      <c r="G1116" s="21"/>
    </row>
    <row r="1117" spans="4:7">
      <c r="D1117" s="21"/>
      <c r="E1117" s="21"/>
      <c r="F1117" s="21"/>
      <c r="G1117" s="21"/>
    </row>
    <row r="1118" spans="4:7">
      <c r="D1118" s="21"/>
      <c r="E1118" s="21"/>
      <c r="F1118" s="21"/>
      <c r="G1118" s="21"/>
    </row>
    <row r="1119" spans="4:7">
      <c r="D1119" s="21"/>
      <c r="E1119" s="21"/>
      <c r="F1119" s="21"/>
      <c r="G1119" s="21"/>
    </row>
    <row r="1120" spans="4:7">
      <c r="D1120" s="21"/>
      <c r="E1120" s="21"/>
      <c r="F1120" s="21"/>
      <c r="G1120" s="21"/>
    </row>
    <row r="1121" spans="4:7">
      <c r="D1121" s="21"/>
      <c r="E1121" s="21"/>
      <c r="F1121" s="21"/>
      <c r="G1121" s="21"/>
    </row>
    <row r="1122" spans="4:7">
      <c r="D1122" s="21"/>
      <c r="E1122" s="21"/>
      <c r="F1122" s="21"/>
      <c r="G1122" s="21"/>
    </row>
    <row r="1123" spans="4:7">
      <c r="D1123" s="21"/>
      <c r="E1123" s="21"/>
      <c r="F1123" s="21"/>
      <c r="G1123" s="21"/>
    </row>
    <row r="1124" spans="4:7">
      <c r="D1124" s="21"/>
      <c r="E1124" s="21"/>
      <c r="F1124" s="21"/>
      <c r="G1124" s="21"/>
    </row>
    <row r="1125" spans="4:7">
      <c r="D1125" s="21"/>
      <c r="E1125" s="21"/>
      <c r="F1125" s="21"/>
      <c r="G1125" s="21"/>
    </row>
    <row r="1126" spans="4:7">
      <c r="D1126" s="21"/>
      <c r="E1126" s="21"/>
      <c r="F1126" s="21"/>
      <c r="G1126" s="21"/>
    </row>
    <row r="1127" spans="4:7">
      <c r="D1127" s="21"/>
      <c r="E1127" s="21"/>
      <c r="F1127" s="21"/>
      <c r="G1127" s="21"/>
    </row>
    <row r="1128" spans="4:7">
      <c r="D1128" s="21"/>
      <c r="E1128" s="21"/>
      <c r="F1128" s="21"/>
      <c r="G1128" s="21"/>
    </row>
    <row r="1129" spans="4:7">
      <c r="D1129" s="21"/>
      <c r="E1129" s="21"/>
      <c r="F1129" s="21"/>
      <c r="G1129" s="21"/>
    </row>
    <row r="1130" spans="4:7">
      <c r="D1130" s="21"/>
      <c r="E1130" s="21"/>
      <c r="F1130" s="21"/>
      <c r="G1130" s="21"/>
    </row>
    <row r="1131" spans="4:7">
      <c r="D1131" s="21"/>
      <c r="E1131" s="21"/>
      <c r="F1131" s="21"/>
      <c r="G1131" s="21"/>
    </row>
    <row r="1132" spans="4:7">
      <c r="D1132" s="21"/>
      <c r="E1132" s="21"/>
      <c r="F1132" s="21"/>
      <c r="G1132" s="21"/>
    </row>
    <row r="1133" spans="4:7">
      <c r="D1133" s="21"/>
      <c r="E1133" s="21"/>
      <c r="F1133" s="21"/>
      <c r="G1133" s="21"/>
    </row>
    <row r="1134" spans="4:7">
      <c r="D1134" s="21"/>
      <c r="E1134" s="21"/>
      <c r="F1134" s="21"/>
      <c r="G1134" s="21"/>
    </row>
    <row r="1135" spans="4:7">
      <c r="D1135" s="21"/>
      <c r="E1135" s="21"/>
      <c r="F1135" s="21"/>
      <c r="G1135" s="21"/>
    </row>
    <row r="1136" spans="4:7">
      <c r="D1136" s="21"/>
      <c r="E1136" s="21"/>
      <c r="F1136" s="21"/>
      <c r="G1136" s="21"/>
    </row>
    <row r="1137" spans="4:7">
      <c r="D1137" s="21"/>
      <c r="E1137" s="21"/>
      <c r="F1137" s="21"/>
      <c r="G1137" s="21"/>
    </row>
    <row r="1138" spans="4:7">
      <c r="D1138" s="21"/>
      <c r="E1138" s="21"/>
      <c r="F1138" s="21"/>
      <c r="G1138" s="21"/>
    </row>
    <row r="1139" spans="4:7">
      <c r="D1139" s="21"/>
      <c r="E1139" s="21"/>
      <c r="F1139" s="21"/>
      <c r="G1139" s="21"/>
    </row>
    <row r="1140" spans="4:7">
      <c r="D1140" s="21"/>
      <c r="E1140" s="21"/>
      <c r="F1140" s="21"/>
      <c r="G1140" s="21"/>
    </row>
    <row r="1141" spans="4:7">
      <c r="D1141" s="21"/>
      <c r="E1141" s="21"/>
      <c r="F1141" s="21"/>
      <c r="G1141" s="21"/>
    </row>
    <row r="1142" spans="4:7">
      <c r="D1142" s="21"/>
      <c r="E1142" s="21"/>
      <c r="F1142" s="21"/>
      <c r="G1142" s="21"/>
    </row>
    <row r="1143" spans="4:7">
      <c r="D1143" s="21"/>
      <c r="E1143" s="21"/>
      <c r="F1143" s="21"/>
      <c r="G1143" s="21"/>
    </row>
    <row r="1144" spans="4:7">
      <c r="D1144" s="21"/>
      <c r="E1144" s="21"/>
      <c r="F1144" s="21"/>
      <c r="G1144" s="21"/>
    </row>
    <row r="1145" spans="4:7">
      <c r="D1145" s="21"/>
      <c r="E1145" s="21"/>
      <c r="F1145" s="21"/>
      <c r="G1145" s="21"/>
    </row>
    <row r="1146" spans="4:7">
      <c r="D1146" s="21"/>
      <c r="E1146" s="21"/>
      <c r="F1146" s="21"/>
      <c r="G1146" s="21"/>
    </row>
    <row r="1147" spans="4:7">
      <c r="D1147" s="21"/>
      <c r="E1147" s="21"/>
      <c r="F1147" s="21"/>
      <c r="G1147" s="21"/>
    </row>
    <row r="1148" spans="4:7">
      <c r="D1148" s="21"/>
      <c r="E1148" s="21"/>
      <c r="F1148" s="21"/>
      <c r="G1148" s="21"/>
    </row>
    <row r="1149" spans="4:7">
      <c r="D1149" s="21"/>
      <c r="E1149" s="21"/>
      <c r="F1149" s="21"/>
      <c r="G1149" s="21"/>
    </row>
    <row r="1150" spans="4:7">
      <c r="D1150" s="21"/>
      <c r="E1150" s="21"/>
      <c r="F1150" s="21"/>
      <c r="G1150" s="21"/>
    </row>
    <row r="1151" spans="4:7">
      <c r="D1151" s="21"/>
      <c r="E1151" s="21"/>
      <c r="F1151" s="21"/>
      <c r="G1151" s="21"/>
    </row>
    <row r="1152" spans="4:7">
      <c r="D1152" s="21"/>
      <c r="E1152" s="21"/>
      <c r="F1152" s="21"/>
      <c r="G1152" s="21"/>
    </row>
    <row r="1153" spans="4:7">
      <c r="D1153" s="21"/>
      <c r="E1153" s="21"/>
      <c r="F1153" s="21"/>
      <c r="G1153" s="21"/>
    </row>
    <row r="1154" spans="4:7">
      <c r="D1154" s="21"/>
      <c r="E1154" s="21"/>
      <c r="F1154" s="21"/>
      <c r="G1154" s="21"/>
    </row>
    <row r="1155" spans="4:7">
      <c r="D1155" s="21"/>
      <c r="E1155" s="21"/>
      <c r="F1155" s="21"/>
      <c r="G1155" s="21"/>
    </row>
    <row r="1156" spans="4:7">
      <c r="D1156" s="21"/>
      <c r="E1156" s="21"/>
      <c r="F1156" s="21"/>
      <c r="G1156" s="21"/>
    </row>
    <row r="1157" spans="4:7">
      <c r="D1157" s="21"/>
      <c r="E1157" s="21"/>
      <c r="F1157" s="21"/>
      <c r="G1157" s="21"/>
    </row>
    <row r="1158" spans="4:7">
      <c r="D1158" s="21"/>
      <c r="E1158" s="21"/>
      <c r="F1158" s="21"/>
      <c r="G1158" s="21"/>
    </row>
    <row r="1159" spans="4:7">
      <c r="D1159" s="21"/>
      <c r="E1159" s="21"/>
      <c r="F1159" s="21"/>
      <c r="G1159" s="21"/>
    </row>
    <row r="1160" spans="4:7">
      <c r="D1160" s="21"/>
      <c r="E1160" s="21"/>
      <c r="F1160" s="21"/>
      <c r="G1160" s="21"/>
    </row>
    <row r="1161" spans="4:7">
      <c r="D1161" s="21"/>
      <c r="E1161" s="21"/>
      <c r="F1161" s="21"/>
      <c r="G1161" s="21"/>
    </row>
    <row r="1162" spans="4:7">
      <c r="D1162" s="21"/>
      <c r="E1162" s="21"/>
      <c r="F1162" s="21"/>
      <c r="G1162" s="21"/>
    </row>
    <row r="1163" spans="4:7">
      <c r="D1163" s="21"/>
      <c r="E1163" s="21"/>
      <c r="F1163" s="21"/>
      <c r="G1163" s="21"/>
    </row>
    <row r="1164" spans="4:7">
      <c r="D1164" s="21"/>
      <c r="E1164" s="21"/>
      <c r="F1164" s="21"/>
      <c r="G1164" s="21"/>
    </row>
    <row r="1165" spans="4:7">
      <c r="D1165" s="21"/>
      <c r="E1165" s="21"/>
      <c r="F1165" s="21"/>
      <c r="G1165" s="21"/>
    </row>
    <row r="1166" spans="4:7">
      <c r="D1166" s="21"/>
      <c r="E1166" s="21"/>
      <c r="F1166" s="21"/>
      <c r="G1166" s="21"/>
    </row>
    <row r="1167" spans="4:7">
      <c r="D1167" s="21"/>
      <c r="E1167" s="21"/>
      <c r="F1167" s="21"/>
      <c r="G1167" s="21"/>
    </row>
    <row r="1168" spans="4:7">
      <c r="D1168" s="21"/>
      <c r="E1168" s="21"/>
      <c r="F1168" s="21"/>
      <c r="G1168" s="21"/>
    </row>
    <row r="1169" spans="4:7">
      <c r="D1169" s="21"/>
      <c r="E1169" s="21"/>
      <c r="F1169" s="21"/>
      <c r="G1169" s="21"/>
    </row>
    <row r="1170" spans="4:7">
      <c r="D1170" s="21"/>
      <c r="E1170" s="21"/>
      <c r="F1170" s="21"/>
      <c r="G1170" s="21"/>
    </row>
    <row r="1171" spans="4:7">
      <c r="D1171" s="21"/>
      <c r="E1171" s="21"/>
      <c r="F1171" s="21"/>
      <c r="G1171" s="21"/>
    </row>
    <row r="1172" spans="4:7">
      <c r="D1172" s="21"/>
      <c r="E1172" s="21"/>
      <c r="F1172" s="21"/>
      <c r="G1172" s="21"/>
    </row>
    <row r="1173" spans="4:7">
      <c r="D1173" s="21"/>
      <c r="E1173" s="21"/>
      <c r="F1173" s="21"/>
      <c r="G1173" s="21"/>
    </row>
    <row r="1174" spans="4:7">
      <c r="D1174" s="21"/>
      <c r="E1174" s="21"/>
      <c r="F1174" s="21"/>
      <c r="G1174" s="21"/>
    </row>
    <row r="1175" spans="4:7">
      <c r="D1175" s="21"/>
      <c r="E1175" s="21"/>
      <c r="F1175" s="21"/>
      <c r="G1175" s="21"/>
    </row>
    <row r="1176" spans="4:7">
      <c r="D1176" s="21"/>
      <c r="E1176" s="21"/>
      <c r="F1176" s="21"/>
      <c r="G1176" s="21"/>
    </row>
    <row r="1177" spans="4:7">
      <c r="D1177" s="21"/>
      <c r="E1177" s="21"/>
      <c r="F1177" s="21"/>
      <c r="G1177" s="21"/>
    </row>
    <row r="1178" spans="4:7">
      <c r="D1178" s="21"/>
      <c r="E1178" s="21"/>
      <c r="F1178" s="21"/>
      <c r="G1178" s="21"/>
    </row>
    <row r="1179" spans="4:7">
      <c r="D1179" s="21"/>
      <c r="E1179" s="21"/>
      <c r="F1179" s="21"/>
      <c r="G1179" s="21"/>
    </row>
    <row r="1180" spans="4:7">
      <c r="D1180" s="21"/>
      <c r="E1180" s="21"/>
      <c r="F1180" s="21"/>
      <c r="G1180" s="21"/>
    </row>
    <row r="1181" spans="4:7">
      <c r="D1181" s="21"/>
      <c r="E1181" s="21"/>
      <c r="F1181" s="21"/>
      <c r="G1181" s="21"/>
    </row>
    <row r="1182" spans="4:7">
      <c r="D1182" s="21"/>
      <c r="E1182" s="21"/>
      <c r="F1182" s="21"/>
      <c r="G1182" s="21"/>
    </row>
    <row r="1183" spans="4:7">
      <c r="D1183" s="21"/>
      <c r="E1183" s="21"/>
      <c r="F1183" s="21"/>
      <c r="G1183" s="21"/>
    </row>
    <row r="1184" spans="4:7">
      <c r="D1184" s="21"/>
      <c r="E1184" s="21"/>
      <c r="F1184" s="21"/>
      <c r="G1184" s="21"/>
    </row>
    <row r="1185" spans="4:7">
      <c r="D1185" s="21"/>
      <c r="E1185" s="21"/>
      <c r="F1185" s="21"/>
      <c r="G1185" s="21"/>
    </row>
    <row r="1186" spans="4:7">
      <c r="D1186" s="21"/>
      <c r="E1186" s="21"/>
      <c r="F1186" s="21"/>
      <c r="G1186" s="21"/>
    </row>
    <row r="1187" spans="4:7">
      <c r="D1187" s="21"/>
      <c r="E1187" s="21"/>
      <c r="F1187" s="21"/>
      <c r="G1187" s="21"/>
    </row>
    <row r="1188" spans="4:7">
      <c r="D1188" s="21"/>
      <c r="E1188" s="21"/>
      <c r="F1188" s="21"/>
      <c r="G1188" s="21"/>
    </row>
    <row r="1189" spans="4:7">
      <c r="D1189" s="21"/>
      <c r="E1189" s="21"/>
      <c r="F1189" s="21"/>
      <c r="G1189" s="21"/>
    </row>
    <row r="1190" spans="4:7">
      <c r="D1190" s="21"/>
      <c r="E1190" s="21"/>
      <c r="F1190" s="21"/>
      <c r="G1190" s="21"/>
    </row>
    <row r="1191" spans="4:7">
      <c r="D1191" s="21"/>
      <c r="E1191" s="21"/>
      <c r="F1191" s="21"/>
      <c r="G1191" s="21"/>
    </row>
    <row r="1192" spans="4:7">
      <c r="D1192" s="21"/>
      <c r="E1192" s="21"/>
      <c r="F1192" s="21"/>
      <c r="G1192" s="21"/>
    </row>
    <row r="1193" spans="4:7">
      <c r="D1193" s="21"/>
      <c r="E1193" s="21"/>
      <c r="F1193" s="21"/>
      <c r="G1193" s="21"/>
    </row>
    <row r="1194" spans="4:7">
      <c r="D1194" s="21"/>
      <c r="E1194" s="21"/>
      <c r="F1194" s="21"/>
      <c r="G1194" s="21"/>
    </row>
    <row r="1195" spans="4:7">
      <c r="D1195" s="21"/>
      <c r="E1195" s="21"/>
      <c r="F1195" s="21"/>
      <c r="G1195" s="21"/>
    </row>
    <row r="1196" spans="4:7">
      <c r="D1196" s="21"/>
      <c r="E1196" s="21"/>
      <c r="F1196" s="21"/>
      <c r="G1196" s="21"/>
    </row>
    <row r="1197" spans="4:7">
      <c r="D1197" s="21"/>
      <c r="E1197" s="21"/>
      <c r="F1197" s="21"/>
      <c r="G1197" s="21"/>
    </row>
    <row r="1198" spans="4:7">
      <c r="D1198" s="21"/>
      <c r="E1198" s="21"/>
      <c r="F1198" s="21"/>
      <c r="G1198" s="21"/>
    </row>
    <row r="1199" spans="4:7">
      <c r="D1199" s="21"/>
      <c r="E1199" s="21"/>
      <c r="F1199" s="21"/>
      <c r="G1199" s="21"/>
    </row>
    <row r="1200" spans="4:7">
      <c r="D1200" s="21"/>
      <c r="E1200" s="21"/>
      <c r="F1200" s="21"/>
      <c r="G1200" s="21"/>
    </row>
    <row r="1201" spans="4:7">
      <c r="D1201" s="21"/>
      <c r="E1201" s="21"/>
      <c r="F1201" s="21"/>
      <c r="G1201" s="21"/>
    </row>
    <row r="1202" spans="4:7">
      <c r="D1202" s="21"/>
      <c r="E1202" s="21"/>
      <c r="F1202" s="21"/>
      <c r="G1202" s="21"/>
    </row>
    <row r="1203" spans="4:7">
      <c r="D1203" s="21"/>
      <c r="E1203" s="21"/>
      <c r="F1203" s="21"/>
      <c r="G1203" s="21"/>
    </row>
    <row r="1204" spans="4:7">
      <c r="D1204" s="21"/>
      <c r="E1204" s="21"/>
      <c r="F1204" s="21"/>
      <c r="G1204" s="21"/>
    </row>
    <row r="1205" spans="4:7">
      <c r="D1205" s="21"/>
      <c r="E1205" s="21"/>
      <c r="F1205" s="21"/>
      <c r="G1205" s="21"/>
    </row>
    <row r="1206" spans="4:7">
      <c r="D1206" s="21"/>
      <c r="E1206" s="21"/>
      <c r="F1206" s="21"/>
      <c r="G1206" s="21"/>
    </row>
    <row r="1207" spans="4:7">
      <c r="D1207" s="21"/>
      <c r="E1207" s="21"/>
      <c r="F1207" s="21"/>
      <c r="G1207" s="21"/>
    </row>
    <row r="1208" spans="4:7">
      <c r="D1208" s="21"/>
      <c r="E1208" s="21"/>
      <c r="F1208" s="21"/>
      <c r="G1208" s="21"/>
    </row>
    <row r="1209" spans="4:7">
      <c r="D1209" s="21"/>
      <c r="E1209" s="21"/>
      <c r="F1209" s="21"/>
      <c r="G1209" s="21"/>
    </row>
    <row r="1210" spans="4:7">
      <c r="D1210" s="21"/>
      <c r="E1210" s="21"/>
      <c r="F1210" s="21"/>
      <c r="G1210" s="21"/>
    </row>
    <row r="1211" spans="4:7">
      <c r="D1211" s="21"/>
      <c r="E1211" s="21"/>
      <c r="F1211" s="21"/>
      <c r="G1211" s="21"/>
    </row>
    <row r="1212" spans="4:7">
      <c r="D1212" s="21"/>
      <c r="E1212" s="21"/>
      <c r="F1212" s="21"/>
      <c r="G1212" s="21"/>
    </row>
    <row r="1213" spans="4:7">
      <c r="D1213" s="21"/>
      <c r="E1213" s="21"/>
      <c r="F1213" s="21"/>
      <c r="G1213" s="21"/>
    </row>
    <row r="1214" spans="4:7">
      <c r="D1214" s="21"/>
      <c r="E1214" s="21"/>
      <c r="F1214" s="21"/>
      <c r="G1214" s="21"/>
    </row>
    <row r="1215" spans="4:7">
      <c r="D1215" s="21"/>
      <c r="E1215" s="21"/>
      <c r="F1215" s="21"/>
      <c r="G1215" s="21"/>
    </row>
    <row r="1216" spans="4:7">
      <c r="D1216" s="21"/>
      <c r="E1216" s="21"/>
      <c r="F1216" s="21"/>
      <c r="G1216" s="21"/>
    </row>
    <row r="1217" spans="4:7">
      <c r="D1217" s="21"/>
      <c r="E1217" s="21"/>
      <c r="F1217" s="21"/>
      <c r="G1217" s="21"/>
    </row>
    <row r="1218" spans="4:7">
      <c r="D1218" s="21"/>
      <c r="E1218" s="21"/>
      <c r="F1218" s="21"/>
      <c r="G1218" s="21"/>
    </row>
    <row r="1219" spans="4:7">
      <c r="D1219" s="21"/>
      <c r="E1219" s="21"/>
      <c r="F1219" s="21"/>
      <c r="G1219" s="21"/>
    </row>
    <row r="1220" spans="4:7">
      <c r="D1220" s="21"/>
      <c r="E1220" s="21"/>
      <c r="F1220" s="21"/>
      <c r="G1220" s="21"/>
    </row>
    <row r="1221" spans="4:7">
      <c r="D1221" s="21"/>
      <c r="E1221" s="21"/>
      <c r="F1221" s="21"/>
      <c r="G1221" s="21"/>
    </row>
    <row r="1222" spans="4:7">
      <c r="D1222" s="21"/>
      <c r="E1222" s="21"/>
      <c r="F1222" s="21"/>
      <c r="G1222" s="21"/>
    </row>
    <row r="1223" spans="4:7">
      <c r="D1223" s="21"/>
      <c r="E1223" s="21"/>
      <c r="F1223" s="21"/>
      <c r="G1223" s="21"/>
    </row>
    <row r="1224" spans="4:7">
      <c r="D1224" s="21"/>
      <c r="E1224" s="21"/>
      <c r="F1224" s="21"/>
      <c r="G1224" s="21"/>
    </row>
    <row r="1225" spans="4:7">
      <c r="D1225" s="21"/>
      <c r="E1225" s="21"/>
      <c r="F1225" s="21"/>
      <c r="G1225" s="21"/>
    </row>
    <row r="1226" spans="4:7">
      <c r="D1226" s="21"/>
      <c r="E1226" s="21"/>
      <c r="F1226" s="21"/>
      <c r="G1226" s="21"/>
    </row>
    <row r="1227" spans="4:7">
      <c r="D1227" s="21"/>
      <c r="E1227" s="21"/>
      <c r="F1227" s="21"/>
      <c r="G1227" s="21"/>
    </row>
    <row r="1228" spans="4:7">
      <c r="D1228" s="21"/>
      <c r="E1228" s="21"/>
      <c r="F1228" s="21"/>
      <c r="G1228" s="21"/>
    </row>
    <row r="1229" spans="4:7">
      <c r="D1229" s="21"/>
      <c r="E1229" s="21"/>
      <c r="F1229" s="21"/>
      <c r="G1229" s="21"/>
    </row>
    <row r="1230" spans="4:7">
      <c r="D1230" s="21"/>
      <c r="E1230" s="21"/>
      <c r="F1230" s="21"/>
      <c r="G1230" s="21"/>
    </row>
    <row r="1231" spans="4:7">
      <c r="D1231" s="21"/>
      <c r="E1231" s="21"/>
      <c r="F1231" s="21"/>
      <c r="G1231" s="21"/>
    </row>
    <row r="1232" spans="4:7">
      <c r="D1232" s="21"/>
      <c r="E1232" s="21"/>
      <c r="F1232" s="21"/>
      <c r="G1232" s="21"/>
    </row>
    <row r="1233" spans="4:7">
      <c r="D1233" s="21"/>
      <c r="E1233" s="21"/>
      <c r="F1233" s="21"/>
      <c r="G1233" s="21"/>
    </row>
    <row r="1234" spans="4:7">
      <c r="D1234" s="21"/>
      <c r="E1234" s="21"/>
      <c r="F1234" s="21"/>
      <c r="G1234" s="21"/>
    </row>
    <row r="1235" spans="4:7">
      <c r="D1235" s="21"/>
      <c r="E1235" s="21"/>
      <c r="F1235" s="21"/>
      <c r="G1235" s="21"/>
    </row>
    <row r="1236" spans="4:7">
      <c r="D1236" s="21"/>
      <c r="E1236" s="21"/>
      <c r="F1236" s="21"/>
      <c r="G1236" s="21"/>
    </row>
    <row r="1237" spans="4:7">
      <c r="D1237" s="21"/>
      <c r="E1237" s="21"/>
      <c r="F1237" s="21"/>
      <c r="G1237" s="21"/>
    </row>
    <row r="1238" spans="4:7">
      <c r="D1238" s="21"/>
      <c r="E1238" s="21"/>
      <c r="F1238" s="21"/>
      <c r="G1238" s="21"/>
    </row>
    <row r="1239" spans="4:7">
      <c r="D1239" s="21"/>
      <c r="E1239" s="21"/>
      <c r="F1239" s="21"/>
      <c r="G1239" s="21"/>
    </row>
    <row r="1240" spans="4:7">
      <c r="D1240" s="21"/>
      <c r="E1240" s="21"/>
      <c r="F1240" s="21"/>
      <c r="G1240" s="21"/>
    </row>
    <row r="1241" spans="4:7">
      <c r="D1241" s="21"/>
      <c r="E1241" s="21"/>
      <c r="F1241" s="21"/>
      <c r="G1241" s="21"/>
    </row>
    <row r="1242" spans="4:7">
      <c r="D1242" s="21"/>
      <c r="E1242" s="21"/>
      <c r="F1242" s="21"/>
      <c r="G1242" s="21"/>
    </row>
    <row r="1243" spans="4:7">
      <c r="D1243" s="21"/>
      <c r="E1243" s="21"/>
      <c r="F1243" s="21"/>
      <c r="G1243" s="21"/>
    </row>
    <row r="1244" spans="4:7">
      <c r="D1244" s="21"/>
      <c r="E1244" s="21"/>
      <c r="F1244" s="21"/>
      <c r="G1244" s="21"/>
    </row>
    <row r="1245" spans="4:7">
      <c r="D1245" s="21"/>
      <c r="E1245" s="21"/>
      <c r="F1245" s="21"/>
      <c r="G1245" s="21"/>
    </row>
    <row r="1246" spans="4:7">
      <c r="D1246" s="21"/>
      <c r="E1246" s="21"/>
      <c r="F1246" s="21"/>
      <c r="G1246" s="21"/>
    </row>
    <row r="1247" spans="4:7">
      <c r="D1247" s="21"/>
      <c r="E1247" s="21"/>
      <c r="F1247" s="21"/>
      <c r="G1247" s="21"/>
    </row>
    <row r="1248" spans="4:7">
      <c r="D1248" s="21"/>
      <c r="E1248" s="21"/>
      <c r="F1248" s="21"/>
      <c r="G1248" s="21"/>
    </row>
    <row r="1249" spans="4:7">
      <c r="D1249" s="21"/>
      <c r="E1249" s="21"/>
      <c r="F1249" s="21"/>
      <c r="G1249" s="21"/>
    </row>
    <row r="1250" spans="4:7">
      <c r="D1250" s="21"/>
      <c r="E1250" s="21"/>
      <c r="F1250" s="21"/>
      <c r="G1250" s="21"/>
    </row>
    <row r="1251" spans="4:7">
      <c r="D1251" s="21"/>
      <c r="E1251" s="21"/>
      <c r="F1251" s="21"/>
      <c r="G1251" s="21"/>
    </row>
    <row r="1252" spans="4:7">
      <c r="D1252" s="21"/>
      <c r="E1252" s="21"/>
      <c r="F1252" s="21"/>
      <c r="G1252" s="21"/>
    </row>
    <row r="1253" spans="4:7">
      <c r="D1253" s="21"/>
      <c r="E1253" s="21"/>
      <c r="F1253" s="21"/>
      <c r="G1253" s="21"/>
    </row>
    <row r="1254" spans="4:7">
      <c r="D1254" s="21"/>
      <c r="E1254" s="21"/>
      <c r="F1254" s="21"/>
      <c r="G1254" s="21"/>
    </row>
    <row r="1255" spans="4:7">
      <c r="D1255" s="21"/>
      <c r="E1255" s="21"/>
      <c r="F1255" s="21"/>
      <c r="G1255" s="21"/>
    </row>
    <row r="1256" spans="4:7">
      <c r="D1256" s="21"/>
      <c r="E1256" s="21"/>
      <c r="F1256" s="21"/>
      <c r="G1256" s="21"/>
    </row>
    <row r="1257" spans="4:7">
      <c r="D1257" s="21"/>
      <c r="E1257" s="21"/>
      <c r="F1257" s="21"/>
      <c r="G1257" s="21"/>
    </row>
    <row r="1258" spans="4:7">
      <c r="D1258" s="21"/>
      <c r="E1258" s="21"/>
      <c r="F1258" s="21"/>
      <c r="G1258" s="21"/>
    </row>
    <row r="1259" spans="4:7">
      <c r="D1259" s="21"/>
      <c r="E1259" s="21"/>
      <c r="F1259" s="21"/>
      <c r="G1259" s="21"/>
    </row>
    <row r="1260" spans="4:7">
      <c r="D1260" s="21"/>
      <c r="E1260" s="21"/>
      <c r="F1260" s="21"/>
      <c r="G1260" s="21"/>
    </row>
    <row r="1261" spans="4:7">
      <c r="D1261" s="21"/>
      <c r="E1261" s="21"/>
      <c r="F1261" s="21"/>
      <c r="G1261" s="21"/>
    </row>
    <row r="1262" spans="4:7">
      <c r="D1262" s="21"/>
      <c r="E1262" s="21"/>
      <c r="F1262" s="21"/>
      <c r="G1262" s="21"/>
    </row>
    <row r="1263" spans="4:7">
      <c r="D1263" s="21"/>
      <c r="E1263" s="21"/>
      <c r="F1263" s="21"/>
      <c r="G1263" s="21"/>
    </row>
    <row r="1264" spans="4:7">
      <c r="D1264" s="21"/>
      <c r="E1264" s="21"/>
      <c r="F1264" s="21"/>
      <c r="G1264" s="21"/>
    </row>
    <row r="1265" spans="4:7">
      <c r="D1265" s="21"/>
      <c r="E1265" s="21"/>
      <c r="F1265" s="21"/>
      <c r="G1265" s="21"/>
    </row>
    <row r="1266" spans="4:7">
      <c r="D1266" s="21"/>
      <c r="E1266" s="21"/>
      <c r="F1266" s="21"/>
      <c r="G1266" s="21"/>
    </row>
    <row r="1267" spans="4:7">
      <c r="D1267" s="21"/>
      <c r="E1267" s="21"/>
      <c r="F1267" s="21"/>
      <c r="G1267" s="21"/>
    </row>
    <row r="1268" spans="4:7">
      <c r="D1268" s="21"/>
      <c r="E1268" s="21"/>
      <c r="F1268" s="21"/>
      <c r="G1268" s="21"/>
    </row>
    <row r="1269" spans="4:7">
      <c r="D1269" s="21"/>
      <c r="E1269" s="21"/>
      <c r="F1269" s="21"/>
      <c r="G1269" s="21"/>
    </row>
    <row r="1270" spans="4:7">
      <c r="D1270" s="21"/>
      <c r="E1270" s="21"/>
      <c r="F1270" s="21"/>
      <c r="G1270" s="21"/>
    </row>
    <row r="1271" spans="4:7">
      <c r="D1271" s="21"/>
      <c r="E1271" s="21"/>
      <c r="F1271" s="21"/>
      <c r="G1271" s="21"/>
    </row>
    <row r="1272" spans="4:7">
      <c r="D1272" s="21"/>
      <c r="E1272" s="21"/>
      <c r="F1272" s="21"/>
      <c r="G1272" s="21"/>
    </row>
    <row r="1273" spans="4:7">
      <c r="D1273" s="21"/>
      <c r="E1273" s="21"/>
      <c r="F1273" s="21"/>
      <c r="G1273" s="21"/>
    </row>
    <row r="1274" spans="4:7">
      <c r="D1274" s="21"/>
      <c r="E1274" s="21"/>
      <c r="F1274" s="21"/>
      <c r="G1274" s="21"/>
    </row>
    <row r="1275" spans="4:7">
      <c r="D1275" s="21"/>
      <c r="E1275" s="21"/>
      <c r="F1275" s="21"/>
      <c r="G1275" s="21"/>
    </row>
    <row r="1276" spans="4:7">
      <c r="D1276" s="21"/>
      <c r="E1276" s="21"/>
      <c r="F1276" s="21"/>
      <c r="G1276" s="21"/>
    </row>
    <row r="1277" spans="4:7">
      <c r="D1277" s="21"/>
      <c r="E1277" s="21"/>
      <c r="F1277" s="21"/>
      <c r="G1277" s="21"/>
    </row>
    <row r="1278" spans="4:7">
      <c r="D1278" s="21"/>
      <c r="E1278" s="21"/>
      <c r="F1278" s="21"/>
      <c r="G1278" s="21"/>
    </row>
    <row r="1279" spans="4:7">
      <c r="D1279" s="21"/>
      <c r="E1279" s="21"/>
      <c r="F1279" s="21"/>
      <c r="G1279" s="21"/>
    </row>
    <row r="1280" spans="4:7">
      <c r="D1280" s="21"/>
      <c r="E1280" s="21"/>
      <c r="F1280" s="21"/>
      <c r="G1280" s="21"/>
    </row>
    <row r="1281" spans="4:7">
      <c r="D1281" s="21"/>
      <c r="E1281" s="21"/>
      <c r="F1281" s="21"/>
      <c r="G1281" s="21"/>
    </row>
    <row r="1282" spans="4:7">
      <c r="D1282" s="21"/>
      <c r="E1282" s="21"/>
      <c r="F1282" s="21"/>
      <c r="G1282" s="21"/>
    </row>
    <row r="1283" spans="4:7">
      <c r="D1283" s="21"/>
      <c r="E1283" s="21"/>
      <c r="F1283" s="21"/>
      <c r="G1283" s="21"/>
    </row>
    <row r="1284" spans="4:7">
      <c r="D1284" s="21"/>
      <c r="E1284" s="21"/>
      <c r="F1284" s="21"/>
      <c r="G1284" s="21"/>
    </row>
    <row r="1285" spans="4:7">
      <c r="D1285" s="21"/>
      <c r="E1285" s="21"/>
      <c r="F1285" s="21"/>
      <c r="G1285" s="21"/>
    </row>
    <row r="1286" spans="4:7">
      <c r="D1286" s="21"/>
      <c r="E1286" s="21"/>
      <c r="F1286" s="21"/>
      <c r="G1286" s="21"/>
    </row>
    <row r="1287" spans="4:7">
      <c r="D1287" s="21"/>
      <c r="E1287" s="21"/>
      <c r="F1287" s="21"/>
      <c r="G1287" s="21"/>
    </row>
    <row r="1288" spans="4:7">
      <c r="D1288" s="21"/>
      <c r="E1288" s="21"/>
      <c r="F1288" s="21"/>
      <c r="G1288" s="21"/>
    </row>
    <row r="1289" spans="4:7">
      <c r="D1289" s="21"/>
      <c r="E1289" s="21"/>
      <c r="F1289" s="21"/>
      <c r="G1289" s="21"/>
    </row>
    <row r="1290" spans="4:7">
      <c r="D1290" s="21"/>
      <c r="E1290" s="21"/>
      <c r="F1290" s="21"/>
      <c r="G1290" s="21"/>
    </row>
    <row r="1291" spans="4:7">
      <c r="D1291" s="21"/>
      <c r="E1291" s="21"/>
      <c r="F1291" s="21"/>
      <c r="G1291" s="21"/>
    </row>
    <row r="1292" spans="4:7">
      <c r="D1292" s="21"/>
      <c r="E1292" s="21"/>
      <c r="F1292" s="21"/>
      <c r="G1292" s="21"/>
    </row>
    <row r="1293" spans="4:7">
      <c r="D1293" s="21"/>
      <c r="E1293" s="21"/>
      <c r="F1293" s="21"/>
      <c r="G1293" s="21"/>
    </row>
    <row r="1294" spans="4:7">
      <c r="D1294" s="21"/>
      <c r="E1294" s="21"/>
      <c r="F1294" s="21"/>
      <c r="G1294" s="21"/>
    </row>
    <row r="1295" spans="4:7">
      <c r="D1295" s="21"/>
      <c r="E1295" s="21"/>
      <c r="F1295" s="21"/>
      <c r="G1295" s="21"/>
    </row>
    <row r="1296" spans="4:7">
      <c r="D1296" s="21"/>
      <c r="E1296" s="21"/>
      <c r="F1296" s="21"/>
      <c r="G1296" s="21"/>
    </row>
    <row r="1297" spans="4:7">
      <c r="D1297" s="21"/>
      <c r="E1297" s="21"/>
      <c r="F1297" s="21"/>
      <c r="G1297" s="21"/>
    </row>
    <row r="1298" spans="4:7">
      <c r="D1298" s="21"/>
      <c r="E1298" s="21"/>
      <c r="F1298" s="21"/>
      <c r="G1298" s="21"/>
    </row>
    <row r="1299" spans="4:7">
      <c r="D1299" s="21"/>
      <c r="E1299" s="21"/>
      <c r="F1299" s="21"/>
      <c r="G1299" s="21"/>
    </row>
    <row r="1300" spans="4:7">
      <c r="D1300" s="21"/>
      <c r="E1300" s="21"/>
      <c r="F1300" s="21"/>
      <c r="G1300" s="21"/>
    </row>
    <row r="1301" spans="4:7">
      <c r="D1301" s="21"/>
      <c r="E1301" s="21"/>
      <c r="F1301" s="21"/>
      <c r="G1301" s="21"/>
    </row>
    <row r="1302" spans="4:7">
      <c r="D1302" s="21"/>
      <c r="E1302" s="21"/>
      <c r="F1302" s="21"/>
      <c r="G1302" s="21"/>
    </row>
    <row r="1303" spans="4:7">
      <c r="D1303" s="21"/>
      <c r="E1303" s="21"/>
      <c r="F1303" s="21"/>
      <c r="G1303" s="21"/>
    </row>
    <row r="1304" spans="4:7">
      <c r="D1304" s="21"/>
      <c r="E1304" s="21"/>
      <c r="F1304" s="21"/>
      <c r="G1304" s="21"/>
    </row>
    <row r="1305" spans="4:7">
      <c r="D1305" s="21"/>
      <c r="E1305" s="21"/>
      <c r="F1305" s="21"/>
      <c r="G1305" s="21"/>
    </row>
    <row r="1306" spans="4:7">
      <c r="D1306" s="21"/>
      <c r="E1306" s="21"/>
      <c r="F1306" s="21"/>
      <c r="G1306" s="21"/>
    </row>
    <row r="1307" spans="4:7">
      <c r="D1307" s="21"/>
      <c r="E1307" s="21"/>
      <c r="F1307" s="21"/>
      <c r="G1307" s="21"/>
    </row>
    <row r="1308" spans="4:7">
      <c r="D1308" s="21"/>
      <c r="E1308" s="21"/>
      <c r="F1308" s="21"/>
      <c r="G1308" s="21"/>
    </row>
    <row r="1309" spans="4:7">
      <c r="D1309" s="21"/>
      <c r="E1309" s="21"/>
      <c r="F1309" s="21"/>
      <c r="G1309" s="21"/>
    </row>
    <row r="1310" spans="4:7">
      <c r="D1310" s="21"/>
      <c r="E1310" s="21"/>
      <c r="F1310" s="21"/>
      <c r="G1310" s="21"/>
    </row>
    <row r="1311" spans="4:7">
      <c r="D1311" s="21"/>
      <c r="E1311" s="21"/>
      <c r="F1311" s="21"/>
      <c r="G1311" s="21"/>
    </row>
    <row r="1312" spans="4:7">
      <c r="D1312" s="21"/>
      <c r="E1312" s="21"/>
      <c r="F1312" s="21"/>
      <c r="G1312" s="21"/>
    </row>
    <row r="1313" spans="4:7">
      <c r="D1313" s="21"/>
      <c r="E1313" s="21"/>
      <c r="F1313" s="21"/>
      <c r="G1313" s="21"/>
    </row>
    <row r="1314" spans="4:7">
      <c r="D1314" s="21"/>
      <c r="E1314" s="21"/>
      <c r="F1314" s="21"/>
      <c r="G1314" s="21"/>
    </row>
    <row r="1315" spans="4:7">
      <c r="D1315" s="21"/>
      <c r="E1315" s="21"/>
      <c r="F1315" s="21"/>
      <c r="G1315" s="21"/>
    </row>
    <row r="1316" spans="4:7">
      <c r="D1316" s="21"/>
      <c r="E1316" s="21"/>
      <c r="F1316" s="21"/>
      <c r="G1316" s="21"/>
    </row>
    <row r="1317" spans="4:7">
      <c r="D1317" s="21"/>
      <c r="E1317" s="21"/>
      <c r="F1317" s="21"/>
      <c r="G1317" s="21"/>
    </row>
    <row r="1318" spans="4:7">
      <c r="D1318" s="21"/>
      <c r="E1318" s="21"/>
      <c r="F1318" s="21"/>
      <c r="G1318" s="21"/>
    </row>
    <row r="1319" spans="4:7">
      <c r="D1319" s="21"/>
      <c r="E1319" s="21"/>
      <c r="F1319" s="21"/>
      <c r="G1319" s="21"/>
    </row>
    <row r="1320" spans="4:7">
      <c r="D1320" s="21"/>
      <c r="E1320" s="21"/>
      <c r="F1320" s="21"/>
      <c r="G1320" s="21"/>
    </row>
    <row r="1321" spans="4:7">
      <c r="D1321" s="21"/>
      <c r="E1321" s="21"/>
      <c r="F1321" s="21"/>
      <c r="G1321" s="21"/>
    </row>
    <row r="1322" spans="4:7">
      <c r="D1322" s="21"/>
      <c r="E1322" s="21"/>
      <c r="F1322" s="21"/>
      <c r="G1322" s="21"/>
    </row>
    <row r="1323" spans="4:7">
      <c r="D1323" s="21"/>
      <c r="E1323" s="21"/>
      <c r="F1323" s="21"/>
      <c r="G1323" s="21"/>
    </row>
    <row r="1324" spans="4:7">
      <c r="D1324" s="21"/>
      <c r="E1324" s="21"/>
      <c r="F1324" s="21"/>
      <c r="G1324" s="21"/>
    </row>
    <row r="1325" spans="4:7">
      <c r="D1325" s="21"/>
      <c r="E1325" s="21"/>
      <c r="F1325" s="21"/>
      <c r="G1325" s="21"/>
    </row>
    <row r="1326" spans="4:7">
      <c r="D1326" s="21"/>
      <c r="E1326" s="21"/>
      <c r="F1326" s="21"/>
      <c r="G1326" s="21"/>
    </row>
    <row r="1327" spans="4:7">
      <c r="D1327" s="21"/>
      <c r="E1327" s="21"/>
      <c r="F1327" s="21"/>
      <c r="G1327" s="21"/>
    </row>
    <row r="1328" spans="4:7">
      <c r="D1328" s="21"/>
      <c r="E1328" s="21"/>
      <c r="F1328" s="21"/>
      <c r="G1328" s="21"/>
    </row>
    <row r="1329" spans="4:7">
      <c r="D1329" s="21"/>
      <c r="E1329" s="21"/>
      <c r="F1329" s="21"/>
      <c r="G1329" s="21"/>
    </row>
    <row r="1330" spans="4:7">
      <c r="D1330" s="21"/>
      <c r="E1330" s="21"/>
      <c r="F1330" s="21"/>
      <c r="G1330" s="21"/>
    </row>
    <row r="1331" spans="4:7">
      <c r="D1331" s="21"/>
      <c r="E1331" s="21"/>
      <c r="F1331" s="21"/>
      <c r="G1331" s="21"/>
    </row>
    <row r="1332" spans="4:7">
      <c r="D1332" s="21"/>
      <c r="E1332" s="21"/>
      <c r="F1332" s="21"/>
      <c r="G1332" s="21"/>
    </row>
    <row r="1333" spans="4:7">
      <c r="D1333" s="21"/>
      <c r="E1333" s="21"/>
      <c r="F1333" s="21"/>
      <c r="G1333" s="21"/>
    </row>
    <row r="1334" spans="4:7">
      <c r="D1334" s="21"/>
      <c r="E1334" s="21"/>
      <c r="F1334" s="21"/>
      <c r="G1334" s="21"/>
    </row>
    <row r="1335" spans="4:7">
      <c r="D1335" s="21"/>
      <c r="E1335" s="21"/>
      <c r="F1335" s="21"/>
      <c r="G1335" s="21"/>
    </row>
    <row r="1336" spans="4:7">
      <c r="D1336" s="21"/>
      <c r="E1336" s="21"/>
      <c r="F1336" s="21"/>
      <c r="G1336" s="21"/>
    </row>
    <row r="1337" spans="4:7">
      <c r="D1337" s="21"/>
      <c r="E1337" s="21"/>
      <c r="F1337" s="21"/>
      <c r="G1337" s="21"/>
    </row>
    <row r="1338" spans="4:7">
      <c r="D1338" s="21"/>
      <c r="E1338" s="21"/>
      <c r="F1338" s="21"/>
      <c r="G1338" s="21"/>
    </row>
    <row r="1339" spans="4:7">
      <c r="D1339" s="21"/>
      <c r="E1339" s="21"/>
      <c r="F1339" s="21"/>
      <c r="G1339" s="21"/>
    </row>
    <row r="1340" spans="4:7">
      <c r="D1340" s="21"/>
      <c r="E1340" s="21"/>
      <c r="F1340" s="21"/>
      <c r="G1340" s="21"/>
    </row>
    <row r="1341" spans="4:7">
      <c r="D1341" s="21"/>
      <c r="E1341" s="21"/>
      <c r="F1341" s="21"/>
      <c r="G1341" s="21"/>
    </row>
    <row r="1342" spans="4:7">
      <c r="D1342" s="21"/>
      <c r="E1342" s="21"/>
      <c r="F1342" s="21"/>
      <c r="G1342" s="21"/>
    </row>
    <row r="1343" spans="4:7">
      <c r="D1343" s="21"/>
      <c r="E1343" s="21"/>
      <c r="F1343" s="21"/>
      <c r="G1343" s="21"/>
    </row>
    <row r="1344" spans="4:7">
      <c r="D1344" s="21"/>
      <c r="E1344" s="21"/>
      <c r="F1344" s="21"/>
      <c r="G1344" s="21"/>
    </row>
    <row r="1345" spans="4:7">
      <c r="D1345" s="21"/>
      <c r="E1345" s="21"/>
      <c r="F1345" s="21"/>
      <c r="G1345" s="21"/>
    </row>
    <row r="1346" spans="4:7">
      <c r="D1346" s="21"/>
      <c r="E1346" s="21"/>
      <c r="F1346" s="21"/>
      <c r="G1346" s="21"/>
    </row>
    <row r="1347" spans="4:7">
      <c r="D1347" s="21"/>
      <c r="E1347" s="21"/>
      <c r="F1347" s="21"/>
      <c r="G1347" s="21"/>
    </row>
    <row r="1348" spans="4:7">
      <c r="D1348" s="21"/>
      <c r="E1348" s="21"/>
      <c r="F1348" s="21"/>
      <c r="G1348" s="21"/>
    </row>
    <row r="1349" spans="4:7">
      <c r="D1349" s="21"/>
      <c r="E1349" s="21"/>
      <c r="F1349" s="21"/>
      <c r="G1349" s="21"/>
    </row>
    <row r="1350" spans="4:7">
      <c r="D1350" s="21"/>
      <c r="E1350" s="21"/>
      <c r="F1350" s="21"/>
      <c r="G1350" s="21"/>
    </row>
    <row r="1351" spans="4:7">
      <c r="D1351" s="21"/>
      <c r="E1351" s="21"/>
      <c r="F1351" s="21"/>
      <c r="G1351" s="21"/>
    </row>
    <row r="1352" spans="4:7">
      <c r="D1352" s="21"/>
      <c r="E1352" s="21"/>
      <c r="F1352" s="21"/>
      <c r="G1352" s="21"/>
    </row>
    <row r="1353" spans="4:7">
      <c r="D1353" s="21"/>
      <c r="E1353" s="21"/>
      <c r="F1353" s="21"/>
      <c r="G1353" s="21"/>
    </row>
    <row r="1354" spans="4:7">
      <c r="D1354" s="21"/>
      <c r="E1354" s="21"/>
      <c r="F1354" s="21"/>
      <c r="G1354" s="21"/>
    </row>
    <row r="1355" spans="4:7">
      <c r="D1355" s="21"/>
      <c r="E1355" s="21"/>
      <c r="F1355" s="21"/>
      <c r="G1355" s="21"/>
    </row>
    <row r="1356" spans="4:7">
      <c r="D1356" s="21"/>
      <c r="E1356" s="21"/>
      <c r="F1356" s="21"/>
      <c r="G1356" s="21"/>
    </row>
    <row r="1357" spans="4:7">
      <c r="D1357" s="21"/>
      <c r="E1357" s="21"/>
      <c r="F1357" s="21"/>
      <c r="G1357" s="21"/>
    </row>
    <row r="1358" spans="4:7">
      <c r="D1358" s="21"/>
      <c r="E1358" s="21"/>
      <c r="F1358" s="21"/>
      <c r="G1358" s="21"/>
    </row>
    <row r="1359" spans="4:7">
      <c r="D1359" s="21"/>
      <c r="E1359" s="21"/>
      <c r="F1359" s="21"/>
      <c r="G1359" s="21"/>
    </row>
    <row r="1360" spans="4:7">
      <c r="D1360" s="21"/>
      <c r="E1360" s="21"/>
      <c r="F1360" s="21"/>
      <c r="G1360" s="21"/>
    </row>
    <row r="1361" spans="4:7">
      <c r="D1361" s="21"/>
      <c r="E1361" s="21"/>
      <c r="F1361" s="21"/>
      <c r="G1361" s="21"/>
    </row>
    <row r="1362" spans="4:7">
      <c r="D1362" s="21"/>
      <c r="E1362" s="21"/>
      <c r="F1362" s="21"/>
      <c r="G1362" s="21"/>
    </row>
    <row r="1363" spans="4:7">
      <c r="D1363" s="21"/>
      <c r="E1363" s="21"/>
      <c r="F1363" s="21"/>
      <c r="G1363" s="21"/>
    </row>
    <row r="1364" spans="4:7">
      <c r="D1364" s="21"/>
      <c r="E1364" s="21"/>
      <c r="F1364" s="21"/>
      <c r="G1364" s="21"/>
    </row>
    <row r="1365" spans="4:7">
      <c r="D1365" s="21"/>
      <c r="E1365" s="21"/>
      <c r="F1365" s="21"/>
      <c r="G1365" s="21"/>
    </row>
    <row r="1366" spans="4:7">
      <c r="D1366" s="21"/>
      <c r="E1366" s="21"/>
      <c r="F1366" s="21"/>
      <c r="G1366" s="21"/>
    </row>
    <row r="1367" spans="4:7">
      <c r="D1367" s="21"/>
      <c r="E1367" s="21"/>
      <c r="F1367" s="21"/>
      <c r="G1367" s="21"/>
    </row>
    <row r="1368" spans="4:7">
      <c r="D1368" s="21"/>
      <c r="E1368" s="21"/>
      <c r="F1368" s="21"/>
      <c r="G1368" s="21"/>
    </row>
    <row r="1369" spans="4:7">
      <c r="D1369" s="21"/>
      <c r="E1369" s="21"/>
      <c r="F1369" s="21"/>
      <c r="G1369" s="21"/>
    </row>
    <row r="1370" spans="4:7">
      <c r="D1370" s="21"/>
      <c r="E1370" s="21"/>
      <c r="F1370" s="21"/>
      <c r="G1370" s="21"/>
    </row>
    <row r="1371" spans="4:7">
      <c r="D1371" s="21"/>
      <c r="E1371" s="21"/>
      <c r="F1371" s="21"/>
      <c r="G1371" s="21"/>
    </row>
    <row r="1372" spans="4:7">
      <c r="D1372" s="21"/>
      <c r="E1372" s="21"/>
      <c r="F1372" s="21"/>
      <c r="G1372" s="21"/>
    </row>
    <row r="1373" spans="4:7">
      <c r="D1373" s="21"/>
      <c r="E1373" s="21"/>
      <c r="F1373" s="21"/>
      <c r="G1373" s="21"/>
    </row>
    <row r="1374" spans="4:7">
      <c r="D1374" s="21"/>
      <c r="E1374" s="21"/>
      <c r="F1374" s="21"/>
      <c r="G1374" s="21"/>
    </row>
    <row r="1375" spans="4:7">
      <c r="D1375" s="21"/>
      <c r="E1375" s="21"/>
      <c r="F1375" s="21"/>
      <c r="G1375" s="21"/>
    </row>
    <row r="1376" spans="4:7">
      <c r="D1376" s="21"/>
      <c r="E1376" s="21"/>
      <c r="F1376" s="21"/>
      <c r="G1376" s="21"/>
    </row>
    <row r="1377" spans="4:7">
      <c r="D1377" s="21"/>
      <c r="E1377" s="21"/>
      <c r="F1377" s="21"/>
      <c r="G1377" s="21"/>
    </row>
    <row r="1378" spans="4:7">
      <c r="D1378" s="21"/>
      <c r="E1378" s="21"/>
      <c r="F1378" s="21"/>
      <c r="G1378" s="21"/>
    </row>
    <row r="1379" spans="4:7">
      <c r="D1379" s="21"/>
      <c r="E1379" s="21"/>
      <c r="F1379" s="21"/>
      <c r="G1379" s="21"/>
    </row>
    <row r="1380" spans="4:7">
      <c r="D1380" s="21"/>
      <c r="E1380" s="21"/>
      <c r="F1380" s="21"/>
      <c r="G1380" s="21"/>
    </row>
    <row r="1381" spans="4:7">
      <c r="D1381" s="21"/>
      <c r="E1381" s="21"/>
      <c r="F1381" s="21"/>
      <c r="G1381" s="21"/>
    </row>
    <row r="1382" spans="4:7">
      <c r="D1382" s="21"/>
      <c r="E1382" s="21"/>
      <c r="F1382" s="21"/>
      <c r="G1382" s="21"/>
    </row>
    <row r="1383" spans="4:7">
      <c r="D1383" s="21"/>
      <c r="E1383" s="21"/>
      <c r="F1383" s="21"/>
      <c r="G1383" s="21"/>
    </row>
    <row r="1384" spans="4:7">
      <c r="D1384" s="21"/>
      <c r="E1384" s="21"/>
      <c r="F1384" s="21"/>
      <c r="G1384" s="21"/>
    </row>
    <row r="1385" spans="4:7">
      <c r="D1385" s="21"/>
      <c r="E1385" s="21"/>
      <c r="F1385" s="21"/>
      <c r="G1385" s="21"/>
    </row>
    <row r="1386" spans="4:7">
      <c r="D1386" s="21"/>
      <c r="E1386" s="21"/>
      <c r="F1386" s="21"/>
      <c r="G1386" s="21"/>
    </row>
    <row r="1387" spans="4:7">
      <c r="D1387" s="21"/>
      <c r="E1387" s="21"/>
      <c r="F1387" s="21"/>
      <c r="G1387" s="21"/>
    </row>
    <row r="1388" spans="4:7">
      <c r="D1388" s="21"/>
      <c r="E1388" s="21"/>
      <c r="F1388" s="21"/>
      <c r="G1388" s="21"/>
    </row>
    <row r="1389" spans="4:7">
      <c r="D1389" s="21"/>
      <c r="E1389" s="21"/>
      <c r="F1389" s="21"/>
      <c r="G1389" s="21"/>
    </row>
    <row r="1390" spans="4:7">
      <c r="D1390" s="21"/>
      <c r="E1390" s="21"/>
      <c r="F1390" s="21"/>
      <c r="G1390" s="21"/>
    </row>
    <row r="1391" spans="4:7">
      <c r="D1391" s="21"/>
      <c r="E1391" s="21"/>
      <c r="F1391" s="21"/>
      <c r="G1391" s="21"/>
    </row>
    <row r="1392" spans="4:7">
      <c r="D1392" s="21"/>
      <c r="E1392" s="21"/>
      <c r="F1392" s="21"/>
      <c r="G1392" s="21"/>
    </row>
    <row r="1393" spans="4:7">
      <c r="D1393" s="21"/>
      <c r="E1393" s="21"/>
      <c r="F1393" s="21"/>
      <c r="G1393" s="21"/>
    </row>
    <row r="1394" spans="4:7">
      <c r="D1394" s="21"/>
      <c r="E1394" s="21"/>
      <c r="F1394" s="21"/>
      <c r="G1394" s="21"/>
    </row>
    <row r="1395" spans="4:7">
      <c r="D1395" s="21"/>
      <c r="E1395" s="21"/>
      <c r="F1395" s="21"/>
      <c r="G1395" s="21"/>
    </row>
    <row r="1396" spans="4:7">
      <c r="D1396" s="21"/>
      <c r="E1396" s="21"/>
      <c r="F1396" s="21"/>
      <c r="G1396" s="21"/>
    </row>
    <row r="1397" spans="4:7">
      <c r="D1397" s="21"/>
      <c r="E1397" s="21"/>
      <c r="F1397" s="21"/>
      <c r="G1397" s="21"/>
    </row>
    <row r="1398" spans="4:7">
      <c r="D1398" s="21"/>
      <c r="E1398" s="21"/>
      <c r="F1398" s="21"/>
      <c r="G1398" s="21"/>
    </row>
    <row r="1399" spans="4:7">
      <c r="D1399" s="21"/>
      <c r="E1399" s="21"/>
      <c r="F1399" s="21"/>
      <c r="G1399" s="21"/>
    </row>
    <row r="1400" spans="4:7">
      <c r="D1400" s="21"/>
      <c r="E1400" s="21"/>
      <c r="F1400" s="21"/>
      <c r="G1400" s="21"/>
    </row>
    <row r="1401" spans="4:7">
      <c r="D1401" s="21"/>
      <c r="E1401" s="21"/>
      <c r="F1401" s="21"/>
      <c r="G1401" s="21"/>
    </row>
    <row r="1402" spans="4:7">
      <c r="D1402" s="21"/>
      <c r="E1402" s="21"/>
      <c r="F1402" s="21"/>
      <c r="G1402" s="21"/>
    </row>
    <row r="1403" spans="4:7">
      <c r="D1403" s="21"/>
      <c r="E1403" s="21"/>
      <c r="F1403" s="21"/>
      <c r="G1403" s="21"/>
    </row>
    <row r="1404" spans="4:7">
      <c r="D1404" s="21"/>
      <c r="E1404" s="21"/>
      <c r="F1404" s="21"/>
      <c r="G1404" s="21"/>
    </row>
    <row r="1405" spans="4:7">
      <c r="D1405" s="21"/>
      <c r="E1405" s="21"/>
      <c r="F1405" s="21"/>
      <c r="G1405" s="21"/>
    </row>
    <row r="1406" spans="4:7">
      <c r="D1406" s="21"/>
      <c r="E1406" s="21"/>
      <c r="F1406" s="21"/>
      <c r="G1406" s="21"/>
    </row>
    <row r="1407" spans="4:7">
      <c r="D1407" s="21"/>
      <c r="E1407" s="21"/>
      <c r="F1407" s="21"/>
      <c r="G1407" s="21"/>
    </row>
    <row r="1408" spans="4:7">
      <c r="D1408" s="21"/>
      <c r="E1408" s="21"/>
      <c r="F1408" s="21"/>
      <c r="G1408" s="21"/>
    </row>
    <row r="1409" spans="4:7">
      <c r="D1409" s="21"/>
      <c r="E1409" s="21"/>
      <c r="F1409" s="21"/>
      <c r="G1409" s="21"/>
    </row>
    <row r="1410" spans="4:7">
      <c r="D1410" s="21"/>
      <c r="E1410" s="21"/>
      <c r="F1410" s="21"/>
      <c r="G1410" s="21"/>
    </row>
    <row r="1411" spans="4:7">
      <c r="D1411" s="21"/>
      <c r="E1411" s="21"/>
      <c r="F1411" s="21"/>
      <c r="G1411" s="21"/>
    </row>
    <row r="1412" spans="4:7">
      <c r="D1412" s="21"/>
      <c r="E1412" s="21"/>
      <c r="F1412" s="21"/>
      <c r="G1412" s="21"/>
    </row>
    <row r="1413" spans="4:7">
      <c r="D1413" s="21"/>
      <c r="E1413" s="21"/>
      <c r="F1413" s="21"/>
      <c r="G1413" s="21"/>
    </row>
    <row r="1414" spans="4:7">
      <c r="D1414" s="21"/>
      <c r="E1414" s="21"/>
      <c r="F1414" s="21"/>
      <c r="G1414" s="21"/>
    </row>
    <row r="1415" spans="4:7">
      <c r="D1415" s="21"/>
      <c r="E1415" s="21"/>
      <c r="F1415" s="21"/>
      <c r="G1415" s="21"/>
    </row>
    <row r="1416" spans="4:7">
      <c r="D1416" s="21"/>
      <c r="E1416" s="21"/>
      <c r="F1416" s="21"/>
      <c r="G1416" s="21"/>
    </row>
    <row r="1417" spans="4:7">
      <c r="D1417" s="21"/>
      <c r="E1417" s="21"/>
      <c r="F1417" s="21"/>
      <c r="G1417" s="21"/>
    </row>
    <row r="1418" spans="4:7">
      <c r="D1418" s="21"/>
      <c r="E1418" s="21"/>
      <c r="F1418" s="21"/>
      <c r="G1418" s="21"/>
    </row>
    <row r="1419" spans="4:7">
      <c r="D1419" s="21"/>
      <c r="E1419" s="21"/>
      <c r="F1419" s="21"/>
      <c r="G1419" s="21"/>
    </row>
    <row r="1420" spans="4:7">
      <c r="D1420" s="21"/>
      <c r="E1420" s="21"/>
      <c r="F1420" s="21"/>
      <c r="G1420" s="21"/>
    </row>
    <row r="1421" spans="4:7">
      <c r="D1421" s="21"/>
      <c r="E1421" s="21"/>
      <c r="F1421" s="21"/>
      <c r="G1421" s="21"/>
    </row>
    <row r="1422" spans="4:7">
      <c r="D1422" s="21"/>
      <c r="E1422" s="21"/>
      <c r="F1422" s="21"/>
      <c r="G1422" s="21"/>
    </row>
    <row r="1423" spans="4:7">
      <c r="D1423" s="21"/>
      <c r="E1423" s="21"/>
      <c r="F1423" s="21"/>
      <c r="G1423" s="21"/>
    </row>
    <row r="1424" spans="4:7">
      <c r="D1424" s="21"/>
      <c r="E1424" s="21"/>
      <c r="F1424" s="21"/>
      <c r="G1424" s="21"/>
    </row>
    <row r="1425" spans="4:7">
      <c r="D1425" s="21"/>
      <c r="E1425" s="21"/>
      <c r="F1425" s="21"/>
      <c r="G1425" s="21"/>
    </row>
    <row r="1426" spans="4:7">
      <c r="D1426" s="21"/>
      <c r="E1426" s="21"/>
      <c r="F1426" s="21"/>
      <c r="G1426" s="21"/>
    </row>
    <row r="1427" spans="4:7">
      <c r="D1427" s="21"/>
      <c r="E1427" s="21"/>
      <c r="F1427" s="21"/>
      <c r="G1427" s="21"/>
    </row>
    <row r="1428" spans="4:7">
      <c r="D1428" s="21"/>
      <c r="E1428" s="21"/>
      <c r="F1428" s="21"/>
      <c r="G1428" s="21"/>
    </row>
    <row r="1429" spans="4:7">
      <c r="D1429" s="21"/>
      <c r="E1429" s="21"/>
      <c r="F1429" s="21"/>
      <c r="G1429" s="21"/>
    </row>
    <row r="1430" spans="4:7">
      <c r="D1430" s="21"/>
      <c r="E1430" s="21"/>
      <c r="F1430" s="21"/>
      <c r="G1430" s="21"/>
    </row>
    <row r="1431" spans="4:7">
      <c r="D1431" s="21"/>
      <c r="E1431" s="21"/>
      <c r="F1431" s="21"/>
      <c r="G1431" s="21"/>
    </row>
    <row r="1432" spans="4:7">
      <c r="D1432" s="21"/>
      <c r="E1432" s="21"/>
      <c r="F1432" s="21"/>
      <c r="G1432" s="21"/>
    </row>
    <row r="1433" spans="4:7">
      <c r="D1433" s="21"/>
      <c r="E1433" s="21"/>
      <c r="F1433" s="21"/>
      <c r="G1433" s="21"/>
    </row>
    <row r="1434" spans="4:7">
      <c r="D1434" s="21"/>
      <c r="E1434" s="21"/>
      <c r="F1434" s="21"/>
      <c r="G1434" s="21"/>
    </row>
    <row r="1435" spans="4:7">
      <c r="D1435" s="21"/>
      <c r="E1435" s="21"/>
      <c r="F1435" s="21"/>
      <c r="G1435" s="21"/>
    </row>
    <row r="1436" spans="4:7">
      <c r="D1436" s="21"/>
      <c r="E1436" s="21"/>
      <c r="F1436" s="21"/>
      <c r="G1436" s="21"/>
    </row>
    <row r="1437" spans="4:7">
      <c r="D1437" s="21"/>
      <c r="E1437" s="21"/>
      <c r="F1437" s="21"/>
      <c r="G1437" s="21"/>
    </row>
    <row r="1438" spans="4:7">
      <c r="D1438" s="21"/>
      <c r="E1438" s="21"/>
      <c r="F1438" s="21"/>
      <c r="G1438" s="21"/>
    </row>
    <row r="1439" spans="4:7">
      <c r="D1439" s="21"/>
      <c r="E1439" s="21"/>
      <c r="F1439" s="21"/>
      <c r="G1439" s="21"/>
    </row>
    <row r="1440" spans="4:7">
      <c r="D1440" s="21"/>
      <c r="E1440" s="21"/>
      <c r="F1440" s="21"/>
      <c r="G1440" s="21"/>
    </row>
    <row r="1441" spans="4:7">
      <c r="D1441" s="21"/>
      <c r="E1441" s="21"/>
      <c r="F1441" s="21"/>
      <c r="G1441" s="21"/>
    </row>
    <row r="1442" spans="4:7">
      <c r="D1442" s="21"/>
      <c r="E1442" s="21"/>
      <c r="F1442" s="21"/>
      <c r="G1442" s="21"/>
    </row>
    <row r="1443" spans="4:7">
      <c r="D1443" s="21"/>
      <c r="E1443" s="21"/>
      <c r="F1443" s="21"/>
      <c r="G1443" s="21"/>
    </row>
    <row r="1444" spans="4:7">
      <c r="D1444" s="21"/>
      <c r="E1444" s="21"/>
      <c r="F1444" s="21"/>
      <c r="G1444" s="21"/>
    </row>
    <row r="1445" spans="4:7">
      <c r="D1445" s="21"/>
      <c r="E1445" s="21"/>
      <c r="F1445" s="21"/>
      <c r="G1445" s="21"/>
    </row>
    <row r="1446" spans="4:7">
      <c r="D1446" s="21"/>
      <c r="E1446" s="21"/>
      <c r="F1446" s="21"/>
      <c r="G1446" s="21"/>
    </row>
    <row r="1447" spans="4:7">
      <c r="D1447" s="21"/>
      <c r="E1447" s="21"/>
      <c r="F1447" s="21"/>
      <c r="G1447" s="21"/>
    </row>
    <row r="1448" spans="4:7">
      <c r="D1448" s="21"/>
      <c r="E1448" s="21"/>
      <c r="F1448" s="21"/>
      <c r="G1448" s="21"/>
    </row>
    <row r="1449" spans="4:7">
      <c r="D1449" s="21"/>
      <c r="E1449" s="21"/>
      <c r="F1449" s="21"/>
      <c r="G1449" s="21"/>
    </row>
    <row r="1450" spans="4:7">
      <c r="D1450" s="21"/>
      <c r="E1450" s="21"/>
      <c r="F1450" s="21"/>
      <c r="G1450" s="21"/>
    </row>
    <row r="1451" spans="4:7">
      <c r="D1451" s="21"/>
      <c r="E1451" s="21"/>
      <c r="F1451" s="21"/>
      <c r="G1451" s="21"/>
    </row>
    <row r="1452" spans="4:7">
      <c r="D1452" s="21"/>
      <c r="E1452" s="21"/>
      <c r="F1452" s="21"/>
      <c r="G1452" s="21"/>
    </row>
    <row r="1453" spans="4:7">
      <c r="D1453" s="21"/>
      <c r="E1453" s="21"/>
      <c r="F1453" s="21"/>
      <c r="G1453" s="21"/>
    </row>
    <row r="1454" spans="4:7">
      <c r="D1454" s="21"/>
      <c r="E1454" s="21"/>
      <c r="F1454" s="21"/>
      <c r="G1454" s="21"/>
    </row>
    <row r="1455" spans="4:7">
      <c r="D1455" s="21"/>
      <c r="E1455" s="21"/>
      <c r="F1455" s="21"/>
      <c r="G1455" s="21"/>
    </row>
    <row r="1456" spans="4:7">
      <c r="D1456" s="21"/>
      <c r="E1456" s="21"/>
      <c r="F1456" s="21"/>
      <c r="G1456" s="21"/>
    </row>
    <row r="1457" spans="4:7">
      <c r="D1457" s="21"/>
      <c r="E1457" s="21"/>
      <c r="F1457" s="21"/>
      <c r="G1457" s="21"/>
    </row>
    <row r="1458" spans="4:7">
      <c r="D1458" s="21"/>
      <c r="E1458" s="21"/>
      <c r="F1458" s="21"/>
      <c r="G1458" s="21"/>
    </row>
    <row r="1459" spans="4:7">
      <c r="D1459" s="21"/>
      <c r="E1459" s="21"/>
      <c r="F1459" s="21"/>
      <c r="G1459" s="21"/>
    </row>
    <row r="1460" spans="4:7">
      <c r="D1460" s="21"/>
      <c r="E1460" s="21"/>
      <c r="F1460" s="21"/>
      <c r="G1460" s="21"/>
    </row>
    <row r="1461" spans="4:7">
      <c r="D1461" s="21"/>
      <c r="E1461" s="21"/>
      <c r="F1461" s="21"/>
      <c r="G1461" s="21"/>
    </row>
    <row r="1462" spans="4:7">
      <c r="D1462" s="21"/>
      <c r="E1462" s="21"/>
      <c r="F1462" s="21"/>
      <c r="G1462" s="21"/>
    </row>
    <row r="1463" spans="4:7">
      <c r="D1463" s="21"/>
      <c r="E1463" s="21"/>
      <c r="F1463" s="21"/>
      <c r="G1463" s="21"/>
    </row>
    <row r="1464" spans="4:7">
      <c r="D1464" s="21"/>
      <c r="E1464" s="21"/>
      <c r="F1464" s="21"/>
      <c r="G1464" s="21"/>
    </row>
    <row r="1465" spans="4:7">
      <c r="D1465" s="21"/>
      <c r="E1465" s="21"/>
      <c r="F1465" s="21"/>
      <c r="G1465" s="21"/>
    </row>
    <row r="1466" spans="4:7">
      <c r="D1466" s="21"/>
      <c r="E1466" s="21"/>
      <c r="F1466" s="21"/>
      <c r="G1466" s="21"/>
    </row>
    <row r="1467" spans="4:7">
      <c r="D1467" s="21"/>
      <c r="E1467" s="21"/>
      <c r="F1467" s="21"/>
      <c r="G1467" s="21"/>
    </row>
    <row r="1468" spans="4:7">
      <c r="D1468" s="21"/>
      <c r="E1468" s="21"/>
      <c r="F1468" s="21"/>
      <c r="G1468" s="21"/>
    </row>
    <row r="1469" spans="4:7">
      <c r="D1469" s="21"/>
      <c r="E1469" s="21"/>
      <c r="F1469" s="21"/>
      <c r="G1469" s="21"/>
    </row>
    <row r="1470" spans="4:7">
      <c r="D1470" s="21"/>
      <c r="E1470" s="21"/>
      <c r="F1470" s="21"/>
      <c r="G1470" s="21"/>
    </row>
    <row r="1471" spans="4:7">
      <c r="D1471" s="21"/>
      <c r="E1471" s="21"/>
      <c r="F1471" s="21"/>
      <c r="G1471" s="21"/>
    </row>
    <row r="1472" spans="4:7">
      <c r="D1472" s="21"/>
      <c r="E1472" s="21"/>
      <c r="F1472" s="21"/>
      <c r="G1472" s="21"/>
    </row>
    <row r="1473" spans="4:7">
      <c r="D1473" s="21"/>
      <c r="E1473" s="21"/>
      <c r="F1473" s="21"/>
      <c r="G1473" s="21"/>
    </row>
    <row r="1474" spans="4:7">
      <c r="D1474" s="21"/>
      <c r="E1474" s="21"/>
      <c r="F1474" s="21"/>
      <c r="G1474" s="21"/>
    </row>
    <row r="1475" spans="4:7">
      <c r="D1475" s="21"/>
      <c r="E1475" s="21"/>
      <c r="F1475" s="21"/>
      <c r="G1475" s="21"/>
    </row>
    <row r="1476" spans="4:7">
      <c r="D1476" s="21"/>
      <c r="E1476" s="21"/>
      <c r="F1476" s="21"/>
      <c r="G1476" s="21"/>
    </row>
    <row r="1477" spans="4:7">
      <c r="D1477" s="21"/>
      <c r="E1477" s="21"/>
      <c r="F1477" s="21"/>
      <c r="G1477" s="21"/>
    </row>
    <row r="1478" spans="4:7">
      <c r="D1478" s="21"/>
      <c r="E1478" s="21"/>
      <c r="F1478" s="21"/>
      <c r="G1478" s="21"/>
    </row>
    <row r="1479" spans="4:7">
      <c r="D1479" s="21"/>
      <c r="E1479" s="21"/>
      <c r="F1479" s="21"/>
      <c r="G1479" s="21"/>
    </row>
    <row r="1480" spans="4:7">
      <c r="D1480" s="21"/>
      <c r="E1480" s="21"/>
      <c r="F1480" s="21"/>
      <c r="G1480" s="21"/>
    </row>
    <row r="1481" spans="4:7">
      <c r="D1481" s="21"/>
      <c r="E1481" s="21"/>
      <c r="F1481" s="21"/>
      <c r="G1481" s="21"/>
    </row>
    <row r="1482" spans="4:7">
      <c r="D1482" s="21"/>
      <c r="E1482" s="21"/>
      <c r="F1482" s="21"/>
      <c r="G1482" s="21"/>
    </row>
    <row r="1483" spans="4:7">
      <c r="D1483" s="21"/>
      <c r="E1483" s="21"/>
      <c r="F1483" s="21"/>
      <c r="G1483" s="21"/>
    </row>
    <row r="1484" spans="4:7">
      <c r="D1484" s="21"/>
      <c r="E1484" s="21"/>
      <c r="F1484" s="21"/>
      <c r="G1484" s="21"/>
    </row>
    <row r="1485" spans="4:7">
      <c r="D1485" s="21"/>
      <c r="E1485" s="21"/>
      <c r="F1485" s="21"/>
      <c r="G1485" s="21"/>
    </row>
    <row r="1486" spans="4:7">
      <c r="D1486" s="21"/>
      <c r="E1486" s="21"/>
      <c r="F1486" s="21"/>
      <c r="G1486" s="21"/>
    </row>
    <row r="1487" spans="4:7">
      <c r="D1487" s="21"/>
      <c r="E1487" s="21"/>
      <c r="F1487" s="21"/>
      <c r="G1487" s="21"/>
    </row>
    <row r="1488" spans="4:7">
      <c r="D1488" s="21"/>
      <c r="E1488" s="21"/>
      <c r="F1488" s="21"/>
      <c r="G1488" s="21"/>
    </row>
    <row r="1489" spans="4:7">
      <c r="D1489" s="21"/>
      <c r="E1489" s="21"/>
      <c r="F1489" s="21"/>
      <c r="G1489" s="21"/>
    </row>
    <row r="1490" spans="4:7">
      <c r="D1490" s="21"/>
      <c r="E1490" s="21"/>
      <c r="F1490" s="21"/>
      <c r="G1490" s="21"/>
    </row>
    <row r="1491" spans="4:7">
      <c r="D1491" s="21"/>
      <c r="E1491" s="21"/>
      <c r="F1491" s="21"/>
      <c r="G1491" s="21"/>
    </row>
    <row r="1492" spans="4:7">
      <c r="D1492" s="21"/>
      <c r="E1492" s="21"/>
      <c r="F1492" s="21"/>
      <c r="G1492" s="21"/>
    </row>
    <row r="1493" spans="4:7">
      <c r="D1493" s="21"/>
      <c r="E1493" s="21"/>
      <c r="F1493" s="21"/>
      <c r="G1493" s="21"/>
    </row>
    <row r="1494" spans="4:7">
      <c r="D1494" s="21"/>
      <c r="E1494" s="21"/>
      <c r="F1494" s="21"/>
      <c r="G1494" s="21"/>
    </row>
    <row r="1495" spans="4:7">
      <c r="D1495" s="21"/>
      <c r="E1495" s="21"/>
      <c r="F1495" s="21"/>
      <c r="G1495" s="21"/>
    </row>
    <row r="1496" spans="4:7">
      <c r="D1496" s="21"/>
      <c r="E1496" s="21"/>
      <c r="F1496" s="21"/>
      <c r="G1496" s="21"/>
    </row>
    <row r="1497" spans="4:7">
      <c r="D1497" s="21"/>
      <c r="E1497" s="21"/>
      <c r="F1497" s="21"/>
      <c r="G1497" s="21"/>
    </row>
    <row r="1498" spans="4:7">
      <c r="D1498" s="21"/>
      <c r="E1498" s="21"/>
      <c r="F1498" s="21"/>
      <c r="G1498" s="21"/>
    </row>
    <row r="1499" spans="4:7">
      <c r="D1499" s="21"/>
      <c r="E1499" s="21"/>
      <c r="F1499" s="21"/>
      <c r="G1499" s="21"/>
    </row>
    <row r="1500" spans="4:7">
      <c r="D1500" s="21"/>
      <c r="E1500" s="21"/>
      <c r="F1500" s="21"/>
      <c r="G1500" s="21"/>
    </row>
    <row r="1501" spans="4:7">
      <c r="D1501" s="21"/>
      <c r="E1501" s="21"/>
      <c r="F1501" s="21"/>
      <c r="G1501" s="21"/>
    </row>
    <row r="1502" spans="4:7">
      <c r="D1502" s="21"/>
      <c r="E1502" s="21"/>
      <c r="F1502" s="21"/>
      <c r="G1502" s="21"/>
    </row>
    <row r="1503" spans="4:7">
      <c r="D1503" s="21"/>
      <c r="E1503" s="21"/>
      <c r="F1503" s="21"/>
      <c r="G1503" s="21"/>
    </row>
    <row r="1504" spans="4:7">
      <c r="D1504" s="21"/>
      <c r="E1504" s="21"/>
      <c r="F1504" s="21"/>
      <c r="G1504" s="21"/>
    </row>
    <row r="1505" spans="4:7">
      <c r="D1505" s="21"/>
      <c r="E1505" s="21"/>
      <c r="F1505" s="21"/>
      <c r="G1505" s="21"/>
    </row>
    <row r="1506" spans="4:7">
      <c r="D1506" s="21"/>
      <c r="E1506" s="21"/>
      <c r="F1506" s="21"/>
      <c r="G1506" s="21"/>
    </row>
    <row r="1507" spans="4:7">
      <c r="D1507" s="21"/>
      <c r="E1507" s="21"/>
      <c r="F1507" s="21"/>
      <c r="G1507" s="21"/>
    </row>
    <row r="1508" spans="4:7">
      <c r="D1508" s="21"/>
      <c r="E1508" s="21"/>
      <c r="F1508" s="21"/>
      <c r="G1508" s="21"/>
    </row>
    <row r="1509" spans="4:7">
      <c r="D1509" s="21"/>
      <c r="E1509" s="21"/>
      <c r="F1509" s="21"/>
      <c r="G1509" s="21"/>
    </row>
    <row r="1510" spans="4:7">
      <c r="D1510" s="21"/>
      <c r="E1510" s="21"/>
      <c r="F1510" s="21"/>
      <c r="G1510" s="21"/>
    </row>
    <row r="1511" spans="4:7">
      <c r="D1511" s="21"/>
      <c r="E1511" s="21"/>
      <c r="F1511" s="21"/>
      <c r="G1511" s="21"/>
    </row>
    <row r="1512" spans="4:7">
      <c r="D1512" s="21"/>
      <c r="E1512" s="21"/>
      <c r="F1512" s="21"/>
      <c r="G1512" s="21"/>
    </row>
    <row r="1513" spans="4:7">
      <c r="D1513" s="21"/>
      <c r="E1513" s="21"/>
      <c r="F1513" s="21"/>
      <c r="G1513" s="21"/>
    </row>
    <row r="1514" spans="4:7">
      <c r="D1514" s="21"/>
      <c r="E1514" s="21"/>
      <c r="F1514" s="21"/>
      <c r="G1514" s="21"/>
    </row>
    <row r="1515" spans="4:7">
      <c r="D1515" s="21"/>
      <c r="E1515" s="21"/>
      <c r="F1515" s="21"/>
      <c r="G1515" s="21"/>
    </row>
    <row r="1516" spans="4:7">
      <c r="D1516" s="21"/>
      <c r="E1516" s="21"/>
      <c r="F1516" s="21"/>
      <c r="G1516" s="21"/>
    </row>
    <row r="1517" spans="4:7">
      <c r="D1517" s="21"/>
      <c r="E1517" s="21"/>
      <c r="F1517" s="21"/>
      <c r="G1517" s="21"/>
    </row>
    <row r="1518" spans="4:7">
      <c r="D1518" s="21"/>
      <c r="E1518" s="21"/>
      <c r="F1518" s="21"/>
      <c r="G1518" s="21"/>
    </row>
    <row r="1519" spans="4:7">
      <c r="D1519" s="21"/>
      <c r="E1519" s="21"/>
      <c r="F1519" s="21"/>
      <c r="G1519" s="21"/>
    </row>
    <row r="1520" spans="4:7">
      <c r="D1520" s="21"/>
      <c r="E1520" s="21"/>
      <c r="F1520" s="21"/>
      <c r="G1520" s="21"/>
    </row>
    <row r="1521" spans="4:7">
      <c r="D1521" s="21"/>
      <c r="E1521" s="21"/>
      <c r="F1521" s="21"/>
      <c r="G1521" s="21"/>
    </row>
    <row r="1522" spans="4:7">
      <c r="D1522" s="21"/>
      <c r="E1522" s="21"/>
      <c r="F1522" s="21"/>
      <c r="G1522" s="21"/>
    </row>
    <row r="1523" spans="4:7">
      <c r="D1523" s="21"/>
      <c r="E1523" s="21"/>
      <c r="F1523" s="21"/>
      <c r="G1523" s="21"/>
    </row>
    <row r="1524" spans="4:7">
      <c r="D1524" s="21"/>
      <c r="E1524" s="21"/>
      <c r="F1524" s="21"/>
      <c r="G1524" s="21"/>
    </row>
    <row r="1525" spans="4:7">
      <c r="D1525" s="21"/>
      <c r="E1525" s="21"/>
      <c r="F1525" s="21"/>
      <c r="G1525" s="21"/>
    </row>
    <row r="1526" spans="4:7">
      <c r="D1526" s="21"/>
      <c r="E1526" s="21"/>
      <c r="F1526" s="21"/>
      <c r="G1526" s="21"/>
    </row>
    <row r="1527" spans="4:7">
      <c r="D1527" s="21"/>
      <c r="E1527" s="21"/>
      <c r="F1527" s="21"/>
      <c r="G1527" s="21"/>
    </row>
    <row r="1528" spans="4:7">
      <c r="D1528" s="21"/>
      <c r="E1528" s="21"/>
      <c r="F1528" s="21"/>
      <c r="G1528" s="21"/>
    </row>
    <row r="1529" spans="4:7">
      <c r="D1529" s="21"/>
      <c r="E1529" s="21"/>
      <c r="F1529" s="21"/>
      <c r="G1529" s="21"/>
    </row>
    <row r="1530" spans="4:7">
      <c r="D1530" s="21"/>
      <c r="E1530" s="21"/>
      <c r="F1530" s="21"/>
      <c r="G1530" s="21"/>
    </row>
    <row r="1531" spans="4:7">
      <c r="D1531" s="21"/>
      <c r="E1531" s="21"/>
      <c r="F1531" s="21"/>
      <c r="G1531" s="21"/>
    </row>
    <row r="1532" spans="4:7">
      <c r="D1532" s="21"/>
      <c r="E1532" s="21"/>
      <c r="F1532" s="21"/>
      <c r="G1532" s="21"/>
    </row>
    <row r="1533" spans="4:7">
      <c r="D1533" s="21"/>
      <c r="E1533" s="21"/>
      <c r="F1533" s="21"/>
      <c r="G1533" s="21"/>
    </row>
    <row r="1534" spans="4:7">
      <c r="D1534" s="21"/>
      <c r="E1534" s="21"/>
      <c r="F1534" s="21"/>
      <c r="G1534" s="21"/>
    </row>
    <row r="1535" spans="4:7">
      <c r="D1535" s="21"/>
      <c r="E1535" s="21"/>
      <c r="F1535" s="21"/>
      <c r="G1535" s="21"/>
    </row>
    <row r="1536" spans="4:7">
      <c r="D1536" s="21"/>
      <c r="E1536" s="21"/>
      <c r="F1536" s="21"/>
      <c r="G1536" s="21"/>
    </row>
    <row r="1537" spans="4:7">
      <c r="D1537" s="21"/>
      <c r="E1537" s="21"/>
      <c r="F1537" s="21"/>
      <c r="G1537" s="21"/>
    </row>
    <row r="1538" spans="4:7">
      <c r="D1538" s="21"/>
      <c r="E1538" s="21"/>
      <c r="F1538" s="21"/>
      <c r="G1538" s="21"/>
    </row>
    <row r="1539" spans="4:7">
      <c r="D1539" s="21"/>
      <c r="E1539" s="21"/>
      <c r="F1539" s="21"/>
      <c r="G1539" s="21"/>
    </row>
    <row r="1540" spans="4:7">
      <c r="D1540" s="21"/>
      <c r="E1540" s="21"/>
      <c r="F1540" s="21"/>
      <c r="G1540" s="21"/>
    </row>
    <row r="1541" spans="4:7">
      <c r="D1541" s="21"/>
      <c r="E1541" s="21"/>
      <c r="F1541" s="21"/>
      <c r="G1541" s="21"/>
    </row>
    <row r="1542" spans="4:7">
      <c r="D1542" s="21"/>
      <c r="E1542" s="21"/>
      <c r="F1542" s="21"/>
      <c r="G1542" s="21"/>
    </row>
    <row r="1543" spans="4:7">
      <c r="D1543" s="21"/>
      <c r="E1543" s="21"/>
      <c r="F1543" s="21"/>
      <c r="G1543" s="21"/>
    </row>
    <row r="1544" spans="4:7">
      <c r="D1544" s="21"/>
      <c r="E1544" s="21"/>
      <c r="F1544" s="21"/>
      <c r="G1544" s="21"/>
    </row>
    <row r="1545" spans="4:7">
      <c r="D1545" s="21"/>
      <c r="E1545" s="21"/>
      <c r="F1545" s="21"/>
      <c r="G1545" s="21"/>
    </row>
    <row r="1546" spans="4:7">
      <c r="D1546" s="21"/>
      <c r="E1546" s="21"/>
      <c r="F1546" s="21"/>
      <c r="G1546" s="21"/>
    </row>
    <row r="1547" spans="4:7">
      <c r="D1547" s="21"/>
      <c r="E1547" s="21"/>
      <c r="F1547" s="21"/>
      <c r="G1547" s="21"/>
    </row>
    <row r="1548" spans="4:7">
      <c r="D1548" s="21"/>
      <c r="E1548" s="21"/>
      <c r="F1548" s="21"/>
      <c r="G1548" s="21"/>
    </row>
    <row r="1549" spans="4:7">
      <c r="D1549" s="21"/>
      <c r="E1549" s="21"/>
      <c r="F1549" s="21"/>
      <c r="G1549" s="21"/>
    </row>
    <row r="1550" spans="4:7">
      <c r="D1550" s="21"/>
      <c r="E1550" s="21"/>
      <c r="F1550" s="21"/>
      <c r="G1550" s="21"/>
    </row>
    <row r="1551" spans="4:7">
      <c r="D1551" s="21"/>
      <c r="E1551" s="21"/>
      <c r="F1551" s="21"/>
      <c r="G1551" s="21"/>
    </row>
    <row r="1552" spans="4:7">
      <c r="D1552" s="21"/>
      <c r="E1552" s="21"/>
      <c r="F1552" s="21"/>
      <c r="G1552" s="21"/>
    </row>
    <row r="1553" spans="4:7">
      <c r="D1553" s="21"/>
      <c r="E1553" s="21"/>
      <c r="F1553" s="21"/>
      <c r="G1553" s="21"/>
    </row>
    <row r="1554" spans="4:7">
      <c r="D1554" s="21"/>
      <c r="E1554" s="21"/>
      <c r="F1554" s="21"/>
      <c r="G1554" s="21"/>
    </row>
    <row r="1555" spans="4:7">
      <c r="D1555" s="21"/>
      <c r="E1555" s="21"/>
      <c r="F1555" s="21"/>
      <c r="G1555" s="21"/>
    </row>
    <row r="1556" spans="4:7">
      <c r="D1556" s="21"/>
      <c r="E1556" s="21"/>
      <c r="F1556" s="21"/>
      <c r="G1556" s="21"/>
    </row>
    <row r="1557" spans="4:7">
      <c r="D1557" s="21"/>
      <c r="E1557" s="21"/>
      <c r="F1557" s="21"/>
      <c r="G1557" s="21"/>
    </row>
    <row r="1558" spans="4:7">
      <c r="D1558" s="21"/>
      <c r="E1558" s="21"/>
      <c r="F1558" s="21"/>
      <c r="G1558" s="21"/>
    </row>
    <row r="1559" spans="4:7">
      <c r="D1559" s="21"/>
      <c r="E1559" s="21"/>
      <c r="F1559" s="21"/>
      <c r="G1559" s="21"/>
    </row>
    <row r="1560" spans="4:7">
      <c r="D1560" s="21"/>
      <c r="E1560" s="21"/>
      <c r="F1560" s="21"/>
      <c r="G1560" s="21"/>
    </row>
    <row r="1561" spans="4:7">
      <c r="D1561" s="21"/>
      <c r="E1561" s="21"/>
      <c r="F1561" s="21"/>
      <c r="G1561" s="21"/>
    </row>
    <row r="1562" spans="4:7">
      <c r="D1562" s="21"/>
      <c r="E1562" s="21"/>
      <c r="F1562" s="21"/>
      <c r="G1562" s="21"/>
    </row>
    <row r="1563" spans="4:7">
      <c r="D1563" s="21"/>
      <c r="E1563" s="21"/>
      <c r="F1563" s="21"/>
      <c r="G1563" s="21"/>
    </row>
    <row r="1564" spans="4:7">
      <c r="D1564" s="21"/>
      <c r="E1564" s="21"/>
      <c r="F1564" s="21"/>
      <c r="G1564" s="21"/>
    </row>
    <row r="1565" spans="4:7">
      <c r="D1565" s="21"/>
      <c r="E1565" s="21"/>
      <c r="F1565" s="21"/>
      <c r="G1565" s="21"/>
    </row>
    <row r="1566" spans="4:7">
      <c r="D1566" s="21"/>
      <c r="E1566" s="21"/>
      <c r="F1566" s="21"/>
      <c r="G1566" s="21"/>
    </row>
    <row r="1567" spans="4:7">
      <c r="D1567" s="21"/>
      <c r="E1567" s="21"/>
      <c r="F1567" s="21"/>
      <c r="G1567" s="21"/>
    </row>
    <row r="1568" spans="4:7">
      <c r="D1568" s="21"/>
      <c r="E1568" s="21"/>
      <c r="F1568" s="21"/>
      <c r="G1568" s="21"/>
    </row>
    <row r="1569" spans="4:7">
      <c r="D1569" s="21"/>
      <c r="E1569" s="21"/>
      <c r="F1569" s="21"/>
      <c r="G1569" s="21"/>
    </row>
    <row r="1570" spans="4:7">
      <c r="D1570" s="21"/>
      <c r="E1570" s="21"/>
      <c r="F1570" s="21"/>
      <c r="G1570" s="21"/>
    </row>
    <row r="1571" spans="4:7">
      <c r="D1571" s="21"/>
      <c r="E1571" s="21"/>
      <c r="F1571" s="21"/>
      <c r="G1571" s="21"/>
    </row>
    <row r="1572" spans="4:7">
      <c r="D1572" s="21"/>
      <c r="E1572" s="21"/>
      <c r="F1572" s="21"/>
      <c r="G1572" s="21"/>
    </row>
    <row r="1573" spans="4:7">
      <c r="D1573" s="21"/>
      <c r="E1573" s="21"/>
      <c r="F1573" s="21"/>
      <c r="G1573" s="21"/>
    </row>
    <row r="1574" spans="4:7">
      <c r="D1574" s="21"/>
      <c r="E1574" s="21"/>
      <c r="F1574" s="21"/>
      <c r="G1574" s="21"/>
    </row>
    <row r="1575" spans="4:7">
      <c r="D1575" s="21"/>
      <c r="E1575" s="21"/>
      <c r="F1575" s="21"/>
      <c r="G1575" s="21"/>
    </row>
    <row r="1576" spans="4:7">
      <c r="D1576" s="21"/>
      <c r="E1576" s="21"/>
      <c r="F1576" s="21"/>
      <c r="G1576" s="21"/>
    </row>
    <row r="1577" spans="4:7">
      <c r="D1577" s="21"/>
      <c r="E1577" s="21"/>
      <c r="F1577" s="21"/>
      <c r="G1577" s="21"/>
    </row>
    <row r="1578" spans="4:7">
      <c r="D1578" s="21"/>
      <c r="E1578" s="21"/>
      <c r="F1578" s="21"/>
      <c r="G1578" s="21"/>
    </row>
    <row r="1579" spans="4:7">
      <c r="D1579" s="21"/>
      <c r="E1579" s="21"/>
      <c r="F1579" s="21"/>
      <c r="G1579" s="21"/>
    </row>
    <row r="1580" spans="4:7">
      <c r="D1580" s="21"/>
      <c r="E1580" s="21"/>
      <c r="F1580" s="21"/>
      <c r="G1580" s="21"/>
    </row>
    <row r="1581" spans="4:7">
      <c r="D1581" s="21"/>
      <c r="E1581" s="21"/>
      <c r="F1581" s="21"/>
      <c r="G1581" s="21"/>
    </row>
    <row r="1582" spans="4:7">
      <c r="D1582" s="21"/>
      <c r="E1582" s="21"/>
      <c r="F1582" s="21"/>
      <c r="G1582" s="21"/>
    </row>
    <row r="1583" spans="4:7">
      <c r="D1583" s="21"/>
      <c r="E1583" s="21"/>
      <c r="F1583" s="21"/>
      <c r="G1583" s="21"/>
    </row>
    <row r="1584" spans="4:7">
      <c r="D1584" s="21"/>
      <c r="E1584" s="21"/>
      <c r="F1584" s="21"/>
      <c r="G1584" s="21"/>
    </row>
    <row r="1585" spans="4:7">
      <c r="D1585" s="21"/>
      <c r="E1585" s="21"/>
      <c r="F1585" s="21"/>
      <c r="G1585" s="21"/>
    </row>
    <row r="1586" spans="4:7">
      <c r="D1586" s="21"/>
      <c r="E1586" s="21"/>
      <c r="F1586" s="21"/>
      <c r="G1586" s="21"/>
    </row>
    <row r="1587" spans="4:7">
      <c r="D1587" s="21"/>
      <c r="E1587" s="21"/>
      <c r="F1587" s="21"/>
      <c r="G1587" s="21"/>
    </row>
    <row r="1588" spans="4:7">
      <c r="D1588" s="21"/>
      <c r="E1588" s="21"/>
      <c r="F1588" s="21"/>
      <c r="G1588" s="21"/>
    </row>
    <row r="1589" spans="4:7">
      <c r="D1589" s="21"/>
      <c r="E1589" s="21"/>
      <c r="F1589" s="21"/>
      <c r="G1589" s="21"/>
    </row>
    <row r="1590" spans="4:7">
      <c r="D1590" s="21"/>
      <c r="E1590" s="21"/>
      <c r="F1590" s="21"/>
      <c r="G1590" s="21"/>
    </row>
    <row r="1591" spans="4:7">
      <c r="D1591" s="21"/>
      <c r="E1591" s="21"/>
      <c r="F1591" s="21"/>
      <c r="G1591" s="21"/>
    </row>
    <row r="1592" spans="4:7">
      <c r="D1592" s="21"/>
      <c r="E1592" s="21"/>
      <c r="F1592" s="21"/>
      <c r="G1592" s="21"/>
    </row>
    <row r="1593" spans="4:7">
      <c r="D1593" s="21"/>
      <c r="E1593" s="21"/>
      <c r="F1593" s="21"/>
      <c r="G1593" s="21"/>
    </row>
    <row r="1594" spans="4:7">
      <c r="D1594" s="21"/>
      <c r="E1594" s="21"/>
      <c r="F1594" s="21"/>
      <c r="G1594" s="21"/>
    </row>
    <row r="1595" spans="4:7">
      <c r="D1595" s="21"/>
      <c r="E1595" s="21"/>
      <c r="F1595" s="21"/>
      <c r="G1595" s="21"/>
    </row>
    <row r="1596" spans="4:7">
      <c r="D1596" s="21"/>
      <c r="E1596" s="21"/>
      <c r="F1596" s="21"/>
      <c r="G1596" s="21"/>
    </row>
    <row r="1597" spans="4:7">
      <c r="D1597" s="21"/>
      <c r="E1597" s="21"/>
      <c r="F1597" s="21"/>
      <c r="G1597" s="21"/>
    </row>
    <row r="1598" spans="4:7">
      <c r="D1598" s="21"/>
      <c r="E1598" s="21"/>
      <c r="F1598" s="21"/>
      <c r="G1598" s="21"/>
    </row>
    <row r="1599" spans="4:7">
      <c r="D1599" s="21"/>
      <c r="E1599" s="21"/>
      <c r="F1599" s="21"/>
      <c r="G1599" s="21"/>
    </row>
    <row r="1600" spans="4:7">
      <c r="D1600" s="21"/>
      <c r="E1600" s="21"/>
      <c r="F1600" s="21"/>
      <c r="G1600" s="21"/>
    </row>
    <row r="1601" spans="4:7">
      <c r="D1601" s="21"/>
      <c r="E1601" s="21"/>
      <c r="F1601" s="21"/>
      <c r="G1601" s="21"/>
    </row>
    <row r="1602" spans="4:7">
      <c r="D1602" s="21"/>
      <c r="E1602" s="21"/>
      <c r="F1602" s="21"/>
      <c r="G1602" s="21"/>
    </row>
    <row r="1603" spans="4:7">
      <c r="D1603" s="21"/>
      <c r="E1603" s="21"/>
      <c r="F1603" s="21"/>
      <c r="G1603" s="21"/>
    </row>
    <row r="1604" spans="4:7">
      <c r="D1604" s="21"/>
      <c r="E1604" s="21"/>
      <c r="F1604" s="21"/>
      <c r="G1604" s="21"/>
    </row>
    <row r="1605" spans="4:7">
      <c r="D1605" s="21"/>
      <c r="E1605" s="21"/>
      <c r="F1605" s="21"/>
      <c r="G1605" s="21"/>
    </row>
    <row r="1606" spans="4:7">
      <c r="D1606" s="21"/>
      <c r="E1606" s="21"/>
      <c r="F1606" s="21"/>
      <c r="G1606" s="21"/>
    </row>
    <row r="1607" spans="4:7">
      <c r="D1607" s="21"/>
      <c r="E1607" s="21"/>
      <c r="F1607" s="21"/>
      <c r="G1607" s="21"/>
    </row>
    <row r="1608" spans="4:7">
      <c r="D1608" s="21"/>
      <c r="E1608" s="21"/>
      <c r="F1608" s="21"/>
      <c r="G1608" s="21"/>
    </row>
    <row r="1609" spans="4:7">
      <c r="D1609" s="21"/>
      <c r="E1609" s="21"/>
      <c r="F1609" s="21"/>
      <c r="G1609" s="21"/>
    </row>
    <row r="1610" spans="4:7">
      <c r="D1610" s="21"/>
      <c r="E1610" s="21"/>
      <c r="F1610" s="21"/>
      <c r="G1610" s="21"/>
    </row>
    <row r="1611" spans="4:7">
      <c r="D1611" s="21"/>
      <c r="E1611" s="21"/>
      <c r="F1611" s="21"/>
      <c r="G1611" s="21"/>
    </row>
    <row r="1612" spans="4:7">
      <c r="D1612" s="21"/>
      <c r="E1612" s="21"/>
      <c r="F1612" s="21"/>
      <c r="G1612" s="21"/>
    </row>
    <row r="1613" spans="4:7">
      <c r="D1613" s="21"/>
      <c r="E1613" s="21"/>
      <c r="F1613" s="21"/>
      <c r="G1613" s="21"/>
    </row>
    <row r="1614" spans="4:7">
      <c r="D1614" s="21"/>
      <c r="E1614" s="21"/>
      <c r="F1614" s="21"/>
      <c r="G1614" s="21"/>
    </row>
    <row r="1615" spans="4:7">
      <c r="D1615" s="21"/>
      <c r="E1615" s="21"/>
      <c r="F1615" s="21"/>
      <c r="G1615" s="21"/>
    </row>
    <row r="1616" spans="4:7">
      <c r="D1616" s="21"/>
      <c r="E1616" s="21"/>
      <c r="F1616" s="21"/>
      <c r="G1616" s="21"/>
    </row>
    <row r="1617" spans="4:7">
      <c r="D1617" s="21"/>
      <c r="E1617" s="21"/>
      <c r="F1617" s="21"/>
      <c r="G1617" s="21"/>
    </row>
    <row r="1618" spans="4:7">
      <c r="D1618" s="21"/>
      <c r="E1618" s="21"/>
      <c r="F1618" s="21"/>
      <c r="G1618" s="21"/>
    </row>
    <row r="1619" spans="4:7">
      <c r="D1619" s="21"/>
      <c r="E1619" s="21"/>
      <c r="F1619" s="21"/>
      <c r="G1619" s="21"/>
    </row>
    <row r="1620" spans="4:7">
      <c r="D1620" s="21"/>
      <c r="E1620" s="21"/>
      <c r="F1620" s="21"/>
      <c r="G1620" s="21"/>
    </row>
    <row r="1621" spans="4:7">
      <c r="D1621" s="21"/>
      <c r="E1621" s="21"/>
      <c r="F1621" s="21"/>
      <c r="G1621" s="21"/>
    </row>
    <row r="1622" spans="4:7">
      <c r="D1622" s="21"/>
      <c r="E1622" s="21"/>
      <c r="F1622" s="21"/>
      <c r="G1622" s="21"/>
    </row>
    <row r="1623" spans="4:7">
      <c r="D1623" s="21"/>
      <c r="E1623" s="21"/>
      <c r="F1623" s="21"/>
      <c r="G1623" s="21"/>
    </row>
    <row r="1624" spans="4:7">
      <c r="D1624" s="21"/>
      <c r="E1624" s="21"/>
      <c r="F1624" s="21"/>
      <c r="G1624" s="21"/>
    </row>
    <row r="1625" spans="4:7">
      <c r="D1625" s="21"/>
      <c r="E1625" s="21"/>
      <c r="F1625" s="21"/>
      <c r="G1625" s="21"/>
    </row>
    <row r="1626" spans="4:7">
      <c r="D1626" s="21"/>
      <c r="E1626" s="21"/>
      <c r="F1626" s="21"/>
      <c r="G1626" s="21"/>
    </row>
    <row r="1627" spans="4:7">
      <c r="D1627" s="21"/>
      <c r="E1627" s="21"/>
      <c r="F1627" s="21"/>
      <c r="G1627" s="21"/>
    </row>
    <row r="1628" spans="4:7">
      <c r="D1628" s="21"/>
      <c r="E1628" s="21"/>
      <c r="F1628" s="21"/>
      <c r="G1628" s="21"/>
    </row>
    <row r="1629" spans="4:7">
      <c r="D1629" s="21"/>
      <c r="E1629" s="21"/>
      <c r="F1629" s="21"/>
      <c r="G1629" s="21"/>
    </row>
    <row r="1630" spans="4:7">
      <c r="D1630" s="21"/>
      <c r="E1630" s="21"/>
      <c r="F1630" s="21"/>
      <c r="G1630" s="21"/>
    </row>
    <row r="1631" spans="4:7">
      <c r="D1631" s="21"/>
      <c r="E1631" s="21"/>
      <c r="F1631" s="21"/>
      <c r="G1631" s="21"/>
    </row>
    <row r="1632" spans="4:7">
      <c r="D1632" s="21"/>
      <c r="E1632" s="21"/>
      <c r="F1632" s="21"/>
      <c r="G1632" s="21"/>
    </row>
    <row r="1633" spans="4:7">
      <c r="D1633" s="21"/>
      <c r="E1633" s="21"/>
      <c r="F1633" s="21"/>
      <c r="G1633" s="21"/>
    </row>
    <row r="1634" spans="4:7">
      <c r="D1634" s="21"/>
      <c r="E1634" s="21"/>
      <c r="F1634" s="21"/>
      <c r="G1634" s="21"/>
    </row>
    <row r="1635" spans="4:7">
      <c r="D1635" s="21"/>
      <c r="E1635" s="21"/>
      <c r="F1635" s="21"/>
      <c r="G1635" s="21"/>
    </row>
    <row r="1636" spans="4:7">
      <c r="D1636" s="21"/>
      <c r="E1636" s="21"/>
      <c r="F1636" s="21"/>
      <c r="G1636" s="21"/>
    </row>
    <row r="1637" spans="4:7">
      <c r="D1637" s="21"/>
      <c r="E1637" s="21"/>
      <c r="F1637" s="21"/>
      <c r="G1637" s="21"/>
    </row>
    <row r="1638" spans="4:7">
      <c r="D1638" s="21"/>
      <c r="E1638" s="21"/>
      <c r="F1638" s="21"/>
      <c r="G1638" s="21"/>
    </row>
    <row r="1639" spans="4:7">
      <c r="D1639" s="21"/>
      <c r="E1639" s="21"/>
      <c r="F1639" s="21"/>
      <c r="G1639" s="21"/>
    </row>
    <row r="1640" spans="4:7">
      <c r="D1640" s="21"/>
      <c r="E1640" s="21"/>
      <c r="F1640" s="21"/>
      <c r="G1640" s="21"/>
    </row>
    <row r="1641" spans="4:7">
      <c r="D1641" s="21"/>
      <c r="E1641" s="21"/>
      <c r="F1641" s="21"/>
      <c r="G1641" s="21"/>
    </row>
    <row r="1642" spans="4:7">
      <c r="D1642" s="21"/>
      <c r="E1642" s="21"/>
      <c r="F1642" s="21"/>
      <c r="G1642" s="21"/>
    </row>
    <row r="1643" spans="4:7">
      <c r="D1643" s="21"/>
      <c r="E1643" s="21"/>
      <c r="F1643" s="21"/>
      <c r="G1643" s="21"/>
    </row>
    <row r="1644" spans="4:7">
      <c r="D1644" s="21"/>
      <c r="E1644" s="21"/>
      <c r="F1644" s="21"/>
      <c r="G1644" s="21"/>
    </row>
    <row r="1645" spans="4:7">
      <c r="D1645" s="21"/>
      <c r="E1645" s="21"/>
      <c r="F1645" s="21"/>
      <c r="G1645" s="21"/>
    </row>
    <row r="1646" spans="4:7">
      <c r="D1646" s="21"/>
      <c r="E1646" s="21"/>
      <c r="F1646" s="21"/>
      <c r="G1646" s="21"/>
    </row>
    <row r="1647" spans="4:7">
      <c r="D1647" s="21"/>
      <c r="E1647" s="21"/>
      <c r="F1647" s="21"/>
      <c r="G1647" s="21"/>
    </row>
    <row r="1648" spans="4:7">
      <c r="D1648" s="21"/>
      <c r="E1648" s="21"/>
      <c r="F1648" s="21"/>
      <c r="G1648" s="21"/>
    </row>
    <row r="1649" spans="4:7">
      <c r="D1649" s="21"/>
      <c r="E1649" s="21"/>
      <c r="F1649" s="21"/>
      <c r="G1649" s="21"/>
    </row>
    <row r="1650" spans="4:7">
      <c r="D1650" s="21"/>
      <c r="E1650" s="21"/>
      <c r="F1650" s="21"/>
      <c r="G1650" s="21"/>
    </row>
    <row r="1651" spans="4:7">
      <c r="D1651" s="21"/>
      <c r="E1651" s="21"/>
      <c r="F1651" s="21"/>
      <c r="G1651" s="21"/>
    </row>
    <row r="1652" spans="4:7">
      <c r="D1652" s="21"/>
      <c r="E1652" s="21"/>
      <c r="F1652" s="21"/>
      <c r="G1652" s="21"/>
    </row>
    <row r="1653" spans="4:7">
      <c r="D1653" s="21"/>
      <c r="E1653" s="21"/>
      <c r="F1653" s="21"/>
      <c r="G1653" s="21"/>
    </row>
    <row r="1654" spans="4:7">
      <c r="D1654" s="21"/>
      <c r="E1654" s="21"/>
      <c r="F1654" s="21"/>
      <c r="G1654" s="21"/>
    </row>
    <row r="1655" spans="4:7">
      <c r="D1655" s="21"/>
      <c r="E1655" s="21"/>
      <c r="F1655" s="21"/>
      <c r="G1655" s="21"/>
    </row>
    <row r="1656" spans="4:7">
      <c r="D1656" s="21"/>
      <c r="E1656" s="21"/>
      <c r="F1656" s="21"/>
      <c r="G1656" s="21"/>
    </row>
    <row r="1657" spans="4:7">
      <c r="D1657" s="21"/>
      <c r="E1657" s="21"/>
      <c r="F1657" s="21"/>
      <c r="G1657" s="21"/>
    </row>
    <row r="1658" spans="4:7">
      <c r="D1658" s="21"/>
      <c r="E1658" s="21"/>
      <c r="F1658" s="21"/>
      <c r="G1658" s="21"/>
    </row>
    <row r="1659" spans="4:7">
      <c r="D1659" s="21"/>
      <c r="E1659" s="21"/>
      <c r="F1659" s="21"/>
      <c r="G1659" s="21"/>
    </row>
    <row r="1660" spans="4:7">
      <c r="D1660" s="21"/>
      <c r="E1660" s="21"/>
      <c r="F1660" s="21"/>
      <c r="G1660" s="21"/>
    </row>
    <row r="1661" spans="4:7">
      <c r="D1661" s="21"/>
      <c r="E1661" s="21"/>
      <c r="F1661" s="21"/>
      <c r="G1661" s="21"/>
    </row>
    <row r="1662" spans="4:7">
      <c r="D1662" s="21"/>
      <c r="E1662" s="21"/>
      <c r="F1662" s="21"/>
      <c r="G1662" s="21"/>
    </row>
    <row r="1663" spans="4:7">
      <c r="D1663" s="21"/>
      <c r="E1663" s="21"/>
      <c r="F1663" s="21"/>
      <c r="G1663" s="21"/>
    </row>
    <row r="1664" spans="4:7">
      <c r="D1664" s="21"/>
      <c r="E1664" s="21"/>
      <c r="F1664" s="21"/>
      <c r="G1664" s="21"/>
    </row>
    <row r="1665" spans="4:7">
      <c r="D1665" s="21"/>
      <c r="E1665" s="21"/>
      <c r="F1665" s="21"/>
      <c r="G1665" s="21"/>
    </row>
    <row r="1666" spans="4:7">
      <c r="D1666" s="21"/>
      <c r="E1666" s="21"/>
      <c r="F1666" s="21"/>
      <c r="G1666" s="21"/>
    </row>
    <row r="1667" spans="4:7">
      <c r="D1667" s="21"/>
      <c r="E1667" s="21"/>
      <c r="F1667" s="21"/>
      <c r="G1667" s="21"/>
    </row>
    <row r="1668" spans="4:7">
      <c r="D1668" s="21"/>
      <c r="E1668" s="21"/>
      <c r="F1668" s="21"/>
      <c r="G1668" s="21"/>
    </row>
    <row r="1669" spans="4:7">
      <c r="D1669" s="21"/>
      <c r="E1669" s="21"/>
      <c r="F1669" s="21"/>
      <c r="G1669" s="21"/>
    </row>
    <row r="1670" spans="4:7">
      <c r="D1670" s="21"/>
      <c r="E1670" s="21"/>
      <c r="F1670" s="21"/>
      <c r="G1670" s="21"/>
    </row>
    <row r="1671" spans="4:7">
      <c r="D1671" s="21"/>
      <c r="E1671" s="21"/>
      <c r="F1671" s="21"/>
      <c r="G1671" s="21"/>
    </row>
    <row r="1672" spans="4:7">
      <c r="D1672" s="21"/>
      <c r="E1672" s="21"/>
      <c r="F1672" s="21"/>
      <c r="G1672" s="21"/>
    </row>
    <row r="1673" spans="4:7">
      <c r="D1673" s="21"/>
      <c r="E1673" s="21"/>
      <c r="F1673" s="21"/>
      <c r="G1673" s="21"/>
    </row>
    <row r="1674" spans="4:7">
      <c r="D1674" s="21"/>
      <c r="E1674" s="21"/>
      <c r="F1674" s="21"/>
      <c r="G1674" s="21"/>
    </row>
    <row r="1675" spans="4:7">
      <c r="D1675" s="21"/>
      <c r="E1675" s="21"/>
      <c r="F1675" s="21"/>
      <c r="G1675" s="21"/>
    </row>
    <row r="1676" spans="4:7">
      <c r="D1676" s="21"/>
      <c r="E1676" s="21"/>
      <c r="F1676" s="21"/>
      <c r="G1676" s="21"/>
    </row>
    <row r="1677" spans="4:7">
      <c r="D1677" s="21"/>
      <c r="E1677" s="21"/>
      <c r="F1677" s="21"/>
      <c r="G1677" s="21"/>
    </row>
    <row r="1678" spans="4:7">
      <c r="D1678" s="21"/>
      <c r="E1678" s="21"/>
      <c r="F1678" s="21"/>
      <c r="G1678" s="21"/>
    </row>
    <row r="1679" spans="4:7">
      <c r="D1679" s="21"/>
      <c r="E1679" s="21"/>
      <c r="F1679" s="21"/>
      <c r="G1679" s="21"/>
    </row>
    <row r="1680" spans="4:7">
      <c r="D1680" s="21"/>
      <c r="E1680" s="21"/>
      <c r="F1680" s="21"/>
      <c r="G1680" s="21"/>
    </row>
    <row r="1681" spans="4:7">
      <c r="D1681" s="21"/>
      <c r="E1681" s="21"/>
      <c r="F1681" s="21"/>
      <c r="G1681" s="21"/>
    </row>
    <row r="1682" spans="4:7">
      <c r="D1682" s="21"/>
      <c r="E1682" s="21"/>
      <c r="F1682" s="21"/>
      <c r="G1682" s="21"/>
    </row>
    <row r="1683" spans="4:7">
      <c r="D1683" s="21"/>
      <c r="E1683" s="21"/>
      <c r="F1683" s="21"/>
      <c r="G1683" s="21"/>
    </row>
    <row r="1684" spans="4:7">
      <c r="D1684" s="21"/>
      <c r="E1684" s="21"/>
      <c r="F1684" s="21"/>
      <c r="G1684" s="21"/>
    </row>
    <row r="1685" spans="4:7">
      <c r="D1685" s="21"/>
      <c r="E1685" s="21"/>
      <c r="F1685" s="21"/>
      <c r="G1685" s="21"/>
    </row>
    <row r="1686" spans="4:7">
      <c r="D1686" s="21"/>
      <c r="E1686" s="21"/>
      <c r="F1686" s="21"/>
      <c r="G1686" s="21"/>
    </row>
    <row r="1687" spans="4:7">
      <c r="D1687" s="21"/>
      <c r="E1687" s="21"/>
      <c r="F1687" s="21"/>
      <c r="G1687" s="21"/>
    </row>
    <row r="1688" spans="4:7">
      <c r="D1688" s="21"/>
      <c r="E1688" s="21"/>
      <c r="F1688" s="21"/>
      <c r="G1688" s="21"/>
    </row>
    <row r="1689" spans="4:7">
      <c r="D1689" s="21"/>
      <c r="E1689" s="21"/>
      <c r="F1689" s="21"/>
      <c r="G1689" s="21"/>
    </row>
    <row r="1690" spans="4:7">
      <c r="D1690" s="21"/>
      <c r="E1690" s="21"/>
      <c r="F1690" s="21"/>
      <c r="G1690" s="21"/>
    </row>
    <row r="1691" spans="4:7">
      <c r="D1691" s="21"/>
      <c r="E1691" s="21"/>
      <c r="F1691" s="21"/>
      <c r="G1691" s="21"/>
    </row>
    <row r="1692" spans="4:7">
      <c r="D1692" s="21"/>
      <c r="E1692" s="21"/>
      <c r="F1692" s="21"/>
      <c r="G1692" s="21"/>
    </row>
    <row r="1693" spans="4:7">
      <c r="D1693" s="21"/>
      <c r="E1693" s="21"/>
      <c r="F1693" s="21"/>
      <c r="G1693" s="21"/>
    </row>
    <row r="1694" spans="4:7">
      <c r="D1694" s="21"/>
      <c r="E1694" s="21"/>
      <c r="F1694" s="21"/>
      <c r="G1694" s="21"/>
    </row>
    <row r="1695" spans="4:7">
      <c r="D1695" s="21"/>
      <c r="E1695" s="21"/>
      <c r="F1695" s="21"/>
      <c r="G1695" s="21"/>
    </row>
    <row r="1696" spans="4:7">
      <c r="D1696" s="21"/>
      <c r="E1696" s="21"/>
      <c r="F1696" s="21"/>
      <c r="G1696" s="21"/>
    </row>
    <row r="1697" spans="4:7">
      <c r="D1697" s="21"/>
      <c r="E1697" s="21"/>
      <c r="F1697" s="21"/>
      <c r="G1697" s="21"/>
    </row>
    <row r="1698" spans="4:7">
      <c r="D1698" s="21"/>
      <c r="E1698" s="21"/>
      <c r="F1698" s="21"/>
      <c r="G1698" s="21"/>
    </row>
    <row r="1699" spans="4:7">
      <c r="D1699" s="21"/>
      <c r="E1699" s="21"/>
      <c r="F1699" s="21"/>
      <c r="G1699" s="21"/>
    </row>
    <row r="1700" spans="4:7">
      <c r="D1700" s="21"/>
      <c r="E1700" s="21"/>
      <c r="F1700" s="21"/>
      <c r="G1700" s="21"/>
    </row>
    <row r="1701" spans="4:7">
      <c r="D1701" s="21"/>
      <c r="E1701" s="21"/>
      <c r="F1701" s="21"/>
      <c r="G1701" s="21"/>
    </row>
    <row r="1702" spans="4:7">
      <c r="D1702" s="21"/>
      <c r="E1702" s="21"/>
      <c r="F1702" s="21"/>
      <c r="G1702" s="21"/>
    </row>
    <row r="1703" spans="4:7">
      <c r="D1703" s="21"/>
      <c r="E1703" s="21"/>
      <c r="F1703" s="21"/>
      <c r="G1703" s="21"/>
    </row>
    <row r="1704" spans="4:7">
      <c r="D1704" s="21"/>
      <c r="E1704" s="21"/>
      <c r="F1704" s="21"/>
      <c r="G1704" s="21"/>
    </row>
    <row r="1705" spans="4:7">
      <c r="D1705" s="21"/>
      <c r="E1705" s="21"/>
      <c r="F1705" s="21"/>
      <c r="G1705" s="21"/>
    </row>
    <row r="1706" spans="4:7">
      <c r="D1706" s="21"/>
      <c r="E1706" s="21"/>
      <c r="F1706" s="21"/>
      <c r="G1706" s="21"/>
    </row>
    <row r="1707" spans="4:7">
      <c r="D1707" s="21"/>
      <c r="E1707" s="21"/>
      <c r="F1707" s="21"/>
      <c r="G1707" s="21"/>
    </row>
    <row r="1708" spans="4:7">
      <c r="D1708" s="21"/>
      <c r="E1708" s="21"/>
      <c r="F1708" s="21"/>
      <c r="G1708" s="21"/>
    </row>
    <row r="1709" spans="4:7">
      <c r="D1709" s="21"/>
      <c r="E1709" s="21"/>
      <c r="F1709" s="21"/>
      <c r="G1709" s="21"/>
    </row>
    <row r="1710" spans="4:7">
      <c r="D1710" s="21"/>
      <c r="E1710" s="21"/>
      <c r="F1710" s="21"/>
      <c r="G1710" s="21"/>
    </row>
    <row r="1711" spans="4:7">
      <c r="D1711" s="21"/>
      <c r="E1711" s="21"/>
      <c r="F1711" s="21"/>
      <c r="G1711" s="21"/>
    </row>
    <row r="1712" spans="4:7">
      <c r="D1712" s="21"/>
      <c r="E1712" s="21"/>
      <c r="F1712" s="21"/>
      <c r="G1712" s="21"/>
    </row>
    <row r="1713" spans="4:7">
      <c r="D1713" s="21"/>
      <c r="E1713" s="21"/>
      <c r="F1713" s="21"/>
      <c r="G1713" s="21"/>
    </row>
    <row r="1714" spans="4:7">
      <c r="D1714" s="21"/>
      <c r="E1714" s="21"/>
      <c r="F1714" s="21"/>
      <c r="G1714" s="21"/>
    </row>
    <row r="1715" spans="4:7">
      <c r="D1715" s="21"/>
      <c r="E1715" s="21"/>
      <c r="F1715" s="21"/>
      <c r="G1715" s="21"/>
    </row>
    <row r="1716" spans="4:7">
      <c r="D1716" s="21"/>
      <c r="E1716" s="21"/>
      <c r="F1716" s="21"/>
      <c r="G1716" s="21"/>
    </row>
    <row r="1717" spans="4:7">
      <c r="D1717" s="21"/>
      <c r="E1717" s="21"/>
      <c r="F1717" s="21"/>
      <c r="G1717" s="21"/>
    </row>
    <row r="1718" spans="4:7">
      <c r="D1718" s="21"/>
      <c r="E1718" s="21"/>
      <c r="F1718" s="21"/>
      <c r="G1718" s="21"/>
    </row>
    <row r="1719" spans="4:7">
      <c r="D1719" s="21"/>
      <c r="E1719" s="21"/>
      <c r="F1719" s="21"/>
      <c r="G1719" s="21"/>
    </row>
    <row r="1720" spans="4:7">
      <c r="D1720" s="21"/>
      <c r="E1720" s="21"/>
      <c r="F1720" s="21"/>
      <c r="G1720" s="21"/>
    </row>
    <row r="1721" spans="4:7">
      <c r="D1721" s="21"/>
      <c r="E1721" s="21"/>
      <c r="F1721" s="21"/>
      <c r="G1721" s="21"/>
    </row>
    <row r="1722" spans="4:7">
      <c r="D1722" s="21"/>
      <c r="E1722" s="21"/>
      <c r="F1722" s="21"/>
      <c r="G1722" s="21"/>
    </row>
    <row r="1723" spans="4:7">
      <c r="D1723" s="21"/>
      <c r="E1723" s="21"/>
      <c r="F1723" s="21"/>
      <c r="G1723" s="21"/>
    </row>
    <row r="1724" spans="4:7">
      <c r="D1724" s="21"/>
      <c r="E1724" s="21"/>
      <c r="F1724" s="21"/>
      <c r="G1724" s="21"/>
    </row>
    <row r="1725" spans="4:7">
      <c r="D1725" s="21"/>
      <c r="E1725" s="21"/>
      <c r="F1725" s="21"/>
      <c r="G1725" s="21"/>
    </row>
    <row r="1726" spans="4:7">
      <c r="D1726" s="21"/>
      <c r="E1726" s="21"/>
      <c r="F1726" s="21"/>
      <c r="G1726" s="21"/>
    </row>
    <row r="1727" spans="4:7">
      <c r="D1727" s="21"/>
      <c r="E1727" s="21"/>
      <c r="F1727" s="21"/>
      <c r="G1727" s="21"/>
    </row>
    <row r="1728" spans="4:7">
      <c r="D1728" s="21"/>
      <c r="E1728" s="21"/>
      <c r="F1728" s="21"/>
      <c r="G1728" s="21"/>
    </row>
    <row r="1729" spans="4:7">
      <c r="D1729" s="21"/>
      <c r="E1729" s="21"/>
      <c r="F1729" s="21"/>
      <c r="G1729" s="21"/>
    </row>
    <row r="1730" spans="4:7">
      <c r="D1730" s="21"/>
      <c r="E1730" s="21"/>
      <c r="F1730" s="21"/>
      <c r="G1730" s="21"/>
    </row>
    <row r="1731" spans="4:7">
      <c r="D1731" s="21"/>
      <c r="E1731" s="21"/>
      <c r="F1731" s="21"/>
      <c r="G1731" s="21"/>
    </row>
    <row r="1732" spans="4:7">
      <c r="D1732" s="21"/>
      <c r="E1732" s="21"/>
      <c r="F1732" s="21"/>
      <c r="G1732" s="21"/>
    </row>
    <row r="1733" spans="4:7">
      <c r="D1733" s="21"/>
      <c r="E1733" s="21"/>
      <c r="F1733" s="21"/>
      <c r="G1733" s="21"/>
    </row>
    <row r="1734" spans="4:7">
      <c r="D1734" s="21"/>
      <c r="E1734" s="21"/>
      <c r="F1734" s="21"/>
      <c r="G1734" s="21"/>
    </row>
    <row r="1735" spans="4:7">
      <c r="D1735" s="21"/>
      <c r="E1735" s="21"/>
      <c r="F1735" s="21"/>
      <c r="G1735" s="21"/>
    </row>
    <row r="1736" spans="4:7">
      <c r="D1736" s="21"/>
      <c r="E1736" s="21"/>
      <c r="F1736" s="21"/>
      <c r="G1736" s="21"/>
    </row>
    <row r="1737" spans="4:7">
      <c r="D1737" s="21"/>
      <c r="E1737" s="21"/>
      <c r="F1737" s="21"/>
      <c r="G1737" s="21"/>
    </row>
    <row r="1738" spans="4:7">
      <c r="D1738" s="21"/>
      <c r="E1738" s="21"/>
      <c r="F1738" s="21"/>
      <c r="G1738" s="21"/>
    </row>
    <row r="1739" spans="4:7">
      <c r="D1739" s="21"/>
      <c r="E1739" s="21"/>
      <c r="F1739" s="21"/>
      <c r="G1739" s="21"/>
    </row>
    <row r="1740" spans="4:7">
      <c r="D1740" s="21"/>
      <c r="E1740" s="21"/>
      <c r="F1740" s="21"/>
      <c r="G1740" s="21"/>
    </row>
    <row r="1741" spans="4:7">
      <c r="D1741" s="21"/>
      <c r="E1741" s="21"/>
      <c r="F1741" s="21"/>
      <c r="G1741" s="21"/>
    </row>
    <row r="1742" spans="4:7">
      <c r="D1742" s="21"/>
      <c r="E1742" s="21"/>
      <c r="F1742" s="21"/>
      <c r="G1742" s="21"/>
    </row>
    <row r="1743" spans="4:7">
      <c r="D1743" s="21"/>
      <c r="E1743" s="21"/>
      <c r="F1743" s="21"/>
      <c r="G1743" s="21"/>
    </row>
    <row r="1744" spans="4:7">
      <c r="D1744" s="21"/>
      <c r="E1744" s="21"/>
      <c r="F1744" s="21"/>
      <c r="G1744" s="21"/>
    </row>
    <row r="1745" spans="4:7">
      <c r="D1745" s="21"/>
      <c r="E1745" s="21"/>
      <c r="F1745" s="21"/>
      <c r="G1745" s="21"/>
    </row>
    <row r="1746" spans="4:7">
      <c r="D1746" s="21"/>
      <c r="E1746" s="21"/>
      <c r="F1746" s="21"/>
      <c r="G1746" s="21"/>
    </row>
    <row r="1747" spans="4:7">
      <c r="D1747" s="21"/>
      <c r="E1747" s="21"/>
      <c r="F1747" s="21"/>
      <c r="G1747" s="21"/>
    </row>
    <row r="1748" spans="4:7">
      <c r="D1748" s="21"/>
      <c r="E1748" s="21"/>
      <c r="F1748" s="21"/>
      <c r="G1748" s="21"/>
    </row>
    <row r="1749" spans="4:7">
      <c r="D1749" s="21"/>
      <c r="E1749" s="21"/>
      <c r="F1749" s="21"/>
      <c r="G1749" s="21"/>
    </row>
    <row r="1750" spans="4:7">
      <c r="D1750" s="21"/>
      <c r="E1750" s="21"/>
      <c r="F1750" s="21"/>
      <c r="G1750" s="21"/>
    </row>
    <row r="1751" spans="4:7">
      <c r="D1751" s="21"/>
      <c r="E1751" s="21"/>
      <c r="F1751" s="21"/>
      <c r="G1751" s="21"/>
    </row>
    <row r="1752" spans="4:7">
      <c r="D1752" s="21"/>
      <c r="E1752" s="21"/>
      <c r="F1752" s="21"/>
      <c r="G1752" s="21"/>
    </row>
    <row r="1753" spans="4:7">
      <c r="D1753" s="21"/>
      <c r="E1753" s="21"/>
      <c r="F1753" s="21"/>
      <c r="G1753" s="21"/>
    </row>
    <row r="1754" spans="4:7">
      <c r="D1754" s="21"/>
      <c r="E1754" s="21"/>
      <c r="F1754" s="21"/>
      <c r="G1754" s="21"/>
    </row>
    <row r="1755" spans="4:7">
      <c r="D1755" s="21"/>
      <c r="E1755" s="21"/>
      <c r="F1755" s="21"/>
      <c r="G1755" s="21"/>
    </row>
    <row r="1756" spans="4:7">
      <c r="D1756" s="21"/>
      <c r="E1756" s="21"/>
      <c r="F1756" s="21"/>
      <c r="G1756" s="21"/>
    </row>
    <row r="1757" spans="4:7">
      <c r="D1757" s="21"/>
      <c r="E1757" s="21"/>
      <c r="F1757" s="21"/>
      <c r="G1757" s="21"/>
    </row>
    <row r="1758" spans="4:7">
      <c r="D1758" s="21"/>
      <c r="E1758" s="21"/>
      <c r="F1758" s="21"/>
      <c r="G1758" s="21"/>
    </row>
    <row r="1759" spans="4:7">
      <c r="D1759" s="21"/>
      <c r="E1759" s="21"/>
      <c r="F1759" s="21"/>
      <c r="G1759" s="21"/>
    </row>
    <row r="1760" spans="4:7">
      <c r="D1760" s="21"/>
      <c r="E1760" s="21"/>
      <c r="F1760" s="21"/>
      <c r="G1760" s="21"/>
    </row>
    <row r="1761" spans="4:7">
      <c r="D1761" s="21"/>
      <c r="E1761" s="21"/>
      <c r="F1761" s="21"/>
      <c r="G1761" s="21"/>
    </row>
    <row r="1762" spans="4:7">
      <c r="D1762" s="21"/>
      <c r="E1762" s="21"/>
      <c r="F1762" s="21"/>
      <c r="G1762" s="21"/>
    </row>
    <row r="1763" spans="4:7">
      <c r="D1763" s="21"/>
      <c r="E1763" s="21"/>
      <c r="F1763" s="21"/>
      <c r="G1763" s="21"/>
    </row>
    <row r="1764" spans="4:7">
      <c r="D1764" s="21"/>
      <c r="E1764" s="21"/>
      <c r="F1764" s="21"/>
      <c r="G1764" s="21"/>
    </row>
    <row r="1765" spans="4:7">
      <c r="D1765" s="21"/>
      <c r="E1765" s="21"/>
      <c r="F1765" s="21"/>
      <c r="G1765" s="21"/>
    </row>
    <row r="1766" spans="4:7">
      <c r="D1766" s="21"/>
      <c r="E1766" s="21"/>
      <c r="F1766" s="21"/>
      <c r="G1766" s="21"/>
    </row>
    <row r="1767" spans="4:7">
      <c r="D1767" s="21"/>
      <c r="E1767" s="21"/>
      <c r="F1767" s="21"/>
      <c r="G1767" s="21"/>
    </row>
    <row r="1768" spans="4:7">
      <c r="D1768" s="21"/>
      <c r="E1768" s="21"/>
      <c r="F1768" s="21"/>
      <c r="G1768" s="21"/>
    </row>
    <row r="1769" spans="4:7">
      <c r="D1769" s="21"/>
      <c r="E1769" s="21"/>
      <c r="F1769" s="21"/>
      <c r="G1769" s="21"/>
    </row>
    <row r="1770" spans="4:7">
      <c r="D1770" s="21"/>
      <c r="E1770" s="21"/>
      <c r="F1770" s="21"/>
      <c r="G1770" s="21"/>
    </row>
    <row r="1771" spans="4:7">
      <c r="D1771" s="21"/>
      <c r="E1771" s="21"/>
      <c r="F1771" s="21"/>
      <c r="G1771" s="21"/>
    </row>
    <row r="1772" spans="4:7">
      <c r="D1772" s="21"/>
      <c r="E1772" s="21"/>
      <c r="F1772" s="21"/>
      <c r="G1772" s="21"/>
    </row>
    <row r="1773" spans="4:7">
      <c r="D1773" s="21"/>
      <c r="E1773" s="21"/>
      <c r="F1773" s="21"/>
      <c r="G1773" s="21"/>
    </row>
    <row r="1774" spans="4:7">
      <c r="D1774" s="21"/>
      <c r="E1774" s="21"/>
      <c r="F1774" s="21"/>
      <c r="G1774" s="21"/>
    </row>
    <row r="1775" spans="4:7">
      <c r="D1775" s="21"/>
      <c r="E1775" s="21"/>
      <c r="F1775" s="21"/>
      <c r="G1775" s="21"/>
    </row>
    <row r="1776" spans="4:7">
      <c r="D1776" s="21"/>
      <c r="E1776" s="21"/>
      <c r="F1776" s="21"/>
      <c r="G1776" s="21"/>
    </row>
    <row r="1777" spans="4:7">
      <c r="D1777" s="21"/>
      <c r="E1777" s="21"/>
      <c r="F1777" s="21"/>
      <c r="G1777" s="21"/>
    </row>
    <row r="1778" spans="4:7">
      <c r="D1778" s="21"/>
      <c r="E1778" s="21"/>
      <c r="F1778" s="21"/>
      <c r="G1778" s="21"/>
    </row>
    <row r="1779" spans="4:7">
      <c r="D1779" s="21"/>
      <c r="E1779" s="21"/>
      <c r="F1779" s="21"/>
      <c r="G1779" s="21"/>
    </row>
    <row r="1780" spans="4:7">
      <c r="D1780" s="21"/>
      <c r="E1780" s="21"/>
      <c r="F1780" s="21"/>
      <c r="G1780" s="21"/>
    </row>
    <row r="1781" spans="4:7">
      <c r="D1781" s="21"/>
      <c r="E1781" s="21"/>
      <c r="F1781" s="21"/>
      <c r="G1781" s="21"/>
    </row>
    <row r="1782" spans="4:7">
      <c r="D1782" s="21"/>
      <c r="E1782" s="21"/>
      <c r="F1782" s="21"/>
      <c r="G1782" s="21"/>
    </row>
    <row r="1783" spans="4:7">
      <c r="D1783" s="21"/>
      <c r="E1783" s="21"/>
      <c r="F1783" s="21"/>
      <c r="G1783" s="21"/>
    </row>
    <row r="1784" spans="4:7">
      <c r="D1784" s="21"/>
      <c r="E1784" s="21"/>
      <c r="F1784" s="21"/>
      <c r="G1784" s="21"/>
    </row>
    <row r="1785" spans="4:7">
      <c r="D1785" s="21"/>
      <c r="E1785" s="21"/>
      <c r="F1785" s="21"/>
      <c r="G1785" s="21"/>
    </row>
    <row r="1786" spans="4:7">
      <c r="D1786" s="21"/>
      <c r="E1786" s="21"/>
      <c r="F1786" s="21"/>
      <c r="G1786" s="21"/>
    </row>
    <row r="1787" spans="4:7">
      <c r="D1787" s="21"/>
      <c r="E1787" s="21"/>
      <c r="F1787" s="21"/>
      <c r="G1787" s="21"/>
    </row>
    <row r="1788" spans="4:7">
      <c r="D1788" s="21"/>
      <c r="E1788" s="21"/>
      <c r="F1788" s="21"/>
      <c r="G1788" s="21"/>
    </row>
    <row r="1789" spans="4:7">
      <c r="D1789" s="21"/>
      <c r="E1789" s="21"/>
      <c r="F1789" s="21"/>
      <c r="G1789" s="21"/>
    </row>
    <row r="1790" spans="4:7">
      <c r="D1790" s="21"/>
      <c r="E1790" s="21"/>
      <c r="F1790" s="21"/>
      <c r="G1790" s="21"/>
    </row>
    <row r="1791" spans="4:7">
      <c r="D1791" s="21"/>
      <c r="E1791" s="21"/>
      <c r="F1791" s="21"/>
      <c r="G1791" s="21"/>
    </row>
    <row r="1792" spans="4:7">
      <c r="D1792" s="21"/>
      <c r="E1792" s="21"/>
      <c r="F1792" s="21"/>
      <c r="G1792" s="21"/>
    </row>
    <row r="1793" spans="4:7">
      <c r="D1793" s="21"/>
      <c r="E1793" s="21"/>
      <c r="F1793" s="21"/>
      <c r="G1793" s="21"/>
    </row>
    <row r="1794" spans="4:7">
      <c r="D1794" s="21"/>
      <c r="E1794" s="21"/>
      <c r="F1794" s="21"/>
      <c r="G1794" s="21"/>
    </row>
    <row r="1795" spans="4:7">
      <c r="D1795" s="21"/>
      <c r="E1795" s="21"/>
      <c r="F1795" s="21"/>
      <c r="G1795" s="21"/>
    </row>
    <row r="1796" spans="4:7">
      <c r="D1796" s="21"/>
      <c r="E1796" s="21"/>
      <c r="F1796" s="21"/>
      <c r="G1796" s="21"/>
    </row>
    <row r="1797" spans="4:7">
      <c r="D1797" s="21"/>
      <c r="E1797" s="21"/>
      <c r="F1797" s="21"/>
      <c r="G1797" s="21"/>
    </row>
    <row r="1798" spans="4:7">
      <c r="D1798" s="21"/>
      <c r="E1798" s="21"/>
      <c r="F1798" s="21"/>
      <c r="G1798" s="21"/>
    </row>
    <row r="1799" spans="4:7">
      <c r="D1799" s="21"/>
      <c r="E1799" s="21"/>
      <c r="F1799" s="21"/>
      <c r="G1799" s="21"/>
    </row>
    <row r="1800" spans="4:7">
      <c r="D1800" s="21"/>
      <c r="E1800" s="21"/>
      <c r="F1800" s="21"/>
      <c r="G1800" s="21"/>
    </row>
    <row r="1801" spans="4:7">
      <c r="D1801" s="21"/>
      <c r="E1801" s="21"/>
      <c r="F1801" s="21"/>
      <c r="G1801" s="21"/>
    </row>
    <row r="1802" spans="4:7">
      <c r="D1802" s="21"/>
      <c r="E1802" s="21"/>
      <c r="F1802" s="21"/>
      <c r="G1802" s="21"/>
    </row>
    <row r="1803" spans="4:7">
      <c r="D1803" s="21"/>
      <c r="E1803" s="21"/>
      <c r="F1803" s="21"/>
      <c r="G1803" s="21"/>
    </row>
    <row r="1804" spans="4:7">
      <c r="D1804" s="21"/>
      <c r="E1804" s="21"/>
      <c r="F1804" s="21"/>
      <c r="G1804" s="21"/>
    </row>
    <row r="1805" spans="4:7">
      <c r="D1805" s="21"/>
      <c r="E1805" s="21"/>
      <c r="F1805" s="21"/>
      <c r="G1805" s="21"/>
    </row>
    <row r="1806" spans="4:7">
      <c r="D1806" s="21"/>
      <c r="E1806" s="21"/>
      <c r="F1806" s="21"/>
      <c r="G1806" s="21"/>
    </row>
    <row r="1807" spans="4:7">
      <c r="D1807" s="21"/>
      <c r="E1807" s="21"/>
      <c r="F1807" s="21"/>
      <c r="G1807" s="21"/>
    </row>
    <row r="1808" spans="4:7">
      <c r="D1808" s="21"/>
      <c r="E1808" s="21"/>
      <c r="F1808" s="21"/>
      <c r="G1808" s="21"/>
    </row>
    <row r="1809" spans="4:7">
      <c r="D1809" s="21"/>
      <c r="E1809" s="21"/>
      <c r="F1809" s="21"/>
      <c r="G1809" s="21"/>
    </row>
    <row r="1810" spans="4:7">
      <c r="D1810" s="21"/>
      <c r="E1810" s="21"/>
      <c r="F1810" s="21"/>
      <c r="G1810" s="21"/>
    </row>
    <row r="1811" spans="4:7">
      <c r="D1811" s="21"/>
      <c r="E1811" s="21"/>
      <c r="F1811" s="21"/>
      <c r="G1811" s="21"/>
    </row>
    <row r="1812" spans="4:7">
      <c r="D1812" s="21"/>
      <c r="E1812" s="21"/>
      <c r="F1812" s="21"/>
      <c r="G1812" s="21"/>
    </row>
    <row r="1813" spans="4:7">
      <c r="D1813" s="21"/>
      <c r="E1813" s="21"/>
      <c r="F1813" s="21"/>
      <c r="G1813" s="21"/>
    </row>
    <row r="1814" spans="4:7">
      <c r="D1814" s="21"/>
      <c r="E1814" s="21"/>
      <c r="F1814" s="21"/>
      <c r="G1814" s="21"/>
    </row>
    <row r="1815" spans="4:7">
      <c r="D1815" s="21"/>
      <c r="E1815" s="21"/>
      <c r="F1815" s="21"/>
      <c r="G1815" s="21"/>
    </row>
    <row r="1816" spans="4:7">
      <c r="D1816" s="21"/>
      <c r="E1816" s="21"/>
      <c r="F1816" s="21"/>
      <c r="G1816" s="21"/>
    </row>
    <row r="1817" spans="4:7">
      <c r="D1817" s="21"/>
      <c r="E1817" s="21"/>
      <c r="F1817" s="21"/>
      <c r="G1817" s="21"/>
    </row>
    <row r="1818" spans="4:7">
      <c r="D1818" s="21"/>
      <c r="E1818" s="21"/>
      <c r="F1818" s="21"/>
      <c r="G1818" s="21"/>
    </row>
    <row r="1819" spans="4:7">
      <c r="D1819" s="21"/>
      <c r="E1819" s="21"/>
      <c r="F1819" s="21"/>
      <c r="G1819" s="21"/>
    </row>
    <row r="1820" spans="4:7">
      <c r="D1820" s="21"/>
      <c r="E1820" s="21"/>
      <c r="F1820" s="21"/>
      <c r="G1820" s="21"/>
    </row>
    <row r="1821" spans="4:7">
      <c r="D1821" s="21"/>
      <c r="E1821" s="21"/>
      <c r="F1821" s="21"/>
      <c r="G1821" s="21"/>
    </row>
    <row r="1822" spans="4:7">
      <c r="D1822" s="21"/>
      <c r="E1822" s="21"/>
      <c r="F1822" s="21"/>
      <c r="G1822" s="21"/>
    </row>
    <row r="1823" spans="4:7">
      <c r="D1823" s="21"/>
      <c r="E1823" s="21"/>
      <c r="F1823" s="21"/>
      <c r="G1823" s="21"/>
    </row>
    <row r="1824" spans="4:7">
      <c r="D1824" s="21"/>
      <c r="E1824" s="21"/>
      <c r="F1824" s="21"/>
      <c r="G1824" s="21"/>
    </row>
    <row r="1825" spans="4:7">
      <c r="D1825" s="21"/>
      <c r="E1825" s="21"/>
      <c r="F1825" s="21"/>
      <c r="G1825" s="21"/>
    </row>
    <row r="1826" spans="4:7">
      <c r="D1826" s="21"/>
      <c r="E1826" s="21"/>
      <c r="F1826" s="21"/>
      <c r="G1826" s="21"/>
    </row>
    <row r="1827" spans="4:7">
      <c r="D1827" s="21"/>
      <c r="E1827" s="21"/>
      <c r="F1827" s="21"/>
      <c r="G1827" s="21"/>
    </row>
    <row r="1828" spans="4:7">
      <c r="D1828" s="21"/>
      <c r="E1828" s="21"/>
      <c r="F1828" s="21"/>
      <c r="G1828" s="21"/>
    </row>
    <row r="1829" spans="4:7">
      <c r="D1829" s="21"/>
      <c r="E1829" s="21"/>
      <c r="F1829" s="21"/>
      <c r="G1829" s="21"/>
    </row>
    <row r="1830" spans="4:7">
      <c r="D1830" s="21"/>
      <c r="E1830" s="21"/>
      <c r="F1830" s="21"/>
      <c r="G1830" s="21"/>
    </row>
    <row r="1831" spans="4:7">
      <c r="D1831" s="21"/>
      <c r="E1831" s="21"/>
      <c r="F1831" s="21"/>
      <c r="G1831" s="21"/>
    </row>
    <row r="1832" spans="4:7">
      <c r="D1832" s="21"/>
      <c r="E1832" s="21"/>
      <c r="F1832" s="21"/>
      <c r="G1832" s="21"/>
    </row>
    <row r="1833" spans="4:7">
      <c r="D1833" s="21"/>
      <c r="E1833" s="21"/>
      <c r="F1833" s="21"/>
      <c r="G1833" s="21"/>
    </row>
    <row r="1834" spans="4:7">
      <c r="D1834" s="21"/>
      <c r="E1834" s="21"/>
      <c r="F1834" s="21"/>
      <c r="G1834" s="21"/>
    </row>
    <row r="1835" spans="4:7">
      <c r="D1835" s="21"/>
      <c r="E1835" s="21"/>
      <c r="F1835" s="21"/>
      <c r="G1835" s="21"/>
    </row>
    <row r="1836" spans="4:7">
      <c r="D1836" s="21"/>
      <c r="E1836" s="21"/>
      <c r="F1836" s="21"/>
      <c r="G1836" s="21"/>
    </row>
    <row r="1837" spans="4:7">
      <c r="D1837" s="21"/>
      <c r="E1837" s="21"/>
      <c r="F1837" s="21"/>
      <c r="G1837" s="21"/>
    </row>
    <row r="1838" spans="4:7">
      <c r="D1838" s="21"/>
      <c r="E1838" s="21"/>
      <c r="F1838" s="21"/>
      <c r="G1838" s="21"/>
    </row>
    <row r="1839" spans="4:7">
      <c r="D1839" s="21"/>
      <c r="E1839" s="21"/>
      <c r="F1839" s="21"/>
      <c r="G1839" s="21"/>
    </row>
    <row r="1840" spans="4:7">
      <c r="D1840" s="21"/>
      <c r="E1840" s="21"/>
      <c r="F1840" s="21"/>
      <c r="G1840" s="21"/>
    </row>
    <row r="1841" spans="4:7">
      <c r="D1841" s="21"/>
      <c r="E1841" s="21"/>
      <c r="F1841" s="21"/>
      <c r="G1841" s="21"/>
    </row>
    <row r="1842" spans="4:7">
      <c r="D1842" s="21"/>
      <c r="E1842" s="21"/>
      <c r="F1842" s="21"/>
      <c r="G1842" s="21"/>
    </row>
    <row r="1843" spans="4:7">
      <c r="D1843" s="21"/>
      <c r="E1843" s="21"/>
      <c r="F1843" s="21"/>
      <c r="G1843" s="21"/>
    </row>
    <row r="1844" spans="4:7">
      <c r="D1844" s="21"/>
      <c r="E1844" s="21"/>
      <c r="F1844" s="21"/>
      <c r="G1844" s="21"/>
    </row>
    <row r="1845" spans="4:7">
      <c r="D1845" s="21"/>
      <c r="E1845" s="21"/>
      <c r="F1845" s="21"/>
      <c r="G1845" s="21"/>
    </row>
    <row r="1846" spans="4:7">
      <c r="D1846" s="21"/>
      <c r="E1846" s="21"/>
      <c r="F1846" s="21"/>
      <c r="G1846" s="21"/>
    </row>
    <row r="1847" spans="4:7">
      <c r="D1847" s="21"/>
      <c r="E1847" s="21"/>
      <c r="F1847" s="21"/>
      <c r="G1847" s="21"/>
    </row>
    <row r="1848" spans="4:7">
      <c r="D1848" s="21"/>
      <c r="E1848" s="21"/>
      <c r="F1848" s="21"/>
      <c r="G1848" s="21"/>
    </row>
    <row r="1849" spans="4:7">
      <c r="D1849" s="21"/>
      <c r="E1849" s="21"/>
      <c r="F1849" s="21"/>
      <c r="G1849" s="21"/>
    </row>
    <row r="1850" spans="4:7">
      <c r="D1850" s="21"/>
      <c r="E1850" s="21"/>
      <c r="F1850" s="21"/>
      <c r="G1850" s="21"/>
    </row>
    <row r="1851" spans="4:7">
      <c r="D1851" s="21"/>
      <c r="E1851" s="21"/>
      <c r="F1851" s="21"/>
      <c r="G1851" s="21"/>
    </row>
    <row r="1852" spans="4:7">
      <c r="D1852" s="21"/>
      <c r="E1852" s="21"/>
      <c r="F1852" s="21"/>
      <c r="G1852" s="21"/>
    </row>
    <row r="1853" spans="4:7">
      <c r="D1853" s="21"/>
      <c r="E1853" s="21"/>
      <c r="F1853" s="21"/>
      <c r="G1853" s="21"/>
    </row>
    <row r="1854" spans="4:7">
      <c r="D1854" s="21"/>
      <c r="E1854" s="21"/>
      <c r="F1854" s="21"/>
      <c r="G1854" s="21"/>
    </row>
    <row r="1855" spans="4:7">
      <c r="D1855" s="21"/>
      <c r="E1855" s="21"/>
      <c r="F1855" s="21"/>
      <c r="G1855" s="21"/>
    </row>
    <row r="1856" spans="4:7">
      <c r="D1856" s="21"/>
      <c r="E1856" s="21"/>
      <c r="F1856" s="21"/>
      <c r="G1856" s="21"/>
    </row>
    <row r="1857" spans="4:7">
      <c r="D1857" s="21"/>
      <c r="E1857" s="21"/>
      <c r="F1857" s="21"/>
      <c r="G1857" s="21"/>
    </row>
    <row r="1858" spans="4:7">
      <c r="D1858" s="21"/>
      <c r="E1858" s="21"/>
      <c r="F1858" s="21"/>
      <c r="G1858" s="21"/>
    </row>
    <row r="1859" spans="4:7">
      <c r="D1859" s="21"/>
      <c r="E1859" s="21"/>
      <c r="F1859" s="21"/>
      <c r="G1859" s="21"/>
    </row>
    <row r="1860" spans="4:7">
      <c r="D1860" s="21"/>
      <c r="E1860" s="21"/>
      <c r="F1860" s="21"/>
      <c r="G1860" s="21"/>
    </row>
    <row r="1861" spans="4:7">
      <c r="D1861" s="21"/>
      <c r="E1861" s="21"/>
      <c r="F1861" s="21"/>
      <c r="G1861" s="21"/>
    </row>
    <row r="1862" spans="4:7">
      <c r="D1862" s="21"/>
      <c r="E1862" s="21"/>
      <c r="F1862" s="21"/>
      <c r="G1862" s="21"/>
    </row>
    <row r="1863" spans="4:7">
      <c r="D1863" s="21"/>
      <c r="E1863" s="21"/>
      <c r="F1863" s="21"/>
      <c r="G1863" s="21"/>
    </row>
    <row r="1864" spans="4:7">
      <c r="D1864" s="21"/>
      <c r="E1864" s="21"/>
      <c r="F1864" s="21"/>
      <c r="G1864" s="21"/>
    </row>
    <row r="1865" spans="4:7">
      <c r="D1865" s="21"/>
      <c r="E1865" s="21"/>
      <c r="F1865" s="21"/>
      <c r="G1865" s="21"/>
    </row>
    <row r="1866" spans="4:7">
      <c r="D1866" s="21"/>
      <c r="E1866" s="21"/>
      <c r="F1866" s="21"/>
      <c r="G1866" s="21"/>
    </row>
    <row r="1867" spans="4:7">
      <c r="D1867" s="21"/>
      <c r="E1867" s="21"/>
      <c r="F1867" s="21"/>
      <c r="G1867" s="21"/>
    </row>
    <row r="1868" spans="4:7">
      <c r="D1868" s="21"/>
      <c r="E1868" s="21"/>
      <c r="F1868" s="21"/>
      <c r="G1868" s="21"/>
    </row>
    <row r="1869" spans="4:7">
      <c r="D1869" s="21"/>
      <c r="E1869" s="21"/>
      <c r="F1869" s="21"/>
      <c r="G1869" s="21"/>
    </row>
    <row r="1870" spans="4:7">
      <c r="D1870" s="21"/>
      <c r="E1870" s="21"/>
      <c r="F1870" s="21"/>
      <c r="G1870" s="21"/>
    </row>
    <row r="1871" spans="4:7">
      <c r="D1871" s="21"/>
      <c r="E1871" s="21"/>
      <c r="F1871" s="21"/>
      <c r="G1871" s="21"/>
    </row>
    <row r="1872" spans="4:7">
      <c r="D1872" s="21"/>
      <c r="E1872" s="21"/>
      <c r="F1872" s="21"/>
      <c r="G1872" s="21"/>
    </row>
    <row r="1873" spans="4:7">
      <c r="D1873" s="21"/>
      <c r="E1873" s="21"/>
      <c r="F1873" s="21"/>
      <c r="G1873" s="21"/>
    </row>
    <row r="1874" spans="4:7">
      <c r="D1874" s="21"/>
      <c r="E1874" s="21"/>
      <c r="F1874" s="21"/>
      <c r="G1874" s="21"/>
    </row>
    <row r="1875" spans="4:7">
      <c r="D1875" s="21"/>
      <c r="E1875" s="21"/>
      <c r="F1875" s="21"/>
      <c r="G1875" s="21"/>
    </row>
    <row r="1876" spans="4:7">
      <c r="D1876" s="21"/>
      <c r="E1876" s="21"/>
      <c r="F1876" s="21"/>
      <c r="G1876" s="21"/>
    </row>
    <row r="1877" spans="4:7">
      <c r="D1877" s="21"/>
      <c r="E1877" s="21"/>
      <c r="F1877" s="21"/>
      <c r="G1877" s="21"/>
    </row>
    <row r="1878" spans="4:7">
      <c r="D1878" s="21"/>
      <c r="E1878" s="21"/>
      <c r="F1878" s="21"/>
      <c r="G1878" s="21"/>
    </row>
    <row r="1879" spans="4:7">
      <c r="D1879" s="21"/>
      <c r="E1879" s="21"/>
      <c r="F1879" s="21"/>
      <c r="G1879" s="21"/>
    </row>
    <row r="1880" spans="4:7">
      <c r="D1880" s="21"/>
      <c r="E1880" s="21"/>
      <c r="F1880" s="21"/>
      <c r="G1880" s="21"/>
    </row>
    <row r="1881" spans="4:7">
      <c r="D1881" s="21"/>
      <c r="E1881" s="21"/>
      <c r="F1881" s="21"/>
      <c r="G1881" s="21"/>
    </row>
    <row r="1882" spans="4:7">
      <c r="D1882" s="21"/>
      <c r="E1882" s="21"/>
      <c r="F1882" s="21"/>
      <c r="G1882" s="21"/>
    </row>
    <row r="1883" spans="4:7">
      <c r="D1883" s="21"/>
      <c r="E1883" s="21"/>
      <c r="F1883" s="21"/>
      <c r="G1883" s="21"/>
    </row>
    <row r="1884" spans="4:7">
      <c r="D1884" s="21"/>
      <c r="E1884" s="21"/>
      <c r="F1884" s="21"/>
      <c r="G1884" s="21"/>
    </row>
    <row r="1885" spans="4:7">
      <c r="D1885" s="21"/>
      <c r="E1885" s="21"/>
      <c r="F1885" s="21"/>
      <c r="G1885" s="21"/>
    </row>
    <row r="1886" spans="4:7">
      <c r="D1886" s="21"/>
      <c r="E1886" s="21"/>
      <c r="F1886" s="21"/>
      <c r="G1886" s="21"/>
    </row>
    <row r="1887" spans="4:7">
      <c r="D1887" s="21"/>
      <c r="E1887" s="21"/>
      <c r="F1887" s="21"/>
      <c r="G1887" s="21"/>
    </row>
    <row r="1888" spans="4:7">
      <c r="D1888" s="21"/>
      <c r="E1888" s="21"/>
      <c r="F1888" s="21"/>
      <c r="G1888" s="21"/>
    </row>
    <row r="1889" spans="4:7">
      <c r="D1889" s="21"/>
      <c r="E1889" s="21"/>
      <c r="F1889" s="21"/>
      <c r="G1889" s="21"/>
    </row>
    <row r="1890" spans="4:7">
      <c r="D1890" s="21"/>
      <c r="E1890" s="21"/>
      <c r="F1890" s="21"/>
      <c r="G1890" s="21"/>
    </row>
    <row r="1891" spans="4:7">
      <c r="D1891" s="21"/>
      <c r="E1891" s="21"/>
      <c r="F1891" s="21"/>
      <c r="G1891" s="21"/>
    </row>
    <row r="1892" spans="4:7">
      <c r="D1892" s="21"/>
      <c r="E1892" s="21"/>
      <c r="F1892" s="21"/>
      <c r="G1892" s="21"/>
    </row>
    <row r="1893" spans="4:7">
      <c r="D1893" s="21"/>
      <c r="E1893" s="21"/>
      <c r="F1893" s="21"/>
      <c r="G1893" s="21"/>
    </row>
    <row r="1894" spans="4:7">
      <c r="D1894" s="21"/>
      <c r="E1894" s="21"/>
      <c r="F1894" s="21"/>
      <c r="G1894" s="21"/>
    </row>
    <row r="1895" spans="4:7">
      <c r="D1895" s="21"/>
      <c r="E1895" s="21"/>
      <c r="F1895" s="21"/>
      <c r="G1895" s="21"/>
    </row>
    <row r="1896" spans="4:7">
      <c r="D1896" s="21"/>
      <c r="E1896" s="21"/>
      <c r="F1896" s="21"/>
      <c r="G1896" s="21"/>
    </row>
    <row r="1897" spans="4:7">
      <c r="D1897" s="21"/>
      <c r="E1897" s="21"/>
      <c r="F1897" s="21"/>
      <c r="G1897" s="21"/>
    </row>
    <row r="1898" spans="4:7">
      <c r="D1898" s="21"/>
      <c r="E1898" s="21"/>
      <c r="F1898" s="21"/>
      <c r="G1898" s="21"/>
    </row>
    <row r="1899" spans="4:7">
      <c r="D1899" s="21"/>
      <c r="E1899" s="21"/>
      <c r="F1899" s="21"/>
      <c r="G1899" s="21"/>
    </row>
    <row r="1900" spans="4:7">
      <c r="D1900" s="21"/>
      <c r="E1900" s="21"/>
      <c r="F1900" s="21"/>
      <c r="G1900" s="21"/>
    </row>
    <row r="1901" spans="4:7">
      <c r="D1901" s="21"/>
      <c r="E1901" s="21"/>
      <c r="F1901" s="21"/>
      <c r="G1901" s="21"/>
    </row>
    <row r="1902" spans="4:7">
      <c r="D1902" s="21"/>
      <c r="E1902" s="21"/>
      <c r="F1902" s="21"/>
      <c r="G1902" s="21"/>
    </row>
    <row r="1903" spans="4:7">
      <c r="D1903" s="21"/>
      <c r="E1903" s="21"/>
      <c r="F1903" s="21"/>
      <c r="G1903" s="21"/>
    </row>
    <row r="1904" spans="4:7">
      <c r="D1904" s="21"/>
      <c r="E1904" s="21"/>
      <c r="F1904" s="21"/>
      <c r="G1904" s="21"/>
    </row>
    <row r="1905" spans="4:7">
      <c r="D1905" s="21"/>
      <c r="E1905" s="21"/>
      <c r="F1905" s="21"/>
      <c r="G1905" s="21"/>
    </row>
    <row r="1906" spans="4:7">
      <c r="D1906" s="21"/>
      <c r="E1906" s="21"/>
      <c r="F1906" s="21"/>
      <c r="G1906" s="21"/>
    </row>
    <row r="1907" spans="4:7">
      <c r="D1907" s="21"/>
      <c r="E1907" s="21"/>
      <c r="F1907" s="21"/>
      <c r="G1907" s="21"/>
    </row>
    <row r="1908" spans="4:7">
      <c r="D1908" s="21"/>
      <c r="E1908" s="21"/>
      <c r="F1908" s="21"/>
      <c r="G1908" s="21"/>
    </row>
    <row r="1909" spans="4:7">
      <c r="D1909" s="21"/>
      <c r="E1909" s="21"/>
      <c r="F1909" s="21"/>
      <c r="G1909" s="21"/>
    </row>
    <row r="1910" spans="4:7">
      <c r="D1910" s="21"/>
      <c r="E1910" s="21"/>
      <c r="F1910" s="21"/>
      <c r="G1910" s="21"/>
    </row>
    <row r="1911" spans="4:7">
      <c r="D1911" s="21"/>
      <c r="E1911" s="21"/>
      <c r="F1911" s="21"/>
      <c r="G1911" s="21"/>
    </row>
    <row r="1912" spans="4:7">
      <c r="D1912" s="21"/>
      <c r="E1912" s="21"/>
      <c r="F1912" s="21"/>
      <c r="G1912" s="21"/>
    </row>
    <row r="1913" spans="4:7">
      <c r="D1913" s="21"/>
      <c r="E1913" s="21"/>
      <c r="F1913" s="21"/>
      <c r="G1913" s="21"/>
    </row>
    <row r="1914" spans="4:7">
      <c r="D1914" s="21"/>
      <c r="E1914" s="21"/>
      <c r="F1914" s="21"/>
      <c r="G1914" s="21"/>
    </row>
    <row r="1915" spans="4:7">
      <c r="D1915" s="21"/>
      <c r="E1915" s="21"/>
      <c r="F1915" s="21"/>
      <c r="G1915" s="21"/>
    </row>
    <row r="1916" spans="4:7">
      <c r="D1916" s="21"/>
      <c r="E1916" s="21"/>
      <c r="F1916" s="21"/>
      <c r="G1916" s="21"/>
    </row>
    <row r="1917" spans="4:7">
      <c r="D1917" s="21"/>
      <c r="E1917" s="21"/>
      <c r="F1917" s="21"/>
      <c r="G1917" s="21"/>
    </row>
    <row r="1918" spans="4:7">
      <c r="D1918" s="21"/>
      <c r="E1918" s="21"/>
      <c r="F1918" s="21"/>
      <c r="G1918" s="21"/>
    </row>
    <row r="1919" spans="4:7">
      <c r="D1919" s="21"/>
      <c r="E1919" s="21"/>
      <c r="F1919" s="21"/>
      <c r="G1919" s="21"/>
    </row>
    <row r="1920" spans="4:7">
      <c r="D1920" s="21"/>
      <c r="E1920" s="21"/>
      <c r="F1920" s="21"/>
      <c r="G1920" s="21"/>
    </row>
    <row r="1921" spans="4:7">
      <c r="D1921" s="21"/>
      <c r="E1921" s="21"/>
      <c r="F1921" s="21"/>
      <c r="G1921" s="21"/>
    </row>
    <row r="1922" spans="4:7">
      <c r="D1922" s="21"/>
      <c r="E1922" s="21"/>
      <c r="F1922" s="21"/>
      <c r="G1922" s="21"/>
    </row>
    <row r="1923" spans="4:7">
      <c r="D1923" s="21"/>
      <c r="E1923" s="21"/>
      <c r="F1923" s="21"/>
      <c r="G1923" s="21"/>
    </row>
    <row r="1924" spans="4:7">
      <c r="D1924" s="21"/>
      <c r="E1924" s="21"/>
      <c r="F1924" s="21"/>
      <c r="G1924" s="21"/>
    </row>
    <row r="1925" spans="4:7">
      <c r="D1925" s="21"/>
      <c r="E1925" s="21"/>
      <c r="F1925" s="21"/>
      <c r="G1925" s="21"/>
    </row>
    <row r="1926" spans="4:7">
      <c r="D1926" s="21"/>
      <c r="E1926" s="21"/>
      <c r="F1926" s="21"/>
      <c r="G1926" s="21"/>
    </row>
    <row r="1927" spans="4:7">
      <c r="D1927" s="21"/>
      <c r="E1927" s="21"/>
      <c r="F1927" s="21"/>
      <c r="G1927" s="21"/>
    </row>
    <row r="1928" spans="4:7">
      <c r="D1928" s="21"/>
      <c r="E1928" s="21"/>
      <c r="F1928" s="21"/>
      <c r="G1928" s="21"/>
    </row>
    <row r="1929" spans="4:7">
      <c r="D1929" s="21"/>
      <c r="E1929" s="21"/>
      <c r="F1929" s="21"/>
      <c r="G1929" s="21"/>
    </row>
    <row r="1930" spans="4:7">
      <c r="D1930" s="21"/>
      <c r="E1930" s="21"/>
      <c r="F1930" s="21"/>
      <c r="G1930" s="21"/>
    </row>
    <row r="1931" spans="4:7">
      <c r="D1931" s="21"/>
      <c r="E1931" s="21"/>
      <c r="F1931" s="21"/>
      <c r="G1931" s="21"/>
    </row>
    <row r="1932" spans="4:7">
      <c r="D1932" s="21"/>
      <c r="E1932" s="21"/>
      <c r="F1932" s="21"/>
      <c r="G1932" s="21"/>
    </row>
    <row r="1933" spans="4:7">
      <c r="D1933" s="21"/>
      <c r="E1933" s="21"/>
      <c r="F1933" s="21"/>
      <c r="G1933" s="21"/>
    </row>
    <row r="1934" spans="4:7">
      <c r="D1934" s="21"/>
      <c r="E1934" s="21"/>
      <c r="F1934" s="21"/>
      <c r="G1934" s="21"/>
    </row>
    <row r="1935" spans="4:7">
      <c r="D1935" s="21"/>
      <c r="E1935" s="21"/>
      <c r="F1935" s="21"/>
      <c r="G1935" s="21"/>
    </row>
    <row r="1936" spans="4:7">
      <c r="D1936" s="21"/>
      <c r="E1936" s="21"/>
      <c r="F1936" s="21"/>
      <c r="G1936" s="21"/>
    </row>
    <row r="1937" spans="4:7">
      <c r="D1937" s="21"/>
      <c r="E1937" s="21"/>
      <c r="F1937" s="21"/>
      <c r="G1937" s="21"/>
    </row>
    <row r="1938" spans="4:7">
      <c r="D1938" s="21"/>
      <c r="E1938" s="21"/>
      <c r="F1938" s="21"/>
      <c r="G1938" s="21"/>
    </row>
    <row r="1939" spans="4:7">
      <c r="D1939" s="21"/>
      <c r="E1939" s="21"/>
      <c r="F1939" s="21"/>
      <c r="G1939" s="21"/>
    </row>
    <row r="1940" spans="4:7">
      <c r="D1940" s="21"/>
      <c r="E1940" s="21"/>
      <c r="F1940" s="21"/>
      <c r="G1940" s="21"/>
    </row>
    <row r="1941" spans="4:7">
      <c r="D1941" s="21"/>
      <c r="E1941" s="21"/>
      <c r="F1941" s="21"/>
      <c r="G1941" s="21"/>
    </row>
    <row r="1942" spans="4:7">
      <c r="D1942" s="21"/>
      <c r="E1942" s="21"/>
      <c r="F1942" s="21"/>
      <c r="G1942" s="21"/>
    </row>
    <row r="1943" spans="4:7">
      <c r="D1943" s="21"/>
      <c r="E1943" s="21"/>
      <c r="F1943" s="21"/>
      <c r="G1943" s="21"/>
    </row>
    <row r="1944" spans="4:7">
      <c r="D1944" s="21"/>
      <c r="E1944" s="21"/>
      <c r="F1944" s="21"/>
      <c r="G1944" s="21"/>
    </row>
    <row r="1945" spans="4:7">
      <c r="D1945" s="21"/>
      <c r="E1945" s="21"/>
      <c r="F1945" s="21"/>
      <c r="G1945" s="21"/>
    </row>
    <row r="1946" spans="4:7">
      <c r="D1946" s="21"/>
      <c r="E1946" s="21"/>
      <c r="F1946" s="21"/>
      <c r="G1946" s="21"/>
    </row>
    <row r="1947" spans="4:7">
      <c r="D1947" s="21"/>
      <c r="E1947" s="21"/>
      <c r="F1947" s="21"/>
      <c r="G1947" s="21"/>
    </row>
    <row r="1948" spans="4:7">
      <c r="D1948" s="21"/>
      <c r="E1948" s="21"/>
      <c r="F1948" s="21"/>
      <c r="G1948" s="21"/>
    </row>
    <row r="1949" spans="4:7">
      <c r="D1949" s="21"/>
      <c r="E1949" s="21"/>
      <c r="F1949" s="21"/>
      <c r="G1949" s="21"/>
    </row>
    <row r="1950" spans="4:7">
      <c r="D1950" s="21"/>
      <c r="E1950" s="21"/>
      <c r="F1950" s="21"/>
      <c r="G1950" s="21"/>
    </row>
    <row r="1951" spans="4:7">
      <c r="D1951" s="21"/>
      <c r="E1951" s="21"/>
      <c r="F1951" s="21"/>
      <c r="G1951" s="21"/>
    </row>
    <row r="1952" spans="4:7">
      <c r="D1952" s="21"/>
      <c r="E1952" s="21"/>
      <c r="F1952" s="21"/>
      <c r="G1952" s="21"/>
    </row>
    <row r="1953" spans="4:7">
      <c r="D1953" s="21"/>
      <c r="E1953" s="21"/>
      <c r="F1953" s="21"/>
      <c r="G1953" s="21"/>
    </row>
    <row r="1954" spans="4:7">
      <c r="D1954" s="21"/>
      <c r="E1954" s="21"/>
      <c r="F1954" s="21"/>
      <c r="G1954" s="21"/>
    </row>
    <row r="1955" spans="4:7">
      <c r="D1955" s="21"/>
      <c r="E1955" s="21"/>
      <c r="F1955" s="21"/>
      <c r="G1955" s="21"/>
    </row>
    <row r="1956" spans="4:7">
      <c r="D1956" s="21"/>
      <c r="E1956" s="21"/>
      <c r="F1956" s="21"/>
      <c r="G1956" s="21"/>
    </row>
    <row r="1957" spans="4:7">
      <c r="D1957" s="21"/>
      <c r="E1957" s="21"/>
      <c r="F1957" s="21"/>
      <c r="G1957" s="21"/>
    </row>
    <row r="1958" spans="4:7">
      <c r="D1958" s="21"/>
      <c r="E1958" s="21"/>
      <c r="F1958" s="21"/>
      <c r="G1958" s="21"/>
    </row>
    <row r="1959" spans="4:7">
      <c r="D1959" s="21"/>
      <c r="E1959" s="21"/>
      <c r="F1959" s="21"/>
      <c r="G1959" s="21"/>
    </row>
    <row r="1960" spans="4:7">
      <c r="D1960" s="21"/>
      <c r="E1960" s="21"/>
      <c r="F1960" s="21"/>
      <c r="G1960" s="21"/>
    </row>
    <row r="1961" spans="4:7">
      <c r="D1961" s="21"/>
      <c r="E1961" s="21"/>
      <c r="F1961" s="21"/>
      <c r="G1961" s="21"/>
    </row>
    <row r="1962" spans="4:7">
      <c r="D1962" s="21"/>
      <c r="E1962" s="21"/>
      <c r="F1962" s="21"/>
      <c r="G1962" s="21"/>
    </row>
    <row r="1963" spans="4:7">
      <c r="D1963" s="21"/>
      <c r="E1963" s="21"/>
      <c r="F1963" s="21"/>
      <c r="G1963" s="21"/>
    </row>
    <row r="1964" spans="4:7">
      <c r="D1964" s="21"/>
      <c r="E1964" s="21"/>
      <c r="F1964" s="21"/>
      <c r="G1964" s="21"/>
    </row>
    <row r="1965" spans="4:7">
      <c r="D1965" s="21"/>
      <c r="E1965" s="21"/>
      <c r="F1965" s="21"/>
      <c r="G1965" s="21"/>
    </row>
    <row r="1966" spans="4:7">
      <c r="D1966" s="21"/>
      <c r="E1966" s="21"/>
      <c r="F1966" s="21"/>
      <c r="G1966" s="21"/>
    </row>
    <row r="1967" spans="4:7">
      <c r="D1967" s="21"/>
      <c r="E1967" s="21"/>
      <c r="F1967" s="21"/>
      <c r="G1967" s="21"/>
    </row>
    <row r="1968" spans="4:7">
      <c r="D1968" s="21"/>
      <c r="E1968" s="21"/>
      <c r="F1968" s="21"/>
      <c r="G1968" s="21"/>
    </row>
    <row r="1969" spans="4:7">
      <c r="D1969" s="21"/>
      <c r="E1969" s="21"/>
      <c r="F1969" s="21"/>
      <c r="G1969" s="21"/>
    </row>
    <row r="1970" spans="4:7">
      <c r="D1970" s="21"/>
      <c r="E1970" s="21"/>
      <c r="F1970" s="21"/>
      <c r="G1970" s="21"/>
    </row>
    <row r="1971" spans="4:7">
      <c r="D1971" s="21"/>
      <c r="E1971" s="21"/>
      <c r="F1971" s="21"/>
      <c r="G1971" s="21"/>
    </row>
    <row r="1972" spans="4:7">
      <c r="D1972" s="21"/>
      <c r="E1972" s="21"/>
      <c r="F1972" s="21"/>
      <c r="G1972" s="21"/>
    </row>
    <row r="1973" spans="4:7">
      <c r="D1973" s="21"/>
      <c r="E1973" s="21"/>
      <c r="F1973" s="21"/>
      <c r="G1973" s="21"/>
    </row>
    <row r="1974" spans="4:7">
      <c r="D1974" s="21"/>
      <c r="E1974" s="21"/>
      <c r="F1974" s="21"/>
      <c r="G1974" s="21"/>
    </row>
    <row r="1975" spans="4:7">
      <c r="D1975" s="21"/>
      <c r="E1975" s="21"/>
      <c r="F1975" s="21"/>
      <c r="G1975" s="21"/>
    </row>
    <row r="1976" spans="4:7">
      <c r="D1976" s="21"/>
      <c r="E1976" s="21"/>
      <c r="F1976" s="21"/>
      <c r="G1976" s="21"/>
    </row>
    <row r="1977" spans="4:7">
      <c r="D1977" s="21"/>
      <c r="E1977" s="21"/>
      <c r="F1977" s="21"/>
      <c r="G1977" s="21"/>
    </row>
    <row r="1978" spans="4:7">
      <c r="D1978" s="21"/>
      <c r="E1978" s="21"/>
      <c r="F1978" s="21"/>
      <c r="G1978" s="21"/>
    </row>
    <row r="1979" spans="4:7">
      <c r="D1979" s="21"/>
      <c r="E1979" s="21"/>
      <c r="F1979" s="21"/>
      <c r="G1979" s="21"/>
    </row>
    <row r="1980" spans="4:7">
      <c r="D1980" s="21"/>
      <c r="E1980" s="21"/>
      <c r="F1980" s="21"/>
      <c r="G1980" s="21"/>
    </row>
    <row r="1981" spans="4:7">
      <c r="D1981" s="21"/>
      <c r="E1981" s="21"/>
      <c r="F1981" s="21"/>
      <c r="G1981" s="21"/>
    </row>
    <row r="1982" spans="4:7">
      <c r="D1982" s="21"/>
      <c r="E1982" s="21"/>
      <c r="F1982" s="21"/>
      <c r="G1982" s="21"/>
    </row>
    <row r="1983" spans="4:7">
      <c r="D1983" s="21"/>
      <c r="E1983" s="21"/>
      <c r="F1983" s="21"/>
      <c r="G1983" s="21"/>
    </row>
    <row r="1984" spans="4:7">
      <c r="D1984" s="21"/>
      <c r="E1984" s="21"/>
      <c r="F1984" s="21"/>
      <c r="G1984" s="21"/>
    </row>
    <row r="1985" spans="4:7">
      <c r="D1985" s="21"/>
      <c r="E1985" s="21"/>
      <c r="F1985" s="21"/>
      <c r="G1985" s="21"/>
    </row>
    <row r="1986" spans="4:7">
      <c r="D1986" s="21"/>
      <c r="E1986" s="21"/>
      <c r="F1986" s="21"/>
      <c r="G1986" s="21"/>
    </row>
    <row r="1987" spans="4:7">
      <c r="D1987" s="21"/>
      <c r="E1987" s="21"/>
      <c r="F1987" s="21"/>
      <c r="G1987" s="21"/>
    </row>
    <row r="1988" spans="4:7">
      <c r="D1988" s="21"/>
      <c r="E1988" s="21"/>
      <c r="F1988" s="21"/>
      <c r="G1988" s="21"/>
    </row>
    <row r="1989" spans="4:7">
      <c r="D1989" s="21"/>
      <c r="E1989" s="21"/>
      <c r="F1989" s="21"/>
      <c r="G1989" s="21"/>
    </row>
    <row r="1990" spans="4:7">
      <c r="D1990" s="21"/>
      <c r="E1990" s="21"/>
      <c r="F1990" s="21"/>
      <c r="G1990" s="21"/>
    </row>
    <row r="1991" spans="4:7">
      <c r="D1991" s="21"/>
      <c r="E1991" s="21"/>
      <c r="F1991" s="21"/>
      <c r="G1991" s="21"/>
    </row>
    <row r="1992" spans="4:7">
      <c r="D1992" s="21"/>
      <c r="E1992" s="21"/>
      <c r="F1992" s="21"/>
      <c r="G1992" s="21"/>
    </row>
    <row r="1993" spans="4:7">
      <c r="D1993" s="21"/>
      <c r="E1993" s="21"/>
      <c r="F1993" s="21"/>
      <c r="G1993" s="21"/>
    </row>
    <row r="1994" spans="4:7">
      <c r="D1994" s="21"/>
      <c r="E1994" s="21"/>
      <c r="F1994" s="21"/>
      <c r="G1994" s="21"/>
    </row>
    <row r="1995" spans="4:7">
      <c r="D1995" s="21"/>
      <c r="E1995" s="21"/>
      <c r="F1995" s="21"/>
      <c r="G1995" s="21"/>
    </row>
    <row r="1996" spans="4:7">
      <c r="D1996" s="21"/>
      <c r="E1996" s="21"/>
      <c r="F1996" s="21"/>
      <c r="G1996" s="21"/>
    </row>
    <row r="1997" spans="4:7">
      <c r="D1997" s="21"/>
      <c r="E1997" s="21"/>
      <c r="F1997" s="21"/>
      <c r="G1997" s="21"/>
    </row>
    <row r="1998" spans="4:7">
      <c r="D1998" s="21"/>
      <c r="E1998" s="21"/>
      <c r="F1998" s="21"/>
      <c r="G1998" s="21"/>
    </row>
    <row r="1999" spans="4:7">
      <c r="D1999" s="21"/>
      <c r="E1999" s="21"/>
      <c r="F1999" s="21"/>
      <c r="G1999" s="21"/>
    </row>
    <row r="2000" spans="4:7">
      <c r="D2000" s="21"/>
      <c r="E2000" s="21"/>
      <c r="F2000" s="21"/>
      <c r="G2000" s="21"/>
    </row>
    <row r="2001" spans="4:7">
      <c r="D2001" s="21"/>
      <c r="E2001" s="21"/>
      <c r="F2001" s="21"/>
      <c r="G2001" s="21"/>
    </row>
    <row r="2002" spans="4:7">
      <c r="D2002" s="21"/>
      <c r="E2002" s="21"/>
      <c r="F2002" s="21"/>
      <c r="G2002" s="21"/>
    </row>
    <row r="2003" spans="4:7">
      <c r="D2003" s="21"/>
      <c r="E2003" s="21"/>
      <c r="F2003" s="21"/>
      <c r="G2003" s="21"/>
    </row>
    <row r="2004" spans="4:7">
      <c r="D2004" s="21"/>
      <c r="E2004" s="21"/>
      <c r="F2004" s="21"/>
      <c r="G2004" s="21"/>
    </row>
    <row r="2005" spans="4:7">
      <c r="D2005" s="21"/>
      <c r="E2005" s="21"/>
      <c r="F2005" s="21"/>
      <c r="G2005" s="21"/>
    </row>
    <row r="2006" spans="4:7">
      <c r="D2006" s="21"/>
      <c r="E2006" s="21"/>
      <c r="F2006" s="21"/>
      <c r="G2006" s="21"/>
    </row>
    <row r="2007" spans="4:7">
      <c r="D2007" s="21"/>
      <c r="E2007" s="21"/>
      <c r="F2007" s="21"/>
      <c r="G2007" s="21"/>
    </row>
    <row r="2008" spans="4:7">
      <c r="D2008" s="21"/>
      <c r="E2008" s="21"/>
      <c r="F2008" s="21"/>
      <c r="G2008" s="21"/>
    </row>
    <row r="2009" spans="4:7">
      <c r="D2009" s="21"/>
      <c r="E2009" s="21"/>
      <c r="F2009" s="21"/>
      <c r="G2009" s="21"/>
    </row>
    <row r="2010" spans="4:7">
      <c r="D2010" s="21"/>
      <c r="E2010" s="21"/>
      <c r="F2010" s="21"/>
      <c r="G2010" s="21"/>
    </row>
    <row r="2011" spans="4:7">
      <c r="D2011" s="21"/>
      <c r="E2011" s="21"/>
      <c r="F2011" s="21"/>
      <c r="G2011" s="21"/>
    </row>
    <row r="2012" spans="4:7">
      <c r="D2012" s="21"/>
      <c r="E2012" s="21"/>
      <c r="F2012" s="21"/>
      <c r="G2012" s="21"/>
    </row>
    <row r="2013" spans="4:7">
      <c r="D2013" s="21"/>
      <c r="E2013" s="21"/>
      <c r="F2013" s="21"/>
      <c r="G2013" s="21"/>
    </row>
    <row r="2014" spans="4:7">
      <c r="D2014" s="21"/>
      <c r="E2014" s="21"/>
      <c r="F2014" s="21"/>
      <c r="G2014" s="21"/>
    </row>
    <row r="2015" spans="4:7">
      <c r="D2015" s="21"/>
      <c r="E2015" s="21"/>
      <c r="F2015" s="21"/>
      <c r="G2015" s="21"/>
    </row>
    <row r="2016" spans="4:7">
      <c r="D2016" s="21"/>
      <c r="E2016" s="21"/>
      <c r="F2016" s="21"/>
      <c r="G2016" s="21"/>
    </row>
    <row r="2017" spans="4:7">
      <c r="D2017" s="21"/>
      <c r="E2017" s="21"/>
      <c r="F2017" s="21"/>
      <c r="G2017" s="21"/>
    </row>
    <row r="2018" spans="4:7">
      <c r="D2018" s="21"/>
      <c r="E2018" s="21"/>
      <c r="F2018" s="21"/>
      <c r="G2018" s="21"/>
    </row>
    <row r="2019" spans="4:7">
      <c r="D2019" s="21"/>
      <c r="E2019" s="21"/>
      <c r="F2019" s="21"/>
      <c r="G2019" s="21"/>
    </row>
    <row r="2020" spans="4:7">
      <c r="D2020" s="21"/>
      <c r="E2020" s="21"/>
      <c r="F2020" s="21"/>
      <c r="G2020" s="21"/>
    </row>
    <row r="2021" spans="4:7">
      <c r="D2021" s="21"/>
      <c r="E2021" s="21"/>
      <c r="F2021" s="21"/>
      <c r="G2021" s="21"/>
    </row>
    <row r="2022" spans="4:7">
      <c r="D2022" s="21"/>
      <c r="E2022" s="21"/>
      <c r="F2022" s="21"/>
      <c r="G2022" s="21"/>
    </row>
    <row r="2023" spans="4:7">
      <c r="D2023" s="21"/>
      <c r="E2023" s="21"/>
      <c r="F2023" s="21"/>
      <c r="G2023" s="21"/>
    </row>
    <row r="2024" spans="4:7">
      <c r="D2024" s="21"/>
      <c r="E2024" s="21"/>
      <c r="F2024" s="21"/>
      <c r="G2024" s="21"/>
    </row>
    <row r="2025" spans="4:7">
      <c r="D2025" s="21"/>
      <c r="E2025" s="21"/>
      <c r="F2025" s="21"/>
      <c r="G2025" s="21"/>
    </row>
    <row r="2026" spans="4:7">
      <c r="D2026" s="21"/>
      <c r="E2026" s="21"/>
      <c r="F2026" s="21"/>
      <c r="G2026" s="21"/>
    </row>
    <row r="2027" spans="4:7">
      <c r="D2027" s="21"/>
      <c r="E2027" s="21"/>
      <c r="F2027" s="21"/>
      <c r="G2027" s="21"/>
    </row>
    <row r="2028" spans="4:7">
      <c r="D2028" s="21"/>
      <c r="E2028" s="21"/>
      <c r="F2028" s="21"/>
      <c r="G2028" s="21"/>
    </row>
    <row r="2029" spans="4:7">
      <c r="D2029" s="21"/>
      <c r="E2029" s="21"/>
      <c r="F2029" s="21"/>
      <c r="G2029" s="21"/>
    </row>
    <row r="2030" spans="4:7">
      <c r="D2030" s="21"/>
      <c r="E2030" s="21"/>
      <c r="F2030" s="21"/>
      <c r="G2030" s="21"/>
    </row>
    <row r="2031" spans="4:7">
      <c r="D2031" s="21"/>
      <c r="E2031" s="21"/>
      <c r="F2031" s="21"/>
      <c r="G2031" s="21"/>
    </row>
    <row r="2032" spans="4:7">
      <c r="D2032" s="21"/>
      <c r="E2032" s="21"/>
      <c r="F2032" s="21"/>
      <c r="G2032" s="21"/>
    </row>
    <row r="2033" spans="4:7">
      <c r="D2033" s="21"/>
      <c r="E2033" s="21"/>
      <c r="F2033" s="21"/>
      <c r="G2033" s="21"/>
    </row>
    <row r="2034" spans="4:7">
      <c r="D2034" s="21"/>
      <c r="E2034" s="21"/>
      <c r="F2034" s="21"/>
      <c r="G2034" s="21"/>
    </row>
    <row r="2035" spans="4:7">
      <c r="D2035" s="21"/>
      <c r="E2035" s="21"/>
      <c r="F2035" s="21"/>
      <c r="G2035" s="21"/>
    </row>
    <row r="2036" spans="4:7">
      <c r="D2036" s="21"/>
      <c r="E2036" s="21"/>
      <c r="F2036" s="21"/>
      <c r="G2036" s="21"/>
    </row>
    <row r="2037" spans="4:7">
      <c r="D2037" s="21"/>
      <c r="E2037" s="21"/>
      <c r="F2037" s="21"/>
      <c r="G2037" s="21"/>
    </row>
    <row r="2038" spans="4:7">
      <c r="D2038" s="21"/>
      <c r="E2038" s="21"/>
      <c r="F2038" s="21"/>
      <c r="G2038" s="21"/>
    </row>
    <row r="2039" spans="4:7">
      <c r="D2039" s="21"/>
      <c r="E2039" s="21"/>
      <c r="F2039" s="21"/>
      <c r="G2039" s="21"/>
    </row>
    <row r="2040" spans="4:7">
      <c r="D2040" s="21"/>
      <c r="E2040" s="21"/>
      <c r="F2040" s="21"/>
      <c r="G2040" s="21"/>
    </row>
    <row r="2041" spans="4:7">
      <c r="D2041" s="21"/>
      <c r="E2041" s="21"/>
      <c r="F2041" s="21"/>
      <c r="G2041" s="21"/>
    </row>
    <row r="2042" spans="4:7">
      <c r="D2042" s="21"/>
      <c r="E2042" s="21"/>
      <c r="F2042" s="21"/>
      <c r="G2042" s="21"/>
    </row>
    <row r="2043" spans="4:7">
      <c r="D2043" s="21"/>
      <c r="E2043" s="21"/>
      <c r="F2043" s="21"/>
      <c r="G2043" s="21"/>
    </row>
    <row r="2044" spans="4:7">
      <c r="D2044" s="21"/>
      <c r="E2044" s="21"/>
      <c r="F2044" s="21"/>
      <c r="G2044" s="21"/>
    </row>
    <row r="2045" spans="4:7">
      <c r="D2045" s="21"/>
      <c r="E2045" s="21"/>
      <c r="F2045" s="21"/>
      <c r="G2045" s="21"/>
    </row>
    <row r="2046" spans="4:7">
      <c r="D2046" s="21"/>
      <c r="E2046" s="21"/>
      <c r="F2046" s="21"/>
      <c r="G2046" s="21"/>
    </row>
    <row r="2047" spans="4:7">
      <c r="D2047" s="21"/>
      <c r="E2047" s="21"/>
      <c r="F2047" s="21"/>
      <c r="G2047" s="21"/>
    </row>
    <row r="2048" spans="4:7">
      <c r="D2048" s="21"/>
      <c r="E2048" s="21"/>
      <c r="F2048" s="21"/>
      <c r="G2048" s="21"/>
    </row>
    <row r="2049" spans="4:7">
      <c r="D2049" s="21"/>
      <c r="E2049" s="21"/>
      <c r="F2049" s="21"/>
      <c r="G2049" s="21"/>
    </row>
    <row r="2050" spans="4:7">
      <c r="D2050" s="21"/>
      <c r="E2050" s="21"/>
      <c r="F2050" s="21"/>
      <c r="G2050" s="21"/>
    </row>
    <row r="2051" spans="4:7">
      <c r="D2051" s="21"/>
      <c r="E2051" s="21"/>
      <c r="F2051" s="21"/>
      <c r="G2051" s="21"/>
    </row>
    <row r="2052" spans="4:7">
      <c r="D2052" s="21"/>
      <c r="E2052" s="21"/>
      <c r="F2052" s="21"/>
      <c r="G2052" s="21"/>
    </row>
    <row r="2053" spans="4:7">
      <c r="D2053" s="21"/>
      <c r="E2053" s="21"/>
      <c r="F2053" s="21"/>
      <c r="G2053" s="21"/>
    </row>
    <row r="2054" spans="4:7">
      <c r="D2054" s="21"/>
      <c r="E2054" s="21"/>
      <c r="F2054" s="21"/>
      <c r="G2054" s="21"/>
    </row>
    <row r="2055" spans="4:7">
      <c r="D2055" s="21"/>
      <c r="E2055" s="21"/>
      <c r="F2055" s="21"/>
      <c r="G2055" s="21"/>
    </row>
    <row r="2056" spans="4:7">
      <c r="D2056" s="21"/>
      <c r="E2056" s="21"/>
      <c r="F2056" s="21"/>
      <c r="G2056" s="21"/>
    </row>
    <row r="2057" spans="4:7">
      <c r="D2057" s="21"/>
      <c r="E2057" s="21"/>
      <c r="F2057" s="21"/>
      <c r="G2057" s="21"/>
    </row>
    <row r="2058" spans="4:7">
      <c r="D2058" s="21"/>
      <c r="E2058" s="21"/>
      <c r="F2058" s="21"/>
      <c r="G2058" s="21"/>
    </row>
    <row r="2059" spans="4:7">
      <c r="D2059" s="21"/>
      <c r="E2059" s="21"/>
      <c r="F2059" s="21"/>
      <c r="G2059" s="21"/>
    </row>
    <row r="2060" spans="4:7">
      <c r="D2060" s="21"/>
      <c r="E2060" s="21"/>
      <c r="F2060" s="21"/>
      <c r="G2060" s="21"/>
    </row>
    <row r="2061" spans="4:7">
      <c r="D2061" s="21"/>
      <c r="E2061" s="21"/>
      <c r="F2061" s="21"/>
      <c r="G2061" s="21"/>
    </row>
    <row r="2062" spans="4:7">
      <c r="D2062" s="21"/>
      <c r="E2062" s="21"/>
      <c r="F2062" s="21"/>
      <c r="G2062" s="21"/>
    </row>
    <row r="2063" spans="4:7">
      <c r="D2063" s="21"/>
      <c r="E2063" s="21"/>
      <c r="F2063" s="21"/>
      <c r="G2063" s="21"/>
    </row>
    <row r="2064" spans="4:7">
      <c r="D2064" s="21"/>
      <c r="E2064" s="21"/>
      <c r="F2064" s="21"/>
      <c r="G2064" s="21"/>
    </row>
    <row r="2065" spans="4:7">
      <c r="D2065" s="21"/>
      <c r="E2065" s="21"/>
      <c r="F2065" s="21"/>
      <c r="G2065" s="21"/>
    </row>
    <row r="2066" spans="4:7">
      <c r="D2066" s="21"/>
      <c r="E2066" s="21"/>
      <c r="F2066" s="21"/>
      <c r="G2066" s="21"/>
    </row>
    <row r="2067" spans="4:7">
      <c r="D2067" s="21"/>
      <c r="E2067" s="21"/>
      <c r="F2067" s="21"/>
      <c r="G2067" s="21"/>
    </row>
    <row r="2068" spans="4:7">
      <c r="D2068" s="21"/>
      <c r="E2068" s="21"/>
      <c r="F2068" s="21"/>
      <c r="G2068" s="21"/>
    </row>
    <row r="2069" spans="4:7">
      <c r="D2069" s="21"/>
      <c r="E2069" s="21"/>
      <c r="F2069" s="21"/>
      <c r="G2069" s="21"/>
    </row>
    <row r="2070" spans="4:7">
      <c r="D2070" s="21"/>
      <c r="E2070" s="21"/>
      <c r="F2070" s="21"/>
      <c r="G2070" s="21"/>
    </row>
    <row r="2071" spans="4:7">
      <c r="D2071" s="21"/>
      <c r="E2071" s="21"/>
      <c r="F2071" s="21"/>
      <c r="G2071" s="21"/>
    </row>
    <row r="2072" spans="4:7">
      <c r="D2072" s="21"/>
      <c r="E2072" s="21"/>
      <c r="F2072" s="21"/>
      <c r="G2072" s="21"/>
    </row>
    <row r="2073" spans="4:7">
      <c r="D2073" s="21"/>
      <c r="E2073" s="21"/>
      <c r="F2073" s="21"/>
      <c r="G2073" s="21"/>
    </row>
    <row r="2074" spans="4:7">
      <c r="D2074" s="21"/>
      <c r="E2074" s="21"/>
      <c r="F2074" s="21"/>
      <c r="G2074" s="21"/>
    </row>
    <row r="2075" spans="4:7">
      <c r="D2075" s="21"/>
      <c r="E2075" s="21"/>
      <c r="F2075" s="21"/>
      <c r="G2075" s="21"/>
    </row>
    <row r="2076" spans="4:7">
      <c r="D2076" s="21"/>
      <c r="E2076" s="21"/>
      <c r="F2076" s="21"/>
      <c r="G2076" s="21"/>
    </row>
    <row r="2077" spans="4:7">
      <c r="D2077" s="21"/>
      <c r="E2077" s="21"/>
      <c r="F2077" s="21"/>
      <c r="G2077" s="21"/>
    </row>
    <row r="2078" spans="4:7">
      <c r="D2078" s="21"/>
      <c r="E2078" s="21"/>
      <c r="F2078" s="21"/>
      <c r="G2078" s="21"/>
    </row>
    <row r="2079" spans="4:7">
      <c r="D2079" s="21"/>
      <c r="E2079" s="21"/>
      <c r="F2079" s="21"/>
      <c r="G2079" s="21"/>
    </row>
    <row r="2080" spans="4:7">
      <c r="D2080" s="21"/>
      <c r="E2080" s="21"/>
      <c r="F2080" s="21"/>
      <c r="G2080" s="21"/>
    </row>
    <row r="2081" spans="4:7">
      <c r="D2081" s="21"/>
      <c r="E2081" s="21"/>
      <c r="F2081" s="21"/>
      <c r="G2081" s="21"/>
    </row>
    <row r="2082" spans="4:7">
      <c r="D2082" s="21"/>
      <c r="E2082" s="21"/>
      <c r="F2082" s="21"/>
      <c r="G2082" s="21"/>
    </row>
    <row r="2083" spans="4:7">
      <c r="D2083" s="21"/>
      <c r="E2083" s="21"/>
      <c r="F2083" s="21"/>
      <c r="G2083" s="21"/>
    </row>
    <row r="2084" spans="4:7">
      <c r="D2084" s="21"/>
      <c r="E2084" s="21"/>
      <c r="F2084" s="21"/>
      <c r="G2084" s="21"/>
    </row>
    <row r="2085" spans="4:7">
      <c r="D2085" s="21"/>
      <c r="E2085" s="21"/>
      <c r="F2085" s="21"/>
      <c r="G2085" s="21"/>
    </row>
    <row r="2086" spans="4:7">
      <c r="D2086" s="21"/>
      <c r="E2086" s="21"/>
      <c r="F2086" s="21"/>
      <c r="G2086" s="21"/>
    </row>
    <row r="2087" spans="4:7">
      <c r="D2087" s="21"/>
      <c r="E2087" s="21"/>
      <c r="F2087" s="21"/>
      <c r="G2087" s="21"/>
    </row>
    <row r="2088" spans="4:7">
      <c r="D2088" s="21"/>
      <c r="E2088" s="21"/>
      <c r="F2088" s="21"/>
      <c r="G2088" s="21"/>
    </row>
    <row r="2089" spans="4:7">
      <c r="D2089" s="21"/>
      <c r="E2089" s="21"/>
      <c r="F2089" s="21"/>
      <c r="G2089" s="21"/>
    </row>
    <row r="2090" spans="4:7">
      <c r="D2090" s="21"/>
      <c r="E2090" s="21"/>
      <c r="F2090" s="21"/>
      <c r="G2090" s="21"/>
    </row>
    <row r="2091" spans="4:7">
      <c r="D2091" s="21"/>
      <c r="E2091" s="21"/>
      <c r="F2091" s="21"/>
      <c r="G2091" s="21"/>
    </row>
    <row r="2092" spans="4:7">
      <c r="D2092" s="21"/>
      <c r="E2092" s="21"/>
      <c r="F2092" s="21"/>
      <c r="G2092" s="21"/>
    </row>
    <row r="2093" spans="4:7">
      <c r="D2093" s="21"/>
      <c r="E2093" s="21"/>
      <c r="F2093" s="21"/>
      <c r="G2093" s="21"/>
    </row>
    <row r="2094" spans="4:7">
      <c r="D2094" s="21"/>
      <c r="E2094" s="21"/>
      <c r="F2094" s="21"/>
      <c r="G2094" s="21"/>
    </row>
    <row r="2095" spans="4:7">
      <c r="D2095" s="21"/>
      <c r="E2095" s="21"/>
      <c r="F2095" s="21"/>
      <c r="G2095" s="21"/>
    </row>
    <row r="2096" spans="4:7">
      <c r="D2096" s="21"/>
      <c r="E2096" s="21"/>
      <c r="F2096" s="21"/>
      <c r="G2096" s="21"/>
    </row>
    <row r="2097" spans="4:7">
      <c r="D2097" s="21"/>
      <c r="E2097" s="21"/>
      <c r="F2097" s="21"/>
      <c r="G2097" s="21"/>
    </row>
    <row r="2098" spans="4:7">
      <c r="D2098" s="21"/>
      <c r="E2098" s="21"/>
      <c r="F2098" s="21"/>
      <c r="G2098" s="21"/>
    </row>
    <row r="2099" spans="4:7">
      <c r="D2099" s="21"/>
      <c r="E2099" s="21"/>
      <c r="F2099" s="21"/>
      <c r="G2099" s="21"/>
    </row>
    <row r="2100" spans="4:7">
      <c r="D2100" s="21"/>
      <c r="E2100" s="21"/>
      <c r="F2100" s="21"/>
      <c r="G2100" s="21"/>
    </row>
    <row r="2101" spans="4:7">
      <c r="D2101" s="21"/>
      <c r="E2101" s="21"/>
      <c r="F2101" s="21"/>
      <c r="G2101" s="21"/>
    </row>
    <row r="2102" spans="4:7">
      <c r="D2102" s="21"/>
      <c r="E2102" s="21"/>
      <c r="F2102" s="21"/>
      <c r="G2102" s="21"/>
    </row>
    <row r="2103" spans="4:7">
      <c r="D2103" s="21"/>
      <c r="E2103" s="21"/>
      <c r="F2103" s="21"/>
      <c r="G2103" s="21"/>
    </row>
    <row r="2104" spans="4:7">
      <c r="D2104" s="21"/>
      <c r="E2104" s="21"/>
      <c r="F2104" s="21"/>
      <c r="G2104" s="21"/>
    </row>
    <row r="2105" spans="4:7">
      <c r="D2105" s="21"/>
      <c r="E2105" s="21"/>
      <c r="F2105" s="21"/>
      <c r="G2105" s="21"/>
    </row>
    <row r="2106" spans="4:7">
      <c r="D2106" s="21"/>
      <c r="E2106" s="21"/>
      <c r="F2106" s="21"/>
      <c r="G2106" s="21"/>
    </row>
    <row r="2107" spans="4:7">
      <c r="D2107" s="21"/>
      <c r="E2107" s="21"/>
      <c r="F2107" s="21"/>
      <c r="G2107" s="21"/>
    </row>
    <row r="2108" spans="4:7">
      <c r="D2108" s="21"/>
      <c r="E2108" s="21"/>
      <c r="F2108" s="21"/>
      <c r="G2108" s="21"/>
    </row>
    <row r="2109" spans="4:7">
      <c r="D2109" s="21"/>
      <c r="E2109" s="21"/>
      <c r="F2109" s="21"/>
      <c r="G2109" s="21"/>
    </row>
    <row r="2110" spans="4:7">
      <c r="D2110" s="21"/>
      <c r="E2110" s="21"/>
      <c r="F2110" s="21"/>
      <c r="G2110" s="21"/>
    </row>
    <row r="2111" spans="4:7">
      <c r="D2111" s="21"/>
      <c r="E2111" s="21"/>
      <c r="F2111" s="21"/>
      <c r="G2111" s="21"/>
    </row>
    <row r="2112" spans="4:7">
      <c r="D2112" s="21"/>
      <c r="E2112" s="21"/>
      <c r="F2112" s="21"/>
      <c r="G2112" s="21"/>
    </row>
    <row r="2113" spans="4:7">
      <c r="D2113" s="21"/>
      <c r="E2113" s="21"/>
      <c r="F2113" s="21"/>
      <c r="G2113" s="21"/>
    </row>
    <row r="2114" spans="4:7">
      <c r="D2114" s="21"/>
      <c r="E2114" s="21"/>
      <c r="F2114" s="21"/>
      <c r="G2114" s="21"/>
    </row>
    <row r="2115" spans="4:7">
      <c r="D2115" s="21"/>
      <c r="E2115" s="21"/>
      <c r="F2115" s="21"/>
      <c r="G2115" s="21"/>
    </row>
    <row r="2116" spans="4:7">
      <c r="D2116" s="21"/>
      <c r="E2116" s="21"/>
      <c r="F2116" s="21"/>
      <c r="G2116" s="21"/>
    </row>
    <row r="2117" spans="4:7">
      <c r="D2117" s="21"/>
      <c r="E2117" s="21"/>
      <c r="F2117" s="21"/>
      <c r="G2117" s="21"/>
    </row>
    <row r="2118" spans="4:7">
      <c r="D2118" s="21"/>
      <c r="E2118" s="21"/>
      <c r="F2118" s="21"/>
      <c r="G2118" s="21"/>
    </row>
    <row r="2119" spans="4:7">
      <c r="D2119" s="21"/>
      <c r="E2119" s="21"/>
      <c r="F2119" s="21"/>
      <c r="G2119" s="21"/>
    </row>
    <row r="2120" spans="4:7">
      <c r="D2120" s="21"/>
      <c r="E2120" s="21"/>
      <c r="F2120" s="21"/>
      <c r="G2120" s="21"/>
    </row>
    <row r="2121" spans="4:7">
      <c r="D2121" s="21"/>
      <c r="E2121" s="21"/>
      <c r="F2121" s="21"/>
      <c r="G2121" s="21"/>
    </row>
    <row r="2122" spans="4:7">
      <c r="D2122" s="21"/>
      <c r="E2122" s="21"/>
      <c r="F2122" s="21"/>
      <c r="G2122" s="21"/>
    </row>
    <row r="2123" spans="4:7">
      <c r="D2123" s="21"/>
      <c r="E2123" s="21"/>
      <c r="F2123" s="21"/>
      <c r="G2123" s="21"/>
    </row>
    <row r="2124" spans="4:7">
      <c r="D2124" s="21"/>
      <c r="E2124" s="21"/>
      <c r="F2124" s="21"/>
      <c r="G2124" s="21"/>
    </row>
    <row r="2125" spans="4:7">
      <c r="D2125" s="21"/>
      <c r="E2125" s="21"/>
      <c r="F2125" s="21"/>
      <c r="G2125" s="21"/>
    </row>
    <row r="2126" spans="4:7">
      <c r="D2126" s="21"/>
      <c r="E2126" s="21"/>
      <c r="F2126" s="21"/>
      <c r="G2126" s="21"/>
    </row>
    <row r="2127" spans="4:7">
      <c r="D2127" s="21"/>
      <c r="E2127" s="21"/>
      <c r="F2127" s="21"/>
      <c r="G2127" s="21"/>
    </row>
    <row r="2128" spans="4:7">
      <c r="D2128" s="21"/>
      <c r="E2128" s="21"/>
      <c r="F2128" s="21"/>
      <c r="G2128" s="21"/>
    </row>
    <row r="2129" spans="4:7">
      <c r="D2129" s="21"/>
      <c r="E2129" s="21"/>
      <c r="F2129" s="21"/>
      <c r="G2129" s="21"/>
    </row>
    <row r="2130" spans="4:7">
      <c r="D2130" s="21"/>
      <c r="E2130" s="21"/>
      <c r="F2130" s="21"/>
      <c r="G2130" s="21"/>
    </row>
    <row r="2131" spans="4:7">
      <c r="D2131" s="21"/>
      <c r="E2131" s="21"/>
      <c r="F2131" s="21"/>
      <c r="G2131" s="21"/>
    </row>
    <row r="2132" spans="4:7">
      <c r="D2132" s="21"/>
      <c r="E2132" s="21"/>
      <c r="F2132" s="21"/>
      <c r="G2132" s="21"/>
    </row>
    <row r="2133" spans="4:7">
      <c r="D2133" s="21"/>
      <c r="E2133" s="21"/>
      <c r="F2133" s="21"/>
      <c r="G2133" s="21"/>
    </row>
    <row r="2134" spans="4:7">
      <c r="D2134" s="21"/>
      <c r="E2134" s="21"/>
      <c r="F2134" s="21"/>
      <c r="G2134" s="21"/>
    </row>
    <row r="2135" spans="4:7">
      <c r="D2135" s="21"/>
      <c r="E2135" s="21"/>
      <c r="F2135" s="21"/>
      <c r="G2135" s="21"/>
    </row>
    <row r="2136" spans="4:7">
      <c r="D2136" s="21"/>
      <c r="E2136" s="21"/>
      <c r="F2136" s="21"/>
      <c r="G2136" s="21"/>
    </row>
    <row r="2137" spans="4:7">
      <c r="D2137" s="21"/>
      <c r="E2137" s="21"/>
      <c r="F2137" s="21"/>
      <c r="G2137" s="21"/>
    </row>
    <row r="2138" spans="4:7">
      <c r="D2138" s="21"/>
      <c r="E2138" s="21"/>
      <c r="F2138" s="21"/>
      <c r="G2138" s="21"/>
    </row>
    <row r="2139" spans="4:7">
      <c r="D2139" s="21"/>
      <c r="E2139" s="21"/>
      <c r="F2139" s="21"/>
      <c r="G2139" s="21"/>
    </row>
    <row r="2140" spans="4:7">
      <c r="D2140" s="21"/>
      <c r="E2140" s="21"/>
      <c r="F2140" s="21"/>
      <c r="G2140" s="21"/>
    </row>
    <row r="2141" spans="4:7">
      <c r="D2141" s="21"/>
      <c r="E2141" s="21"/>
      <c r="F2141" s="21"/>
      <c r="G2141" s="21"/>
    </row>
    <row r="2142" spans="4:7">
      <c r="D2142" s="21"/>
      <c r="E2142" s="21"/>
      <c r="F2142" s="21"/>
      <c r="G2142" s="21"/>
    </row>
    <row r="2143" spans="4:7">
      <c r="D2143" s="21"/>
      <c r="E2143" s="21"/>
      <c r="F2143" s="21"/>
      <c r="G2143" s="21"/>
    </row>
    <row r="2144" spans="4:7">
      <c r="D2144" s="21"/>
      <c r="E2144" s="21"/>
      <c r="F2144" s="21"/>
      <c r="G2144" s="21"/>
    </row>
    <row r="2145" spans="4:7">
      <c r="D2145" s="21"/>
      <c r="E2145" s="21"/>
      <c r="F2145" s="21"/>
      <c r="G2145" s="21"/>
    </row>
    <row r="2146" spans="4:7">
      <c r="D2146" s="21"/>
      <c r="E2146" s="21"/>
      <c r="F2146" s="21"/>
      <c r="G2146" s="21"/>
    </row>
    <row r="2147" spans="4:7">
      <c r="D2147" s="21"/>
      <c r="E2147" s="21"/>
      <c r="F2147" s="21"/>
      <c r="G2147" s="21"/>
    </row>
    <row r="2148" spans="4:7">
      <c r="D2148" s="21"/>
      <c r="E2148" s="21"/>
      <c r="F2148" s="21"/>
      <c r="G2148" s="21"/>
    </row>
    <row r="2149" spans="4:7">
      <c r="D2149" s="21"/>
      <c r="E2149" s="21"/>
      <c r="F2149" s="21"/>
      <c r="G2149" s="21"/>
    </row>
    <row r="2150" spans="4:7">
      <c r="D2150" s="21"/>
      <c r="E2150" s="21"/>
      <c r="F2150" s="21"/>
      <c r="G2150" s="21"/>
    </row>
    <row r="2151" spans="4:7">
      <c r="D2151" s="21"/>
      <c r="E2151" s="21"/>
      <c r="F2151" s="21"/>
      <c r="G2151" s="21"/>
    </row>
    <row r="2152" spans="4:7">
      <c r="D2152" s="21"/>
      <c r="E2152" s="21"/>
      <c r="F2152" s="21"/>
      <c r="G2152" s="21"/>
    </row>
    <row r="2153" spans="4:7">
      <c r="D2153" s="21"/>
      <c r="E2153" s="21"/>
      <c r="F2153" s="21"/>
      <c r="G2153" s="21"/>
    </row>
    <row r="2154" spans="4:7">
      <c r="D2154" s="21"/>
      <c r="E2154" s="21"/>
      <c r="F2154" s="21"/>
      <c r="G2154" s="21"/>
    </row>
    <row r="2155" spans="4:7">
      <c r="D2155" s="21"/>
      <c r="E2155" s="21"/>
      <c r="F2155" s="21"/>
      <c r="G2155" s="21"/>
    </row>
    <row r="2156" spans="4:7">
      <c r="D2156" s="21"/>
      <c r="E2156" s="21"/>
      <c r="F2156" s="21"/>
      <c r="G2156" s="21"/>
    </row>
    <row r="2157" spans="4:7">
      <c r="D2157" s="21"/>
      <c r="E2157" s="21"/>
      <c r="F2157" s="21"/>
      <c r="G2157" s="21"/>
    </row>
    <row r="2158" spans="4:7">
      <c r="D2158" s="21"/>
      <c r="E2158" s="21"/>
      <c r="F2158" s="21"/>
      <c r="G2158" s="21"/>
    </row>
    <row r="2159" spans="4:7">
      <c r="D2159" s="21"/>
      <c r="E2159" s="21"/>
      <c r="F2159" s="21"/>
      <c r="G2159" s="21"/>
    </row>
    <row r="2160" spans="4:7">
      <c r="D2160" s="21"/>
      <c r="E2160" s="21"/>
      <c r="F2160" s="21"/>
      <c r="G2160" s="21"/>
    </row>
    <row r="2161" spans="4:7">
      <c r="D2161" s="21"/>
      <c r="E2161" s="21"/>
      <c r="F2161" s="21"/>
      <c r="G2161" s="21"/>
    </row>
    <row r="2162" spans="4:7">
      <c r="D2162" s="21"/>
      <c r="E2162" s="21"/>
      <c r="F2162" s="21"/>
      <c r="G2162" s="21"/>
    </row>
    <row r="2163" spans="4:7">
      <c r="D2163" s="21"/>
      <c r="E2163" s="21"/>
      <c r="F2163" s="21"/>
      <c r="G2163" s="21"/>
    </row>
    <row r="2164" spans="4:7">
      <c r="D2164" s="21"/>
      <c r="E2164" s="21"/>
      <c r="F2164" s="21"/>
      <c r="G2164" s="21"/>
    </row>
    <row r="2165" spans="4:7">
      <c r="D2165" s="21"/>
      <c r="E2165" s="21"/>
      <c r="F2165" s="21"/>
      <c r="G2165" s="21"/>
    </row>
    <row r="2166" spans="4:7">
      <c r="D2166" s="21"/>
      <c r="E2166" s="21"/>
      <c r="F2166" s="21"/>
      <c r="G2166" s="21"/>
    </row>
    <row r="2167" spans="4:7">
      <c r="D2167" s="21"/>
      <c r="E2167" s="21"/>
      <c r="F2167" s="21"/>
      <c r="G2167" s="21"/>
    </row>
    <row r="2168" spans="4:7">
      <c r="D2168" s="21"/>
      <c r="E2168" s="21"/>
      <c r="F2168" s="21"/>
      <c r="G2168" s="21"/>
    </row>
    <row r="2169" spans="4:7">
      <c r="D2169" s="21"/>
      <c r="E2169" s="21"/>
      <c r="F2169" s="21"/>
      <c r="G2169" s="21"/>
    </row>
    <row r="2170" spans="4:7">
      <c r="D2170" s="21"/>
      <c r="E2170" s="21"/>
      <c r="F2170" s="21"/>
      <c r="G2170" s="21"/>
    </row>
    <row r="2171" spans="4:7">
      <c r="D2171" s="21"/>
      <c r="E2171" s="21"/>
      <c r="F2171" s="21"/>
      <c r="G2171" s="21"/>
    </row>
    <row r="2172" spans="4:7">
      <c r="D2172" s="21"/>
      <c r="E2172" s="21"/>
      <c r="F2172" s="21"/>
      <c r="G2172" s="21"/>
    </row>
    <row r="2173" spans="4:7">
      <c r="D2173" s="21"/>
      <c r="E2173" s="21"/>
      <c r="F2173" s="21"/>
      <c r="G2173" s="21"/>
    </row>
    <row r="2174" spans="4:7">
      <c r="D2174" s="21"/>
      <c r="E2174" s="21"/>
      <c r="F2174" s="21"/>
      <c r="G2174" s="21"/>
    </row>
    <row r="2175" spans="4:7">
      <c r="D2175" s="21"/>
      <c r="E2175" s="21"/>
      <c r="F2175" s="21"/>
      <c r="G2175" s="21"/>
    </row>
    <row r="2176" spans="4:7">
      <c r="D2176" s="21"/>
      <c r="E2176" s="21"/>
      <c r="F2176" s="21"/>
      <c r="G2176" s="21"/>
    </row>
    <row r="2177" spans="4:7">
      <c r="D2177" s="21"/>
      <c r="E2177" s="21"/>
      <c r="F2177" s="21"/>
      <c r="G2177" s="21"/>
    </row>
    <row r="2178" spans="4:7">
      <c r="D2178" s="21"/>
      <c r="E2178" s="21"/>
      <c r="F2178" s="21"/>
      <c r="G2178" s="21"/>
    </row>
    <row r="2179" spans="4:7">
      <c r="D2179" s="21"/>
      <c r="E2179" s="21"/>
      <c r="F2179" s="21"/>
      <c r="G2179" s="21"/>
    </row>
    <row r="2180" spans="4:7">
      <c r="D2180" s="21"/>
      <c r="E2180" s="21"/>
      <c r="F2180" s="21"/>
      <c r="G2180" s="21"/>
    </row>
    <row r="2181" spans="4:7">
      <c r="D2181" s="21"/>
      <c r="E2181" s="21"/>
      <c r="F2181" s="21"/>
      <c r="G2181" s="21"/>
    </row>
    <row r="2182" spans="4:7">
      <c r="D2182" s="21"/>
      <c r="E2182" s="21"/>
      <c r="F2182" s="21"/>
      <c r="G2182" s="21"/>
    </row>
    <row r="2183" spans="4:7">
      <c r="D2183" s="21"/>
      <c r="E2183" s="21"/>
      <c r="F2183" s="21"/>
      <c r="G2183" s="21"/>
    </row>
    <row r="2184" spans="4:7">
      <c r="D2184" s="21"/>
      <c r="E2184" s="21"/>
      <c r="F2184" s="21"/>
      <c r="G2184" s="21"/>
    </row>
    <row r="2185" spans="4:7">
      <c r="D2185" s="21"/>
      <c r="E2185" s="21"/>
      <c r="F2185" s="21"/>
      <c r="G2185" s="21"/>
    </row>
    <row r="2186" spans="4:7">
      <c r="D2186" s="21"/>
      <c r="E2186" s="21"/>
      <c r="F2186" s="21"/>
      <c r="G2186" s="21"/>
    </row>
    <row r="2187" spans="4:7">
      <c r="D2187" s="21"/>
      <c r="E2187" s="21"/>
      <c r="F2187" s="21"/>
      <c r="G2187" s="21"/>
    </row>
    <row r="2188" spans="4:7">
      <c r="D2188" s="21"/>
      <c r="E2188" s="21"/>
      <c r="F2188" s="21"/>
      <c r="G2188" s="21"/>
    </row>
    <row r="2189" spans="4:7">
      <c r="D2189" s="21"/>
      <c r="E2189" s="21"/>
      <c r="F2189" s="21"/>
      <c r="G2189" s="21"/>
    </row>
    <row r="2190" spans="4:7">
      <c r="D2190" s="21"/>
      <c r="E2190" s="21"/>
      <c r="F2190" s="21"/>
      <c r="G2190" s="21"/>
    </row>
    <row r="2191" spans="4:7">
      <c r="D2191" s="21"/>
      <c r="E2191" s="21"/>
      <c r="F2191" s="21"/>
      <c r="G2191" s="21"/>
    </row>
    <row r="2192" spans="4:7">
      <c r="D2192" s="21"/>
      <c r="E2192" s="21"/>
      <c r="F2192" s="21"/>
      <c r="G2192" s="21"/>
    </row>
    <row r="2193" spans="4:7">
      <c r="D2193" s="21"/>
      <c r="E2193" s="21"/>
      <c r="F2193" s="21"/>
      <c r="G2193" s="21"/>
    </row>
    <row r="2194" spans="4:7">
      <c r="D2194" s="21"/>
      <c r="E2194" s="21"/>
      <c r="F2194" s="21"/>
      <c r="G2194" s="21"/>
    </row>
    <row r="2195" spans="4:7">
      <c r="D2195" s="21"/>
      <c r="E2195" s="21"/>
      <c r="F2195" s="21"/>
      <c r="G2195" s="21"/>
    </row>
    <row r="2196" spans="4:7">
      <c r="D2196" s="21"/>
      <c r="E2196" s="21"/>
      <c r="F2196" s="21"/>
      <c r="G2196" s="21"/>
    </row>
    <row r="2197" spans="4:7">
      <c r="D2197" s="21"/>
      <c r="E2197" s="21"/>
      <c r="F2197" s="21"/>
      <c r="G2197" s="21"/>
    </row>
    <row r="2198" spans="4:7">
      <c r="D2198" s="21"/>
      <c r="E2198" s="21"/>
      <c r="F2198" s="21"/>
      <c r="G2198" s="21"/>
    </row>
    <row r="2199" spans="4:7">
      <c r="D2199" s="21"/>
      <c r="E2199" s="21"/>
      <c r="F2199" s="21"/>
      <c r="G2199" s="21"/>
    </row>
    <row r="2200" spans="4:7">
      <c r="D2200" s="21"/>
      <c r="E2200" s="21"/>
      <c r="F2200" s="21"/>
      <c r="G2200" s="21"/>
    </row>
    <row r="2201" spans="4:7">
      <c r="D2201" s="21"/>
      <c r="E2201" s="21"/>
      <c r="F2201" s="21"/>
      <c r="G2201" s="21"/>
    </row>
    <row r="2202" spans="4:7">
      <c r="D2202" s="21"/>
      <c r="E2202" s="21"/>
      <c r="F2202" s="21"/>
      <c r="G2202" s="21"/>
    </row>
    <row r="2203" spans="4:7">
      <c r="D2203" s="21"/>
      <c r="E2203" s="21"/>
      <c r="F2203" s="21"/>
      <c r="G2203" s="21"/>
    </row>
    <row r="2204" spans="4:7">
      <c r="D2204" s="21"/>
      <c r="E2204" s="21"/>
      <c r="F2204" s="21"/>
      <c r="G2204" s="21"/>
    </row>
    <row r="2205" spans="4:7">
      <c r="D2205" s="21"/>
      <c r="E2205" s="21"/>
      <c r="F2205" s="21"/>
      <c r="G2205" s="21"/>
    </row>
    <row r="2206" spans="4:7">
      <c r="D2206" s="21"/>
      <c r="E2206" s="21"/>
      <c r="F2206" s="21"/>
      <c r="G2206" s="21"/>
    </row>
    <row r="2207" spans="4:7">
      <c r="D2207" s="21"/>
      <c r="E2207" s="21"/>
      <c r="F2207" s="21"/>
      <c r="G2207" s="21"/>
    </row>
    <row r="2208" spans="4:7">
      <c r="D2208" s="21"/>
      <c r="E2208" s="21"/>
      <c r="F2208" s="21"/>
      <c r="G2208" s="21"/>
    </row>
    <row r="2209" spans="4:7">
      <c r="D2209" s="21"/>
      <c r="E2209" s="21"/>
      <c r="F2209" s="21"/>
      <c r="G2209" s="21"/>
    </row>
    <row r="2210" spans="4:7">
      <c r="D2210" s="21"/>
      <c r="E2210" s="21"/>
      <c r="F2210" s="21"/>
      <c r="G2210" s="21"/>
    </row>
    <row r="2211" spans="4:7">
      <c r="D2211" s="21"/>
      <c r="E2211" s="21"/>
      <c r="F2211" s="21"/>
      <c r="G2211" s="21"/>
    </row>
    <row r="2212" spans="4:7">
      <c r="D2212" s="21"/>
      <c r="E2212" s="21"/>
      <c r="F2212" s="21"/>
      <c r="G2212" s="21"/>
    </row>
    <row r="2213" spans="4:7">
      <c r="D2213" s="21"/>
      <c r="E2213" s="21"/>
      <c r="F2213" s="21"/>
      <c r="G2213" s="21"/>
    </row>
    <row r="2214" spans="4:7">
      <c r="D2214" s="21"/>
      <c r="E2214" s="21"/>
      <c r="F2214" s="21"/>
      <c r="G2214" s="21"/>
    </row>
    <row r="2215" spans="4:7">
      <c r="D2215" s="21"/>
      <c r="E2215" s="21"/>
      <c r="F2215" s="21"/>
      <c r="G2215" s="21"/>
    </row>
    <row r="2216" spans="4:7">
      <c r="D2216" s="21"/>
      <c r="E2216" s="21"/>
      <c r="F2216" s="21"/>
      <c r="G2216" s="21"/>
    </row>
    <row r="2217" spans="4:7">
      <c r="D2217" s="21"/>
      <c r="E2217" s="21"/>
      <c r="F2217" s="21"/>
      <c r="G2217" s="21"/>
    </row>
    <row r="2218" spans="4:7">
      <c r="D2218" s="21"/>
      <c r="E2218" s="21"/>
      <c r="F2218" s="21"/>
      <c r="G2218" s="21"/>
    </row>
    <row r="2219" spans="4:7">
      <c r="D2219" s="21"/>
      <c r="E2219" s="21"/>
      <c r="F2219" s="21"/>
      <c r="G2219" s="21"/>
    </row>
    <row r="2220" spans="4:7">
      <c r="D2220" s="21"/>
      <c r="E2220" s="21"/>
      <c r="F2220" s="21"/>
      <c r="G2220" s="21"/>
    </row>
    <row r="2221" spans="4:7">
      <c r="D2221" s="21"/>
      <c r="E2221" s="21"/>
      <c r="F2221" s="21"/>
      <c r="G2221" s="21"/>
    </row>
    <row r="2222" spans="4:7">
      <c r="D2222" s="21"/>
      <c r="E2222" s="21"/>
      <c r="F2222" s="21"/>
      <c r="G2222" s="21"/>
    </row>
    <row r="2223" spans="4:7">
      <c r="D2223" s="21"/>
      <c r="E2223" s="21"/>
      <c r="F2223" s="21"/>
      <c r="G2223" s="21"/>
    </row>
    <row r="2224" spans="4:7">
      <c r="D2224" s="21"/>
      <c r="E2224" s="21"/>
      <c r="F2224" s="21"/>
      <c r="G2224" s="21"/>
    </row>
    <row r="2225" spans="4:7">
      <c r="D2225" s="21"/>
      <c r="E2225" s="21"/>
      <c r="F2225" s="21"/>
      <c r="G2225" s="21"/>
    </row>
    <row r="2226" spans="4:7">
      <c r="D2226" s="21"/>
      <c r="E2226" s="21"/>
      <c r="F2226" s="21"/>
      <c r="G2226" s="21"/>
    </row>
    <row r="2227" spans="4:7">
      <c r="D2227" s="21"/>
      <c r="E2227" s="21"/>
      <c r="F2227" s="21"/>
      <c r="G2227" s="21"/>
    </row>
    <row r="2228" spans="4:7">
      <c r="D2228" s="21"/>
      <c r="E2228" s="21"/>
      <c r="F2228" s="21"/>
      <c r="G2228" s="21"/>
    </row>
    <row r="2229" spans="4:7">
      <c r="D2229" s="21"/>
      <c r="E2229" s="21"/>
      <c r="F2229" s="21"/>
      <c r="G2229" s="21"/>
    </row>
    <row r="2230" spans="4:7">
      <c r="D2230" s="21"/>
      <c r="E2230" s="21"/>
      <c r="F2230" s="21"/>
      <c r="G2230" s="21"/>
    </row>
    <row r="2231" spans="4:7">
      <c r="D2231" s="21"/>
      <c r="E2231" s="21"/>
      <c r="F2231" s="21"/>
      <c r="G2231" s="21"/>
    </row>
    <row r="2232" spans="4:7">
      <c r="D2232" s="21"/>
      <c r="E2232" s="21"/>
      <c r="F2232" s="21"/>
      <c r="G2232" s="21"/>
    </row>
    <row r="2233" spans="4:7">
      <c r="D2233" s="21"/>
      <c r="E2233" s="21"/>
      <c r="F2233" s="21"/>
      <c r="G2233" s="21"/>
    </row>
    <row r="2234" spans="4:7">
      <c r="D2234" s="21"/>
      <c r="E2234" s="21"/>
      <c r="F2234" s="21"/>
      <c r="G2234" s="21"/>
    </row>
    <row r="2235" spans="4:7">
      <c r="D2235" s="21"/>
      <c r="E2235" s="21"/>
      <c r="F2235" s="21"/>
      <c r="G2235" s="21"/>
    </row>
    <row r="2236" spans="4:7">
      <c r="D2236" s="21"/>
      <c r="E2236" s="21"/>
      <c r="F2236" s="21"/>
      <c r="G2236" s="21"/>
    </row>
    <row r="2237" spans="4:7">
      <c r="D2237" s="21"/>
      <c r="E2237" s="21"/>
      <c r="F2237" s="21"/>
      <c r="G2237" s="21"/>
    </row>
    <row r="2238" spans="4:7">
      <c r="D2238" s="21"/>
      <c r="E2238" s="21"/>
      <c r="F2238" s="21"/>
      <c r="G2238" s="21"/>
    </row>
    <row r="2239" spans="4:7">
      <c r="D2239" s="21"/>
      <c r="E2239" s="21"/>
      <c r="F2239" s="21"/>
      <c r="G2239" s="21"/>
    </row>
    <row r="2240" spans="4:7">
      <c r="D2240" s="21"/>
      <c r="E2240" s="21"/>
      <c r="F2240" s="21"/>
      <c r="G2240" s="21"/>
    </row>
    <row r="2241" spans="4:7">
      <c r="D2241" s="21"/>
      <c r="E2241" s="21"/>
      <c r="F2241" s="21"/>
      <c r="G2241" s="21"/>
    </row>
    <row r="2242" spans="4:7">
      <c r="D2242" s="21"/>
      <c r="E2242" s="21"/>
      <c r="F2242" s="21"/>
      <c r="G2242" s="21"/>
    </row>
    <row r="2243" spans="4:7">
      <c r="D2243" s="21"/>
      <c r="E2243" s="21"/>
      <c r="F2243" s="21"/>
      <c r="G2243" s="21"/>
    </row>
    <row r="2244" spans="4:7">
      <c r="D2244" s="21"/>
      <c r="E2244" s="21"/>
      <c r="F2244" s="21"/>
      <c r="G2244" s="21"/>
    </row>
    <row r="2245" spans="4:7">
      <c r="D2245" s="21"/>
      <c r="E2245" s="21"/>
      <c r="F2245" s="21"/>
      <c r="G2245" s="21"/>
    </row>
    <row r="2246" spans="4:7">
      <c r="D2246" s="21"/>
      <c r="E2246" s="21"/>
      <c r="F2246" s="21"/>
      <c r="G2246" s="21"/>
    </row>
    <row r="2247" spans="4:7">
      <c r="D2247" s="21"/>
      <c r="E2247" s="21"/>
      <c r="F2247" s="21"/>
      <c r="G2247" s="21"/>
    </row>
    <row r="2248" spans="4:7">
      <c r="D2248" s="21"/>
      <c r="E2248" s="21"/>
      <c r="F2248" s="21"/>
      <c r="G2248" s="21"/>
    </row>
    <row r="2249" spans="4:7">
      <c r="D2249" s="21"/>
      <c r="E2249" s="21"/>
      <c r="F2249" s="21"/>
      <c r="G2249" s="21"/>
    </row>
    <row r="2250" spans="4:7">
      <c r="D2250" s="21"/>
      <c r="E2250" s="21"/>
      <c r="F2250" s="21"/>
      <c r="G2250" s="21"/>
    </row>
    <row r="2251" spans="4:7">
      <c r="D2251" s="21"/>
      <c r="E2251" s="21"/>
      <c r="F2251" s="21"/>
      <c r="G2251" s="21"/>
    </row>
    <row r="2252" spans="4:7">
      <c r="D2252" s="21"/>
      <c r="E2252" s="21"/>
      <c r="F2252" s="21"/>
      <c r="G2252" s="21"/>
    </row>
    <row r="2253" spans="4:7">
      <c r="D2253" s="21"/>
      <c r="E2253" s="21"/>
      <c r="F2253" s="21"/>
      <c r="G2253" s="21"/>
    </row>
    <row r="2254" spans="4:7">
      <c r="D2254" s="21"/>
      <c r="E2254" s="21"/>
      <c r="F2254" s="21"/>
      <c r="G2254" s="21"/>
    </row>
    <row r="2255" spans="4:7">
      <c r="D2255" s="21"/>
      <c r="E2255" s="21"/>
      <c r="F2255" s="21"/>
      <c r="G2255" s="21"/>
    </row>
    <row r="2256" spans="4:7">
      <c r="D2256" s="21"/>
      <c r="E2256" s="21"/>
      <c r="F2256" s="21"/>
      <c r="G2256" s="21"/>
    </row>
    <row r="2257" spans="4:7">
      <c r="D2257" s="21"/>
      <c r="E2257" s="21"/>
      <c r="F2257" s="21"/>
      <c r="G2257" s="21"/>
    </row>
    <row r="2258" spans="4:7">
      <c r="D2258" s="21"/>
      <c r="E2258" s="21"/>
      <c r="F2258" s="21"/>
      <c r="G2258" s="21"/>
    </row>
    <row r="2259" spans="4:7">
      <c r="D2259" s="21"/>
      <c r="E2259" s="21"/>
      <c r="F2259" s="21"/>
      <c r="G2259" s="21"/>
    </row>
    <row r="2260" spans="4:7">
      <c r="D2260" s="21"/>
      <c r="E2260" s="21"/>
      <c r="F2260" s="21"/>
      <c r="G2260" s="21"/>
    </row>
    <row r="2261" spans="4:7">
      <c r="D2261" s="21"/>
      <c r="E2261" s="21"/>
      <c r="F2261" s="21"/>
      <c r="G2261" s="21"/>
    </row>
    <row r="2262" spans="4:7">
      <c r="D2262" s="21"/>
      <c r="E2262" s="21"/>
      <c r="F2262" s="21"/>
      <c r="G2262" s="21"/>
    </row>
    <row r="2263" spans="4:7">
      <c r="D2263" s="21"/>
      <c r="E2263" s="21"/>
      <c r="F2263" s="21"/>
      <c r="G2263" s="21"/>
    </row>
    <row r="2264" spans="4:7">
      <c r="D2264" s="21"/>
      <c r="E2264" s="21"/>
      <c r="F2264" s="21"/>
      <c r="G2264" s="21"/>
    </row>
    <row r="2265" spans="4:7">
      <c r="D2265" s="21"/>
      <c r="E2265" s="21"/>
      <c r="F2265" s="21"/>
      <c r="G2265" s="21"/>
    </row>
    <row r="2266" spans="4:7">
      <c r="D2266" s="21"/>
      <c r="E2266" s="21"/>
      <c r="F2266" s="21"/>
      <c r="G2266" s="21"/>
    </row>
    <row r="2267" spans="4:7">
      <c r="D2267" s="21"/>
      <c r="E2267" s="21"/>
      <c r="F2267" s="21"/>
      <c r="G2267" s="21"/>
    </row>
    <row r="2268" spans="4:7">
      <c r="D2268" s="21"/>
      <c r="E2268" s="21"/>
      <c r="F2268" s="21"/>
      <c r="G2268" s="21"/>
    </row>
    <row r="2269" spans="4:7">
      <c r="D2269" s="21"/>
      <c r="E2269" s="21"/>
      <c r="F2269" s="21"/>
      <c r="G2269" s="21"/>
    </row>
    <row r="2270" spans="4:7">
      <c r="D2270" s="21"/>
      <c r="E2270" s="21"/>
      <c r="F2270" s="21"/>
      <c r="G2270" s="21"/>
    </row>
    <row r="2271" spans="4:7">
      <c r="D2271" s="21"/>
      <c r="E2271" s="21"/>
      <c r="F2271" s="21"/>
      <c r="G2271" s="21"/>
    </row>
    <row r="2272" spans="4:7">
      <c r="D2272" s="21"/>
      <c r="E2272" s="21"/>
      <c r="F2272" s="21"/>
      <c r="G2272" s="21"/>
    </row>
    <row r="2273" spans="4:7">
      <c r="D2273" s="21"/>
      <c r="E2273" s="21"/>
      <c r="F2273" s="21"/>
      <c r="G2273" s="21"/>
    </row>
    <row r="2274" spans="4:7">
      <c r="D2274" s="21"/>
      <c r="E2274" s="21"/>
      <c r="F2274" s="21"/>
      <c r="G2274" s="21"/>
    </row>
    <row r="2275" spans="4:7">
      <c r="D2275" s="21"/>
      <c r="E2275" s="21"/>
      <c r="F2275" s="21"/>
      <c r="G2275" s="21"/>
    </row>
    <row r="2276" spans="4:7">
      <c r="D2276" s="21"/>
      <c r="E2276" s="21"/>
      <c r="F2276" s="21"/>
      <c r="G2276" s="21"/>
    </row>
    <row r="2277" spans="4:7">
      <c r="D2277" s="21"/>
      <c r="E2277" s="21"/>
      <c r="F2277" s="21"/>
      <c r="G2277" s="21"/>
    </row>
    <row r="2278" spans="4:7">
      <c r="D2278" s="21"/>
      <c r="E2278" s="21"/>
      <c r="F2278" s="21"/>
      <c r="G2278" s="21"/>
    </row>
    <row r="2279" spans="4:7">
      <c r="D2279" s="21"/>
      <c r="E2279" s="21"/>
      <c r="F2279" s="21"/>
      <c r="G2279" s="21"/>
    </row>
    <row r="2280" spans="4:7">
      <c r="D2280" s="21"/>
      <c r="E2280" s="21"/>
      <c r="F2280" s="21"/>
      <c r="G2280" s="21"/>
    </row>
    <row r="2281" spans="4:7">
      <c r="D2281" s="21"/>
      <c r="E2281" s="21"/>
      <c r="F2281" s="21"/>
      <c r="G2281" s="21"/>
    </row>
    <row r="2282" spans="4:7">
      <c r="D2282" s="21"/>
      <c r="E2282" s="21"/>
      <c r="F2282" s="21"/>
      <c r="G2282" s="21"/>
    </row>
    <row r="2283" spans="4:7">
      <c r="D2283" s="21"/>
      <c r="E2283" s="21"/>
      <c r="F2283" s="21"/>
      <c r="G2283" s="21"/>
    </row>
    <row r="2284" spans="4:7">
      <c r="D2284" s="21"/>
      <c r="E2284" s="21"/>
      <c r="F2284" s="21"/>
      <c r="G2284" s="21"/>
    </row>
    <row r="2285" spans="4:7">
      <c r="D2285" s="21"/>
      <c r="E2285" s="21"/>
      <c r="F2285" s="21"/>
      <c r="G2285" s="21"/>
    </row>
    <row r="2286" spans="4:7">
      <c r="D2286" s="21"/>
      <c r="E2286" s="21"/>
      <c r="F2286" s="21"/>
      <c r="G2286" s="21"/>
    </row>
    <row r="2287" spans="4:7">
      <c r="D2287" s="21"/>
      <c r="E2287" s="21"/>
      <c r="F2287" s="21"/>
      <c r="G2287" s="21"/>
    </row>
    <row r="2288" spans="4:7">
      <c r="D2288" s="21"/>
      <c r="E2288" s="21"/>
      <c r="F2288" s="21"/>
      <c r="G2288" s="21"/>
    </row>
    <row r="2289" spans="4:7">
      <c r="D2289" s="21"/>
      <c r="E2289" s="21"/>
      <c r="F2289" s="21"/>
      <c r="G2289" s="21"/>
    </row>
    <row r="2290" spans="4:7">
      <c r="D2290" s="21"/>
      <c r="E2290" s="21"/>
      <c r="F2290" s="21"/>
      <c r="G2290" s="21"/>
    </row>
    <row r="2291" spans="4:7">
      <c r="D2291" s="21"/>
      <c r="E2291" s="21"/>
      <c r="F2291" s="21"/>
      <c r="G2291" s="21"/>
    </row>
    <row r="2292" spans="4:7">
      <c r="D2292" s="21"/>
      <c r="E2292" s="21"/>
      <c r="F2292" s="21"/>
      <c r="G2292" s="21"/>
    </row>
    <row r="2293" spans="4:7">
      <c r="D2293" s="21"/>
      <c r="E2293" s="21"/>
      <c r="F2293" s="21"/>
      <c r="G2293" s="21"/>
    </row>
    <row r="2294" spans="4:7">
      <c r="D2294" s="21"/>
      <c r="E2294" s="21"/>
      <c r="F2294" s="21"/>
      <c r="G2294" s="21"/>
    </row>
    <row r="2295" spans="4:7">
      <c r="D2295" s="21"/>
      <c r="E2295" s="21"/>
      <c r="F2295" s="21"/>
      <c r="G2295" s="21"/>
    </row>
    <row r="2296" spans="4:7">
      <c r="D2296" s="21"/>
      <c r="E2296" s="21"/>
      <c r="F2296" s="21"/>
      <c r="G2296" s="21"/>
    </row>
    <row r="2297" spans="4:7">
      <c r="D2297" s="21"/>
      <c r="E2297" s="21"/>
      <c r="F2297" s="21"/>
      <c r="G2297" s="21"/>
    </row>
    <row r="2298" spans="4:7">
      <c r="D2298" s="21"/>
      <c r="E2298" s="21"/>
      <c r="F2298" s="21"/>
      <c r="G2298" s="21"/>
    </row>
    <row r="2299" spans="4:7">
      <c r="D2299" s="21"/>
      <c r="E2299" s="21"/>
      <c r="F2299" s="21"/>
      <c r="G2299" s="21"/>
    </row>
    <row r="2300" spans="4:7">
      <c r="D2300" s="21"/>
      <c r="E2300" s="21"/>
      <c r="F2300" s="21"/>
      <c r="G2300" s="21"/>
    </row>
    <row r="2301" spans="4:7">
      <c r="D2301" s="21"/>
      <c r="E2301" s="21"/>
      <c r="F2301" s="21"/>
      <c r="G2301" s="21"/>
    </row>
    <row r="2302" spans="4:7">
      <c r="D2302" s="21"/>
      <c r="E2302" s="21"/>
      <c r="F2302" s="21"/>
      <c r="G2302" s="21"/>
    </row>
    <row r="2303" spans="4:7">
      <c r="D2303" s="21"/>
      <c r="E2303" s="21"/>
      <c r="F2303" s="21"/>
      <c r="G2303" s="21"/>
    </row>
    <row r="2304" spans="4:7">
      <c r="D2304" s="21"/>
      <c r="E2304" s="21"/>
      <c r="F2304" s="21"/>
      <c r="G2304" s="21"/>
    </row>
    <row r="2305" spans="4:7">
      <c r="D2305" s="21"/>
      <c r="E2305" s="21"/>
      <c r="F2305" s="21"/>
      <c r="G2305" s="21"/>
    </row>
    <row r="2306" spans="4:7">
      <c r="D2306" s="21"/>
      <c r="E2306" s="21"/>
      <c r="F2306" s="21"/>
      <c r="G2306" s="21"/>
    </row>
    <row r="2307" spans="4:7">
      <c r="D2307" s="21"/>
      <c r="E2307" s="21"/>
      <c r="F2307" s="21"/>
      <c r="G2307" s="21"/>
    </row>
    <row r="2308" spans="4:7">
      <c r="D2308" s="21"/>
      <c r="E2308" s="21"/>
      <c r="F2308" s="21"/>
      <c r="G2308" s="21"/>
    </row>
    <row r="2309" spans="4:7">
      <c r="D2309" s="21"/>
      <c r="E2309" s="21"/>
      <c r="F2309" s="21"/>
      <c r="G2309" s="21"/>
    </row>
    <row r="2310" spans="4:7">
      <c r="D2310" s="21"/>
      <c r="E2310" s="21"/>
      <c r="F2310" s="21"/>
      <c r="G2310" s="21"/>
    </row>
    <row r="2311" spans="4:7">
      <c r="D2311" s="21"/>
      <c r="E2311" s="21"/>
      <c r="F2311" s="21"/>
      <c r="G2311" s="21"/>
    </row>
    <row r="2312" spans="4:7">
      <c r="D2312" s="21"/>
      <c r="E2312" s="21"/>
      <c r="F2312" s="21"/>
      <c r="G2312" s="21"/>
    </row>
    <row r="2313" spans="4:7">
      <c r="D2313" s="21"/>
      <c r="E2313" s="21"/>
      <c r="F2313" s="21"/>
      <c r="G2313" s="21"/>
    </row>
    <row r="2314" spans="4:7">
      <c r="D2314" s="21"/>
      <c r="E2314" s="21"/>
      <c r="F2314" s="21"/>
      <c r="G2314" s="21"/>
    </row>
    <row r="2315" spans="4:7">
      <c r="D2315" s="21"/>
      <c r="E2315" s="21"/>
      <c r="F2315" s="21"/>
      <c r="G2315" s="21"/>
    </row>
    <row r="2316" spans="4:7">
      <c r="D2316" s="21"/>
      <c r="E2316" s="21"/>
      <c r="F2316" s="21"/>
      <c r="G2316" s="21"/>
    </row>
    <row r="2317" spans="4:7">
      <c r="D2317" s="21"/>
      <c r="E2317" s="21"/>
      <c r="F2317" s="21"/>
      <c r="G2317" s="21"/>
    </row>
    <row r="2318" spans="4:7">
      <c r="D2318" s="21"/>
      <c r="E2318" s="21"/>
      <c r="F2318" s="21"/>
      <c r="G2318" s="21"/>
    </row>
    <row r="2319" spans="4:7">
      <c r="D2319" s="21"/>
      <c r="E2319" s="21"/>
      <c r="F2319" s="21"/>
      <c r="G2319" s="21"/>
    </row>
    <row r="2320" spans="4:7">
      <c r="D2320" s="21"/>
      <c r="E2320" s="21"/>
      <c r="F2320" s="21"/>
      <c r="G2320" s="21"/>
    </row>
    <row r="2321" spans="4:7">
      <c r="D2321" s="21"/>
      <c r="E2321" s="21"/>
      <c r="F2321" s="21"/>
      <c r="G2321" s="21"/>
    </row>
    <row r="2322" spans="4:7">
      <c r="D2322" s="21"/>
      <c r="E2322" s="21"/>
      <c r="F2322" s="21"/>
      <c r="G2322" s="21"/>
    </row>
    <row r="2323" spans="4:7">
      <c r="D2323" s="21"/>
      <c r="E2323" s="21"/>
      <c r="F2323" s="21"/>
      <c r="G2323" s="21"/>
    </row>
    <row r="2324" spans="4:7">
      <c r="D2324" s="21"/>
      <c r="E2324" s="21"/>
      <c r="F2324" s="21"/>
      <c r="G2324" s="21"/>
    </row>
    <row r="2325" spans="4:7">
      <c r="D2325" s="21"/>
      <c r="E2325" s="21"/>
      <c r="F2325" s="21"/>
      <c r="G2325" s="21"/>
    </row>
    <row r="2326" spans="4:7">
      <c r="D2326" s="21"/>
      <c r="E2326" s="21"/>
      <c r="F2326" s="21"/>
      <c r="G2326" s="21"/>
    </row>
    <row r="2327" spans="4:7">
      <c r="D2327" s="21"/>
      <c r="E2327" s="21"/>
      <c r="F2327" s="21"/>
      <c r="G2327" s="21"/>
    </row>
    <row r="2328" spans="4:7">
      <c r="D2328" s="21"/>
      <c r="E2328" s="21"/>
      <c r="F2328" s="21"/>
      <c r="G2328" s="21"/>
    </row>
    <row r="2329" spans="4:7">
      <c r="D2329" s="21"/>
      <c r="E2329" s="21"/>
      <c r="F2329" s="21"/>
      <c r="G2329" s="21"/>
    </row>
    <row r="2330" spans="4:7">
      <c r="D2330" s="21"/>
      <c r="E2330" s="21"/>
      <c r="F2330" s="21"/>
      <c r="G2330" s="21"/>
    </row>
    <row r="2331" spans="4:7">
      <c r="D2331" s="21"/>
      <c r="E2331" s="21"/>
      <c r="F2331" s="21"/>
      <c r="G2331" s="21"/>
    </row>
    <row r="2332" spans="4:7">
      <c r="D2332" s="21"/>
      <c r="E2332" s="21"/>
      <c r="F2332" s="21"/>
      <c r="G2332" s="21"/>
    </row>
    <row r="2333" spans="4:7">
      <c r="D2333" s="21"/>
      <c r="E2333" s="21"/>
      <c r="F2333" s="21"/>
      <c r="G2333" s="21"/>
    </row>
    <row r="2334" spans="4:7">
      <c r="D2334" s="21"/>
      <c r="E2334" s="21"/>
      <c r="F2334" s="21"/>
      <c r="G2334" s="21"/>
    </row>
    <row r="2335" spans="4:7">
      <c r="D2335" s="21"/>
      <c r="E2335" s="21"/>
      <c r="F2335" s="21"/>
      <c r="G2335" s="21"/>
    </row>
    <row r="2336" spans="4:7">
      <c r="D2336" s="21"/>
      <c r="E2336" s="21"/>
      <c r="F2336" s="21"/>
      <c r="G2336" s="21"/>
    </row>
    <row r="2337" spans="4:7">
      <c r="D2337" s="21"/>
      <c r="E2337" s="21"/>
      <c r="F2337" s="21"/>
      <c r="G2337" s="21"/>
    </row>
    <row r="2338" spans="4:7">
      <c r="D2338" s="21"/>
      <c r="E2338" s="21"/>
      <c r="F2338" s="21"/>
      <c r="G2338" s="21"/>
    </row>
    <row r="2339" spans="4:7">
      <c r="D2339" s="21"/>
      <c r="E2339" s="21"/>
      <c r="F2339" s="21"/>
      <c r="G2339" s="21"/>
    </row>
    <row r="2340" spans="4:7">
      <c r="D2340" s="21"/>
      <c r="E2340" s="21"/>
      <c r="F2340" s="21"/>
      <c r="G2340" s="21"/>
    </row>
    <row r="2341" spans="4:7">
      <c r="D2341" s="21"/>
      <c r="E2341" s="21"/>
      <c r="F2341" s="21"/>
      <c r="G2341" s="21"/>
    </row>
    <row r="2342" spans="4:7">
      <c r="D2342" s="21"/>
      <c r="E2342" s="21"/>
      <c r="F2342" s="21"/>
      <c r="G2342" s="21"/>
    </row>
    <row r="2343" spans="4:7">
      <c r="D2343" s="21"/>
      <c r="E2343" s="21"/>
      <c r="F2343" s="21"/>
      <c r="G2343" s="21"/>
    </row>
    <row r="2344" spans="4:7">
      <c r="D2344" s="21"/>
      <c r="E2344" s="21"/>
      <c r="F2344" s="21"/>
      <c r="G2344" s="21"/>
    </row>
    <row r="2345" spans="4:7">
      <c r="D2345" s="21"/>
      <c r="E2345" s="21"/>
      <c r="F2345" s="21"/>
      <c r="G2345" s="21"/>
    </row>
    <row r="2346" spans="4:7">
      <c r="D2346" s="21"/>
      <c r="E2346" s="21"/>
      <c r="F2346" s="21"/>
      <c r="G2346" s="21"/>
    </row>
    <row r="2347" spans="4:7">
      <c r="D2347" s="21"/>
      <c r="E2347" s="21"/>
      <c r="F2347" s="21"/>
      <c r="G2347" s="21"/>
    </row>
    <row r="2348" spans="4:7">
      <c r="D2348" s="21"/>
      <c r="E2348" s="21"/>
      <c r="F2348" s="21"/>
      <c r="G2348" s="21"/>
    </row>
    <row r="2349" spans="4:7">
      <c r="D2349" s="21"/>
      <c r="E2349" s="21"/>
      <c r="F2349" s="21"/>
      <c r="G2349" s="21"/>
    </row>
    <row r="2350" spans="4:7">
      <c r="D2350" s="21"/>
      <c r="E2350" s="21"/>
      <c r="F2350" s="21"/>
      <c r="G2350" s="21"/>
    </row>
    <row r="2351" spans="4:7">
      <c r="D2351" s="21"/>
      <c r="E2351" s="21"/>
      <c r="F2351" s="21"/>
      <c r="G2351" s="21"/>
    </row>
    <row r="2352" spans="4:7">
      <c r="D2352" s="21"/>
      <c r="E2352" s="21"/>
      <c r="F2352" s="21"/>
      <c r="G2352" s="21"/>
    </row>
    <row r="2353" spans="4:7">
      <c r="D2353" s="21"/>
      <c r="E2353" s="21"/>
      <c r="F2353" s="21"/>
      <c r="G2353" s="21"/>
    </row>
    <row r="2354" spans="4:7">
      <c r="D2354" s="21"/>
      <c r="E2354" s="21"/>
      <c r="F2354" s="21"/>
      <c r="G2354" s="21"/>
    </row>
    <row r="2355" spans="4:7">
      <c r="D2355" s="21"/>
      <c r="E2355" s="21"/>
      <c r="F2355" s="21"/>
      <c r="G2355" s="21"/>
    </row>
    <row r="2356" spans="4:7">
      <c r="D2356" s="21"/>
      <c r="E2356" s="21"/>
      <c r="F2356" s="21"/>
      <c r="G2356" s="21"/>
    </row>
    <row r="2357" spans="4:7">
      <c r="D2357" s="21"/>
      <c r="E2357" s="21"/>
      <c r="F2357" s="21"/>
      <c r="G2357" s="21"/>
    </row>
    <row r="2358" spans="4:7">
      <c r="D2358" s="21"/>
      <c r="E2358" s="21"/>
      <c r="F2358" s="21"/>
      <c r="G2358" s="21"/>
    </row>
    <row r="2359" spans="4:7">
      <c r="D2359" s="21"/>
      <c r="E2359" s="21"/>
      <c r="F2359" s="21"/>
      <c r="G2359" s="21"/>
    </row>
    <row r="2360" spans="4:7">
      <c r="D2360" s="21"/>
      <c r="E2360" s="21"/>
      <c r="F2360" s="21"/>
      <c r="G2360" s="21"/>
    </row>
    <row r="2361" spans="4:7">
      <c r="D2361" s="21"/>
      <c r="E2361" s="21"/>
      <c r="F2361" s="21"/>
      <c r="G2361" s="21"/>
    </row>
    <row r="2362" spans="4:7">
      <c r="D2362" s="21"/>
      <c r="E2362" s="21"/>
      <c r="F2362" s="21"/>
      <c r="G2362" s="21"/>
    </row>
    <row r="2363" spans="4:7">
      <c r="D2363" s="21"/>
      <c r="E2363" s="21"/>
      <c r="F2363" s="21"/>
      <c r="G2363" s="21"/>
    </row>
    <row r="2364" spans="4:7">
      <c r="D2364" s="21"/>
      <c r="E2364" s="21"/>
      <c r="F2364" s="21"/>
      <c r="G2364" s="21"/>
    </row>
    <row r="2365" spans="4:7">
      <c r="D2365" s="21"/>
      <c r="E2365" s="21"/>
      <c r="F2365" s="21"/>
      <c r="G2365" s="21"/>
    </row>
    <row r="2366" spans="4:7">
      <c r="D2366" s="21"/>
      <c r="E2366" s="21"/>
      <c r="F2366" s="21"/>
      <c r="G2366" s="21"/>
    </row>
    <row r="2367" spans="4:7">
      <c r="D2367" s="21"/>
      <c r="E2367" s="21"/>
      <c r="F2367" s="21"/>
      <c r="G2367" s="21"/>
    </row>
    <row r="2368" spans="4:7">
      <c r="D2368" s="21"/>
      <c r="E2368" s="21"/>
      <c r="F2368" s="21"/>
      <c r="G2368" s="21"/>
    </row>
    <row r="2369" spans="4:7">
      <c r="D2369" s="21"/>
      <c r="E2369" s="21"/>
      <c r="F2369" s="21"/>
      <c r="G2369" s="21"/>
    </row>
    <row r="2370" spans="4:7">
      <c r="D2370" s="21"/>
      <c r="E2370" s="21"/>
      <c r="F2370" s="21"/>
      <c r="G2370" s="21"/>
    </row>
    <row r="2371" spans="4:7">
      <c r="D2371" s="21"/>
      <c r="E2371" s="21"/>
      <c r="F2371" s="21"/>
      <c r="G2371" s="21"/>
    </row>
    <row r="2372" spans="4:7">
      <c r="D2372" s="21"/>
      <c r="E2372" s="21"/>
      <c r="F2372" s="21"/>
      <c r="G2372" s="21"/>
    </row>
    <row r="2373" spans="4:7">
      <c r="D2373" s="21"/>
      <c r="E2373" s="21"/>
      <c r="F2373" s="21"/>
      <c r="G2373" s="21"/>
    </row>
    <row r="2374" spans="4:7">
      <c r="D2374" s="21"/>
      <c r="E2374" s="21"/>
      <c r="F2374" s="21"/>
      <c r="G2374" s="21"/>
    </row>
    <row r="2375" spans="4:7">
      <c r="D2375" s="21"/>
      <c r="E2375" s="21"/>
      <c r="F2375" s="21"/>
      <c r="G2375" s="21"/>
    </row>
    <row r="2376" spans="4:7">
      <c r="D2376" s="21"/>
      <c r="E2376" s="21"/>
      <c r="F2376" s="21"/>
      <c r="G2376" s="21"/>
    </row>
    <row r="2377" spans="4:7">
      <c r="D2377" s="21"/>
      <c r="E2377" s="21"/>
      <c r="F2377" s="21"/>
      <c r="G2377" s="21"/>
    </row>
    <row r="2378" spans="4:7">
      <c r="D2378" s="21"/>
      <c r="E2378" s="21"/>
      <c r="F2378" s="21"/>
      <c r="G2378" s="21"/>
    </row>
    <row r="2379" spans="4:7">
      <c r="D2379" s="21"/>
      <c r="E2379" s="21"/>
      <c r="F2379" s="21"/>
      <c r="G2379" s="21"/>
    </row>
    <row r="2380" spans="4:7">
      <c r="D2380" s="21"/>
      <c r="E2380" s="21"/>
      <c r="F2380" s="21"/>
      <c r="G2380" s="21"/>
    </row>
    <row r="2381" spans="4:7">
      <c r="D2381" s="21"/>
      <c r="E2381" s="21"/>
      <c r="F2381" s="21"/>
      <c r="G2381" s="21"/>
    </row>
    <row r="2382" spans="4:7">
      <c r="D2382" s="21"/>
      <c r="E2382" s="21"/>
      <c r="F2382" s="21"/>
      <c r="G2382" s="21"/>
    </row>
    <row r="2383" spans="4:7">
      <c r="D2383" s="21"/>
      <c r="E2383" s="21"/>
      <c r="F2383" s="21"/>
      <c r="G2383" s="21"/>
    </row>
    <row r="2384" spans="4:7">
      <c r="D2384" s="21"/>
      <c r="E2384" s="21"/>
      <c r="F2384" s="21"/>
      <c r="G2384" s="21"/>
    </row>
    <row r="2385" spans="4:7">
      <c r="D2385" s="21"/>
      <c r="E2385" s="21"/>
      <c r="F2385" s="21"/>
      <c r="G2385" s="21"/>
    </row>
    <row r="2386" spans="4:7">
      <c r="D2386" s="21"/>
      <c r="E2386" s="21"/>
      <c r="F2386" s="21"/>
      <c r="G2386" s="21"/>
    </row>
    <row r="2387" spans="4:7">
      <c r="D2387" s="21"/>
      <c r="E2387" s="21"/>
      <c r="F2387" s="21"/>
      <c r="G2387" s="21"/>
    </row>
    <row r="2388" spans="4:7">
      <c r="D2388" s="21"/>
      <c r="E2388" s="21"/>
      <c r="F2388" s="21"/>
      <c r="G2388" s="21"/>
    </row>
    <row r="2389" spans="4:7">
      <c r="D2389" s="21"/>
      <c r="E2389" s="21"/>
      <c r="F2389" s="21"/>
      <c r="G2389" s="21"/>
    </row>
    <row r="2390" spans="4:7">
      <c r="D2390" s="21"/>
      <c r="E2390" s="21"/>
      <c r="F2390" s="21"/>
      <c r="G2390" s="21"/>
    </row>
    <row r="2391" spans="4:7">
      <c r="D2391" s="21"/>
      <c r="E2391" s="21"/>
      <c r="F2391" s="21"/>
      <c r="G2391" s="21"/>
    </row>
    <row r="2392" spans="4:7">
      <c r="D2392" s="21"/>
      <c r="E2392" s="21"/>
      <c r="F2392" s="21"/>
      <c r="G2392" s="21"/>
    </row>
    <row r="2393" spans="4:7">
      <c r="D2393" s="21"/>
      <c r="E2393" s="21"/>
      <c r="F2393" s="21"/>
      <c r="G2393" s="21"/>
    </row>
    <row r="2394" spans="4:7">
      <c r="D2394" s="21"/>
      <c r="E2394" s="21"/>
      <c r="F2394" s="21"/>
      <c r="G2394" s="21"/>
    </row>
    <row r="2395" spans="4:7">
      <c r="D2395" s="21"/>
      <c r="E2395" s="21"/>
      <c r="F2395" s="21"/>
      <c r="G2395" s="21"/>
    </row>
    <row r="2396" spans="4:7">
      <c r="D2396" s="21"/>
      <c r="E2396" s="21"/>
      <c r="F2396" s="21"/>
      <c r="G2396" s="21"/>
    </row>
    <row r="2397" spans="4:7">
      <c r="D2397" s="21"/>
      <c r="E2397" s="21"/>
      <c r="F2397" s="21"/>
      <c r="G2397" s="21"/>
    </row>
    <row r="2398" spans="4:7">
      <c r="D2398" s="21"/>
      <c r="E2398" s="21"/>
      <c r="F2398" s="21"/>
      <c r="G2398" s="21"/>
    </row>
    <row r="2399" spans="4:7">
      <c r="D2399" s="21"/>
      <c r="E2399" s="21"/>
      <c r="F2399" s="21"/>
      <c r="G2399" s="21"/>
    </row>
    <row r="2400" spans="4:7">
      <c r="D2400" s="21"/>
      <c r="E2400" s="21"/>
      <c r="F2400" s="21"/>
      <c r="G2400" s="21"/>
    </row>
    <row r="2401" spans="4:7">
      <c r="D2401" s="21"/>
      <c r="E2401" s="21"/>
      <c r="F2401" s="21"/>
      <c r="G2401" s="21"/>
    </row>
    <row r="2402" spans="4:7">
      <c r="D2402" s="21"/>
      <c r="E2402" s="21"/>
      <c r="F2402" s="21"/>
      <c r="G2402" s="21"/>
    </row>
    <row r="2403" spans="4:7">
      <c r="D2403" s="21"/>
      <c r="E2403" s="21"/>
      <c r="F2403" s="21"/>
      <c r="G2403" s="21"/>
    </row>
    <row r="2404" spans="4:7">
      <c r="D2404" s="21"/>
      <c r="E2404" s="21"/>
      <c r="F2404" s="21"/>
      <c r="G2404" s="21"/>
    </row>
    <row r="2405" spans="4:7">
      <c r="D2405" s="21"/>
      <c r="E2405" s="21"/>
      <c r="F2405" s="21"/>
      <c r="G2405" s="21"/>
    </row>
    <row r="2406" spans="4:7">
      <c r="D2406" s="21"/>
      <c r="E2406" s="21"/>
      <c r="F2406" s="21"/>
      <c r="G2406" s="21"/>
    </row>
    <row r="2407" spans="4:7">
      <c r="D2407" s="21"/>
      <c r="E2407" s="21"/>
      <c r="F2407" s="21"/>
      <c r="G2407" s="21"/>
    </row>
    <row r="2408" spans="4:7">
      <c r="D2408" s="21"/>
      <c r="E2408" s="21"/>
      <c r="F2408" s="21"/>
      <c r="G2408" s="21"/>
    </row>
    <row r="2409" spans="4:7">
      <c r="D2409" s="21"/>
      <c r="E2409" s="21"/>
      <c r="F2409" s="21"/>
      <c r="G2409" s="21"/>
    </row>
    <row r="2410" spans="4:7">
      <c r="D2410" s="21"/>
      <c r="E2410" s="21"/>
      <c r="F2410" s="21"/>
      <c r="G2410" s="21"/>
    </row>
    <row r="2411" spans="4:7">
      <c r="D2411" s="21"/>
      <c r="E2411" s="21"/>
      <c r="F2411" s="21"/>
      <c r="G2411" s="21"/>
    </row>
    <row r="2412" spans="4:7">
      <c r="D2412" s="21"/>
      <c r="E2412" s="21"/>
      <c r="F2412" s="21"/>
      <c r="G2412" s="21"/>
    </row>
    <row r="2413" spans="4:7">
      <c r="D2413" s="21"/>
      <c r="E2413" s="21"/>
      <c r="F2413" s="21"/>
      <c r="G2413" s="21"/>
    </row>
    <row r="2414" spans="4:7">
      <c r="D2414" s="21"/>
      <c r="E2414" s="21"/>
      <c r="F2414" s="21"/>
      <c r="G2414" s="21"/>
    </row>
    <row r="2415" spans="4:7">
      <c r="D2415" s="21"/>
      <c r="E2415" s="21"/>
      <c r="F2415" s="21"/>
      <c r="G2415" s="21"/>
    </row>
    <row r="2416" spans="4:7">
      <c r="D2416" s="21"/>
      <c r="E2416" s="21"/>
      <c r="F2416" s="21"/>
      <c r="G2416" s="21"/>
    </row>
    <row r="2417" spans="4:7">
      <c r="D2417" s="21"/>
      <c r="E2417" s="21"/>
      <c r="F2417" s="21"/>
      <c r="G2417" s="21"/>
    </row>
    <row r="2418" spans="4:7">
      <c r="D2418" s="21"/>
      <c r="E2418" s="21"/>
      <c r="F2418" s="21"/>
      <c r="G2418" s="21"/>
    </row>
    <row r="2419" spans="4:7">
      <c r="D2419" s="21"/>
      <c r="E2419" s="21"/>
      <c r="F2419" s="21"/>
      <c r="G2419" s="21"/>
    </row>
    <row r="2420" spans="4:7">
      <c r="D2420" s="21"/>
      <c r="E2420" s="21"/>
      <c r="F2420" s="21"/>
      <c r="G2420" s="21"/>
    </row>
    <row r="2421" spans="4:7">
      <c r="D2421" s="21"/>
      <c r="E2421" s="21"/>
      <c r="F2421" s="21"/>
      <c r="G2421" s="21"/>
    </row>
    <row r="2422" spans="4:7">
      <c r="D2422" s="21"/>
      <c r="E2422" s="21"/>
      <c r="F2422" s="21"/>
      <c r="G2422" s="21"/>
    </row>
    <row r="2423" spans="4:7">
      <c r="D2423" s="21"/>
      <c r="E2423" s="21"/>
      <c r="F2423" s="21"/>
      <c r="G2423" s="21"/>
    </row>
    <row r="2424" spans="4:7">
      <c r="D2424" s="21"/>
      <c r="E2424" s="21"/>
      <c r="F2424" s="21"/>
      <c r="G2424" s="21"/>
    </row>
    <row r="2425" spans="4:7">
      <c r="D2425" s="21"/>
      <c r="E2425" s="21"/>
      <c r="F2425" s="21"/>
      <c r="G2425" s="21"/>
    </row>
    <row r="2426" spans="4:7">
      <c r="D2426" s="21"/>
      <c r="E2426" s="21"/>
      <c r="F2426" s="21"/>
      <c r="G2426" s="21"/>
    </row>
    <row r="2427" spans="4:7">
      <c r="D2427" s="21"/>
      <c r="E2427" s="21"/>
      <c r="F2427" s="21"/>
      <c r="G2427" s="21"/>
    </row>
    <row r="2428" spans="4:7">
      <c r="D2428" s="21"/>
      <c r="E2428" s="21"/>
      <c r="F2428" s="21"/>
      <c r="G2428" s="21"/>
    </row>
    <row r="2429" spans="4:7">
      <c r="D2429" s="21"/>
      <c r="E2429" s="21"/>
      <c r="F2429" s="21"/>
      <c r="G2429" s="21"/>
    </row>
    <row r="2430" spans="4:7">
      <c r="D2430" s="21"/>
      <c r="E2430" s="21"/>
      <c r="F2430" s="21"/>
      <c r="G2430" s="21"/>
    </row>
    <row r="2431" spans="4:7">
      <c r="D2431" s="21"/>
      <c r="E2431" s="21"/>
      <c r="F2431" s="21"/>
      <c r="G2431" s="21"/>
    </row>
    <row r="2432" spans="4:7">
      <c r="D2432" s="21"/>
      <c r="E2432" s="21"/>
      <c r="F2432" s="21"/>
      <c r="G2432" s="21"/>
    </row>
    <row r="2433" spans="4:7">
      <c r="D2433" s="21"/>
      <c r="E2433" s="21"/>
      <c r="F2433" s="21"/>
      <c r="G2433" s="21"/>
    </row>
    <row r="2434" spans="4:7">
      <c r="D2434" s="21"/>
      <c r="E2434" s="21"/>
      <c r="F2434" s="21"/>
      <c r="G2434" s="21"/>
    </row>
    <row r="2435" spans="4:7">
      <c r="D2435" s="21"/>
      <c r="E2435" s="21"/>
      <c r="F2435" s="21"/>
      <c r="G2435" s="21"/>
    </row>
    <row r="2436" spans="4:7">
      <c r="D2436" s="21"/>
      <c r="E2436" s="21"/>
      <c r="F2436" s="21"/>
      <c r="G2436" s="21"/>
    </row>
    <row r="2437" spans="4:7">
      <c r="D2437" s="21"/>
      <c r="E2437" s="21"/>
      <c r="F2437" s="21"/>
      <c r="G2437" s="21"/>
    </row>
    <row r="2438" spans="4:7">
      <c r="D2438" s="21"/>
      <c r="E2438" s="21"/>
      <c r="F2438" s="21"/>
      <c r="G2438" s="21"/>
    </row>
    <row r="2439" spans="4:7">
      <c r="D2439" s="21"/>
      <c r="E2439" s="21"/>
      <c r="F2439" s="21"/>
      <c r="G2439" s="21"/>
    </row>
    <row r="2440" spans="4:7">
      <c r="D2440" s="21"/>
      <c r="E2440" s="21"/>
      <c r="F2440" s="21"/>
      <c r="G2440" s="21"/>
    </row>
    <row r="2441" spans="4:7">
      <c r="D2441" s="21"/>
      <c r="E2441" s="21"/>
      <c r="F2441" s="21"/>
      <c r="G2441" s="21"/>
    </row>
    <row r="2442" spans="4:7">
      <c r="D2442" s="21"/>
      <c r="E2442" s="21"/>
      <c r="F2442" s="21"/>
      <c r="G2442" s="21"/>
    </row>
    <row r="2443" spans="4:7">
      <c r="D2443" s="21"/>
      <c r="E2443" s="21"/>
      <c r="F2443" s="21"/>
      <c r="G2443" s="21"/>
    </row>
    <row r="2444" spans="4:7">
      <c r="D2444" s="21"/>
      <c r="E2444" s="21"/>
      <c r="F2444" s="21"/>
      <c r="G2444" s="21"/>
    </row>
    <row r="2445" spans="4:7">
      <c r="D2445" s="21"/>
      <c r="E2445" s="21"/>
      <c r="F2445" s="21"/>
      <c r="G2445" s="21"/>
    </row>
    <row r="2446" spans="4:7">
      <c r="D2446" s="21"/>
      <c r="E2446" s="21"/>
      <c r="F2446" s="21"/>
      <c r="G2446" s="21"/>
    </row>
    <row r="2447" spans="4:7">
      <c r="D2447" s="21"/>
      <c r="E2447" s="21"/>
      <c r="F2447" s="21"/>
      <c r="G2447" s="21"/>
    </row>
    <row r="2448" spans="4:7">
      <c r="D2448" s="21"/>
      <c r="E2448" s="21"/>
      <c r="F2448" s="21"/>
      <c r="G2448" s="21"/>
    </row>
    <row r="2449" spans="4:7">
      <c r="D2449" s="21"/>
      <c r="E2449" s="21"/>
      <c r="F2449" s="21"/>
      <c r="G2449" s="21"/>
    </row>
    <row r="2450" spans="4:7">
      <c r="D2450" s="21"/>
      <c r="E2450" s="21"/>
      <c r="F2450" s="21"/>
      <c r="G2450" s="21"/>
    </row>
    <row r="2451" spans="4:7">
      <c r="D2451" s="21"/>
      <c r="E2451" s="21"/>
      <c r="F2451" s="21"/>
      <c r="G2451" s="21"/>
    </row>
    <row r="2452" spans="4:7">
      <c r="D2452" s="21"/>
      <c r="E2452" s="21"/>
      <c r="F2452" s="21"/>
      <c r="G2452" s="21"/>
    </row>
    <row r="2453" spans="4:7">
      <c r="D2453" s="21"/>
      <c r="E2453" s="21"/>
      <c r="F2453" s="21"/>
      <c r="G2453" s="21"/>
    </row>
    <row r="2454" spans="4:7">
      <c r="D2454" s="21"/>
      <c r="E2454" s="21"/>
      <c r="F2454" s="21"/>
      <c r="G2454" s="21"/>
    </row>
    <row r="2455" spans="4:7">
      <c r="D2455" s="21"/>
      <c r="E2455" s="21"/>
      <c r="F2455" s="21"/>
      <c r="G2455" s="21"/>
    </row>
    <row r="2456" spans="4:7">
      <c r="D2456" s="21"/>
      <c r="E2456" s="21"/>
      <c r="F2456" s="21"/>
      <c r="G2456" s="21"/>
    </row>
    <row r="2457" spans="4:7">
      <c r="D2457" s="21"/>
      <c r="E2457" s="21"/>
      <c r="F2457" s="21"/>
      <c r="G2457" s="21"/>
    </row>
    <row r="2458" spans="4:7">
      <c r="D2458" s="21"/>
      <c r="E2458" s="21"/>
      <c r="F2458" s="21"/>
      <c r="G2458" s="21"/>
    </row>
    <row r="2459" spans="4:7">
      <c r="D2459" s="21"/>
      <c r="E2459" s="21"/>
      <c r="F2459" s="21"/>
      <c r="G2459" s="21"/>
    </row>
    <row r="2460" spans="4:7">
      <c r="D2460" s="21"/>
      <c r="E2460" s="21"/>
      <c r="F2460" s="21"/>
      <c r="G2460" s="21"/>
    </row>
    <row r="2461" spans="4:7">
      <c r="D2461" s="21"/>
      <c r="E2461" s="21"/>
      <c r="F2461" s="21"/>
      <c r="G2461" s="21"/>
    </row>
    <row r="2462" spans="4:7">
      <c r="D2462" s="21"/>
      <c r="E2462" s="21"/>
      <c r="F2462" s="21"/>
      <c r="G2462" s="21"/>
    </row>
    <row r="2463" spans="4:7">
      <c r="D2463" s="21"/>
      <c r="E2463" s="21"/>
      <c r="F2463" s="21"/>
      <c r="G2463" s="21"/>
    </row>
    <row r="2464" spans="4:7">
      <c r="D2464" s="21"/>
      <c r="E2464" s="21"/>
      <c r="F2464" s="21"/>
      <c r="G2464" s="21"/>
    </row>
    <row r="2465" spans="4:7">
      <c r="D2465" s="21"/>
      <c r="E2465" s="21"/>
      <c r="F2465" s="21"/>
      <c r="G2465" s="21"/>
    </row>
    <row r="2466" spans="4:7">
      <c r="D2466" s="21"/>
      <c r="E2466" s="21"/>
      <c r="F2466" s="21"/>
      <c r="G2466" s="21"/>
    </row>
    <row r="2467" spans="4:7">
      <c r="D2467" s="21"/>
      <c r="E2467" s="21"/>
      <c r="F2467" s="21"/>
      <c r="G2467" s="21"/>
    </row>
    <row r="2468" spans="4:7">
      <c r="D2468" s="21"/>
      <c r="E2468" s="21"/>
      <c r="F2468" s="21"/>
      <c r="G2468" s="21"/>
    </row>
    <row r="2469" spans="4:7">
      <c r="D2469" s="21"/>
      <c r="E2469" s="21"/>
      <c r="F2469" s="21"/>
      <c r="G2469" s="21"/>
    </row>
    <row r="2470" spans="4:7">
      <c r="D2470" s="21"/>
      <c r="E2470" s="21"/>
      <c r="F2470" s="21"/>
      <c r="G2470" s="21"/>
    </row>
    <row r="2471" spans="4:7">
      <c r="D2471" s="21"/>
      <c r="E2471" s="21"/>
      <c r="F2471" s="21"/>
      <c r="G2471" s="21"/>
    </row>
    <row r="2472" spans="4:7">
      <c r="D2472" s="21"/>
      <c r="E2472" s="21"/>
      <c r="F2472" s="21"/>
      <c r="G2472" s="21"/>
    </row>
    <row r="2473" spans="4:7">
      <c r="D2473" s="21"/>
      <c r="E2473" s="21"/>
      <c r="F2473" s="21"/>
      <c r="G2473" s="21"/>
    </row>
    <row r="2474" spans="4:7">
      <c r="D2474" s="21"/>
      <c r="E2474" s="21"/>
      <c r="F2474" s="21"/>
      <c r="G2474" s="21"/>
    </row>
    <row r="2475" spans="4:7">
      <c r="D2475" s="21"/>
      <c r="E2475" s="21"/>
      <c r="F2475" s="21"/>
      <c r="G2475" s="21"/>
    </row>
    <row r="2476" spans="4:7">
      <c r="D2476" s="21"/>
      <c r="E2476" s="21"/>
      <c r="F2476" s="21"/>
      <c r="G2476" s="21"/>
    </row>
    <row r="2477" spans="4:7">
      <c r="D2477" s="21"/>
      <c r="E2477" s="21"/>
      <c r="F2477" s="21"/>
      <c r="G2477" s="21"/>
    </row>
    <row r="2478" spans="4:7">
      <c r="D2478" s="21"/>
      <c r="E2478" s="21"/>
      <c r="F2478" s="21"/>
      <c r="G2478" s="21"/>
    </row>
    <row r="2479" spans="4:7">
      <c r="D2479" s="21"/>
      <c r="E2479" s="21"/>
      <c r="F2479" s="21"/>
      <c r="G2479" s="21"/>
    </row>
    <row r="2480" spans="4:7">
      <c r="D2480" s="21"/>
      <c r="E2480" s="21"/>
      <c r="F2480" s="21"/>
      <c r="G2480" s="21"/>
    </row>
    <row r="2481" spans="4:7">
      <c r="D2481" s="21"/>
      <c r="E2481" s="21"/>
      <c r="F2481" s="21"/>
      <c r="G2481" s="21"/>
    </row>
    <row r="2482" spans="4:7">
      <c r="D2482" s="21"/>
      <c r="E2482" s="21"/>
      <c r="F2482" s="21"/>
      <c r="G2482" s="21"/>
    </row>
    <row r="2483" spans="4:7">
      <c r="D2483" s="21"/>
      <c r="E2483" s="21"/>
      <c r="F2483" s="21"/>
      <c r="G2483" s="21"/>
    </row>
    <row r="2484" spans="4:7">
      <c r="D2484" s="21"/>
      <c r="E2484" s="21"/>
      <c r="F2484" s="21"/>
      <c r="G2484" s="21"/>
    </row>
    <row r="2485" spans="4:7">
      <c r="D2485" s="21"/>
      <c r="E2485" s="21"/>
      <c r="F2485" s="21"/>
      <c r="G2485" s="21"/>
    </row>
    <row r="2486" spans="4:7">
      <c r="D2486" s="21"/>
      <c r="E2486" s="21"/>
      <c r="F2486" s="21"/>
      <c r="G2486" s="21"/>
    </row>
    <row r="2487" spans="4:7">
      <c r="D2487" s="21"/>
      <c r="E2487" s="21"/>
      <c r="F2487" s="21"/>
      <c r="G2487" s="21"/>
    </row>
    <row r="2488" spans="4:7">
      <c r="D2488" s="21"/>
      <c r="E2488" s="21"/>
      <c r="F2488" s="21"/>
      <c r="G2488" s="21"/>
    </row>
    <row r="2489" spans="4:7">
      <c r="D2489" s="21"/>
      <c r="E2489" s="21"/>
      <c r="F2489" s="21"/>
      <c r="G2489" s="21"/>
    </row>
    <row r="2490" spans="4:7">
      <c r="D2490" s="21"/>
      <c r="E2490" s="21"/>
      <c r="F2490" s="21"/>
      <c r="G2490" s="21"/>
    </row>
    <row r="2491" spans="4:7">
      <c r="D2491" s="21"/>
      <c r="E2491" s="21"/>
      <c r="F2491" s="21"/>
      <c r="G2491" s="21"/>
    </row>
    <row r="2492" spans="4:7">
      <c r="D2492" s="21"/>
      <c r="E2492" s="21"/>
      <c r="F2492" s="21"/>
      <c r="G2492" s="21"/>
    </row>
    <row r="2493" spans="4:7">
      <c r="D2493" s="21"/>
      <c r="E2493" s="21"/>
      <c r="F2493" s="21"/>
      <c r="G2493" s="21"/>
    </row>
    <row r="2494" spans="4:7">
      <c r="D2494" s="21"/>
      <c r="E2494" s="21"/>
      <c r="F2494" s="21"/>
      <c r="G2494" s="21"/>
    </row>
    <row r="2495" spans="4:7">
      <c r="D2495" s="21"/>
      <c r="E2495" s="21"/>
      <c r="F2495" s="21"/>
      <c r="G2495" s="21"/>
    </row>
    <row r="2496" spans="4:7">
      <c r="D2496" s="21"/>
      <c r="E2496" s="21"/>
      <c r="F2496" s="21"/>
      <c r="G2496" s="21"/>
    </row>
    <row r="2497" spans="4:7">
      <c r="D2497" s="21"/>
      <c r="E2497" s="21"/>
      <c r="F2497" s="21"/>
      <c r="G2497" s="21"/>
    </row>
    <row r="2498" spans="4:7">
      <c r="D2498" s="21"/>
      <c r="E2498" s="21"/>
      <c r="F2498" s="21"/>
      <c r="G2498" s="21"/>
    </row>
    <row r="2499" spans="4:7">
      <c r="D2499" s="21"/>
      <c r="E2499" s="21"/>
      <c r="F2499" s="21"/>
      <c r="G2499" s="21"/>
    </row>
    <row r="2500" spans="4:7">
      <c r="D2500" s="21"/>
      <c r="E2500" s="21"/>
      <c r="F2500" s="21"/>
      <c r="G2500" s="21"/>
    </row>
    <row r="2501" spans="4:7">
      <c r="D2501" s="21"/>
      <c r="E2501" s="21"/>
      <c r="F2501" s="21"/>
      <c r="G2501" s="21"/>
    </row>
    <row r="2502" spans="4:7">
      <c r="D2502" s="21"/>
      <c r="E2502" s="21"/>
      <c r="F2502" s="21"/>
      <c r="G2502" s="21"/>
    </row>
    <row r="2503" spans="4:7">
      <c r="D2503" s="21"/>
      <c r="E2503" s="21"/>
      <c r="F2503" s="21"/>
      <c r="G2503" s="21"/>
    </row>
    <row r="2504" spans="4:7">
      <c r="D2504" s="21"/>
      <c r="E2504" s="21"/>
      <c r="F2504" s="21"/>
      <c r="G2504" s="21"/>
    </row>
    <row r="2505" spans="4:7">
      <c r="D2505" s="21"/>
      <c r="E2505" s="21"/>
      <c r="F2505" s="21"/>
      <c r="G2505" s="21"/>
    </row>
    <row r="2506" spans="4:7">
      <c r="D2506" s="21"/>
      <c r="E2506" s="21"/>
      <c r="F2506" s="21"/>
      <c r="G2506" s="21"/>
    </row>
    <row r="2507" spans="4:7">
      <c r="D2507" s="21"/>
      <c r="E2507" s="21"/>
      <c r="F2507" s="21"/>
      <c r="G2507" s="21"/>
    </row>
    <row r="2508" spans="4:7">
      <c r="D2508" s="21"/>
      <c r="E2508" s="21"/>
      <c r="F2508" s="21"/>
      <c r="G2508" s="21"/>
    </row>
    <row r="2509" spans="4:7">
      <c r="D2509" s="21"/>
      <c r="E2509" s="21"/>
      <c r="F2509" s="21"/>
      <c r="G2509" s="21"/>
    </row>
    <row r="2510" spans="4:7">
      <c r="D2510" s="21"/>
      <c r="E2510" s="21"/>
      <c r="F2510" s="21"/>
      <c r="G2510" s="21"/>
    </row>
    <row r="2511" spans="4:7">
      <c r="D2511" s="21"/>
      <c r="E2511" s="21"/>
      <c r="F2511" s="21"/>
      <c r="G2511" s="21"/>
    </row>
    <row r="2512" spans="4:7">
      <c r="D2512" s="21"/>
      <c r="E2512" s="21"/>
      <c r="F2512" s="21"/>
      <c r="G2512" s="21"/>
    </row>
    <row r="2513" spans="4:7">
      <c r="D2513" s="21"/>
      <c r="E2513" s="21"/>
      <c r="F2513" s="21"/>
      <c r="G2513" s="21"/>
    </row>
    <row r="2514" spans="4:7">
      <c r="D2514" s="21"/>
      <c r="E2514" s="21"/>
      <c r="F2514" s="21"/>
      <c r="G2514" s="21"/>
    </row>
    <row r="2515" spans="4:7">
      <c r="D2515" s="21"/>
      <c r="E2515" s="21"/>
      <c r="F2515" s="21"/>
      <c r="G2515" s="21"/>
    </row>
    <row r="2516" spans="4:7">
      <c r="D2516" s="21"/>
      <c r="E2516" s="21"/>
      <c r="F2516" s="21"/>
      <c r="G2516" s="21"/>
    </row>
    <row r="2517" spans="4:7">
      <c r="D2517" s="21"/>
      <c r="E2517" s="21"/>
      <c r="F2517" s="21"/>
      <c r="G2517" s="21"/>
    </row>
    <row r="2518" spans="4:7">
      <c r="D2518" s="21"/>
      <c r="E2518" s="21"/>
      <c r="F2518" s="21"/>
      <c r="G2518" s="21"/>
    </row>
    <row r="2519" spans="4:7">
      <c r="D2519" s="21"/>
      <c r="E2519" s="21"/>
      <c r="F2519" s="21"/>
      <c r="G2519" s="21"/>
    </row>
    <row r="2520" spans="4:7">
      <c r="D2520" s="21"/>
      <c r="E2520" s="21"/>
      <c r="F2520" s="21"/>
      <c r="G2520" s="21"/>
    </row>
    <row r="2521" spans="4:7">
      <c r="D2521" s="21"/>
      <c r="E2521" s="21"/>
      <c r="F2521" s="21"/>
      <c r="G2521" s="21"/>
    </row>
    <row r="2522" spans="4:7">
      <c r="D2522" s="21"/>
      <c r="E2522" s="21"/>
      <c r="F2522" s="21"/>
      <c r="G2522" s="21"/>
    </row>
    <row r="2523" spans="4:7">
      <c r="D2523" s="21"/>
      <c r="E2523" s="21"/>
      <c r="F2523" s="21"/>
      <c r="G2523" s="21"/>
    </row>
    <row r="2524" spans="4:7">
      <c r="D2524" s="21"/>
      <c r="E2524" s="21"/>
      <c r="F2524" s="21"/>
      <c r="G2524" s="21"/>
    </row>
    <row r="2525" spans="4:7">
      <c r="D2525" s="21"/>
      <c r="E2525" s="21"/>
      <c r="F2525" s="21"/>
      <c r="G2525" s="21"/>
    </row>
    <row r="2526" spans="4:7">
      <c r="D2526" s="21"/>
      <c r="E2526" s="21"/>
      <c r="F2526" s="21"/>
      <c r="G2526" s="21"/>
    </row>
    <row r="2527" spans="4:7">
      <c r="D2527" s="21"/>
      <c r="E2527" s="21"/>
      <c r="F2527" s="21"/>
      <c r="G2527" s="21"/>
    </row>
    <row r="2528" spans="4:7">
      <c r="D2528" s="21"/>
      <c r="E2528" s="21"/>
      <c r="F2528" s="21"/>
      <c r="G2528" s="21"/>
    </row>
    <row r="2529" spans="4:7">
      <c r="D2529" s="21"/>
      <c r="E2529" s="21"/>
      <c r="F2529" s="21"/>
      <c r="G2529" s="21"/>
    </row>
    <row r="2530" spans="4:7">
      <c r="D2530" s="21"/>
      <c r="E2530" s="21"/>
      <c r="F2530" s="21"/>
      <c r="G2530" s="21"/>
    </row>
    <row r="2531" spans="4:7">
      <c r="D2531" s="21"/>
      <c r="E2531" s="21"/>
      <c r="F2531" s="21"/>
      <c r="G2531" s="21"/>
    </row>
    <row r="2532" spans="4:7">
      <c r="D2532" s="21"/>
      <c r="E2532" s="21"/>
      <c r="F2532" s="21"/>
      <c r="G2532" s="21"/>
    </row>
    <row r="2533" spans="4:7">
      <c r="D2533" s="21"/>
      <c r="E2533" s="21"/>
      <c r="F2533" s="21"/>
      <c r="G2533" s="21"/>
    </row>
    <row r="2534" spans="4:7">
      <c r="D2534" s="21"/>
      <c r="E2534" s="21"/>
      <c r="F2534" s="21"/>
      <c r="G2534" s="21"/>
    </row>
    <row r="2535" spans="4:7">
      <c r="D2535" s="21"/>
      <c r="E2535" s="21"/>
      <c r="F2535" s="21"/>
      <c r="G2535" s="21"/>
    </row>
    <row r="2536" spans="4:7">
      <c r="D2536" s="21"/>
      <c r="E2536" s="21"/>
      <c r="F2536" s="21"/>
      <c r="G2536" s="21"/>
    </row>
    <row r="2537" spans="4:7">
      <c r="D2537" s="21"/>
      <c r="E2537" s="21"/>
      <c r="F2537" s="21"/>
      <c r="G2537" s="21"/>
    </row>
    <row r="2538" spans="4:7">
      <c r="D2538" s="21"/>
      <c r="E2538" s="21"/>
      <c r="F2538" s="21"/>
      <c r="G2538" s="21"/>
    </row>
    <row r="2539" spans="4:7">
      <c r="D2539" s="21"/>
      <c r="E2539" s="21"/>
      <c r="F2539" s="21"/>
      <c r="G2539" s="21"/>
    </row>
    <row r="2540" spans="4:7">
      <c r="D2540" s="21"/>
      <c r="E2540" s="21"/>
      <c r="F2540" s="21"/>
      <c r="G2540" s="21"/>
    </row>
    <row r="2541" spans="4:7">
      <c r="D2541" s="21"/>
      <c r="E2541" s="21"/>
      <c r="F2541" s="21"/>
      <c r="G2541" s="21"/>
    </row>
    <row r="2542" spans="4:7">
      <c r="D2542" s="21"/>
      <c r="E2542" s="21"/>
      <c r="F2542" s="21"/>
      <c r="G2542" s="21"/>
    </row>
    <row r="2543" spans="4:7">
      <c r="D2543" s="21"/>
      <c r="E2543" s="21"/>
      <c r="F2543" s="21"/>
      <c r="G2543" s="21"/>
    </row>
    <row r="2544" spans="4:7">
      <c r="D2544" s="21"/>
      <c r="E2544" s="21"/>
      <c r="F2544" s="21"/>
      <c r="G2544" s="21"/>
    </row>
    <row r="2545" spans="4:7">
      <c r="D2545" s="21"/>
      <c r="E2545" s="21"/>
      <c r="F2545" s="21"/>
      <c r="G2545" s="21"/>
    </row>
    <row r="2546" spans="4:7">
      <c r="D2546" s="21"/>
      <c r="E2546" s="21"/>
      <c r="F2546" s="21"/>
      <c r="G2546" s="21"/>
    </row>
    <row r="2547" spans="4:7">
      <c r="D2547" s="21"/>
      <c r="E2547" s="21"/>
      <c r="F2547" s="21"/>
      <c r="G2547" s="21"/>
    </row>
    <row r="2548" spans="4:7">
      <c r="D2548" s="21"/>
      <c r="E2548" s="21"/>
      <c r="F2548" s="21"/>
      <c r="G2548" s="21"/>
    </row>
    <row r="2549" spans="4:7">
      <c r="D2549" s="21"/>
      <c r="E2549" s="21"/>
      <c r="F2549" s="21"/>
      <c r="G2549" s="21"/>
    </row>
    <row r="2550" spans="4:7">
      <c r="D2550" s="21"/>
      <c r="E2550" s="21"/>
      <c r="F2550" s="21"/>
      <c r="G2550" s="21"/>
    </row>
    <row r="2551" spans="4:7">
      <c r="D2551" s="21"/>
      <c r="E2551" s="21"/>
      <c r="F2551" s="21"/>
      <c r="G2551" s="21"/>
    </row>
    <row r="2552" spans="4:7">
      <c r="D2552" s="21"/>
      <c r="E2552" s="21"/>
      <c r="F2552" s="21"/>
      <c r="G2552" s="21"/>
    </row>
    <row r="2553" spans="4:7">
      <c r="D2553" s="21"/>
      <c r="E2553" s="21"/>
      <c r="F2553" s="21"/>
      <c r="G2553" s="21"/>
    </row>
    <row r="2554" spans="4:7">
      <c r="D2554" s="21"/>
      <c r="E2554" s="21"/>
      <c r="F2554" s="21"/>
      <c r="G2554" s="21"/>
    </row>
    <row r="2555" spans="4:7">
      <c r="D2555" s="21"/>
      <c r="E2555" s="21"/>
      <c r="F2555" s="21"/>
      <c r="G2555" s="21"/>
    </row>
    <row r="2556" spans="4:7">
      <c r="D2556" s="21"/>
      <c r="E2556" s="21"/>
      <c r="F2556" s="21"/>
      <c r="G2556" s="21"/>
    </row>
    <row r="2557" spans="4:7">
      <c r="D2557" s="21"/>
      <c r="E2557" s="21"/>
      <c r="F2557" s="21"/>
      <c r="G2557" s="21"/>
    </row>
    <row r="2558" spans="4:7">
      <c r="D2558" s="21"/>
      <c r="E2558" s="21"/>
      <c r="F2558" s="21"/>
      <c r="G2558" s="21"/>
    </row>
    <row r="2559" spans="4:7">
      <c r="D2559" s="21"/>
      <c r="E2559" s="21"/>
      <c r="F2559" s="21"/>
      <c r="G2559" s="21"/>
    </row>
    <row r="2560" spans="4:7">
      <c r="D2560" s="21"/>
      <c r="E2560" s="21"/>
      <c r="F2560" s="21"/>
      <c r="G2560" s="21"/>
    </row>
    <row r="2561" spans="4:7">
      <c r="D2561" s="21"/>
      <c r="E2561" s="21"/>
      <c r="F2561" s="21"/>
      <c r="G2561" s="21"/>
    </row>
    <row r="2562" spans="4:7">
      <c r="D2562" s="21"/>
      <c r="E2562" s="21"/>
      <c r="F2562" s="21"/>
      <c r="G2562" s="21"/>
    </row>
    <row r="2563" spans="4:7">
      <c r="D2563" s="21"/>
      <c r="E2563" s="21"/>
      <c r="F2563" s="21"/>
      <c r="G2563" s="21"/>
    </row>
    <row r="2564" spans="4:7">
      <c r="D2564" s="21"/>
      <c r="E2564" s="21"/>
      <c r="F2564" s="21"/>
      <c r="G2564" s="21"/>
    </row>
    <row r="2565" spans="4:7">
      <c r="D2565" s="21"/>
      <c r="E2565" s="21"/>
      <c r="F2565" s="21"/>
      <c r="G2565" s="21"/>
    </row>
    <row r="2566" spans="4:7">
      <c r="D2566" s="21"/>
      <c r="E2566" s="21"/>
      <c r="F2566" s="21"/>
      <c r="G2566" s="21"/>
    </row>
    <row r="2567" spans="4:7">
      <c r="D2567" s="21"/>
      <c r="E2567" s="21"/>
      <c r="F2567" s="21"/>
      <c r="G2567" s="21"/>
    </row>
    <row r="2568" spans="4:7">
      <c r="D2568" s="21"/>
      <c r="E2568" s="21"/>
      <c r="F2568" s="21"/>
      <c r="G2568" s="21"/>
    </row>
    <row r="2569" spans="4:7">
      <c r="D2569" s="21"/>
      <c r="E2569" s="21"/>
      <c r="F2569" s="21"/>
      <c r="G2569" s="21"/>
    </row>
    <row r="2570" spans="4:7">
      <c r="D2570" s="21"/>
      <c r="E2570" s="21"/>
      <c r="F2570" s="21"/>
      <c r="G2570" s="21"/>
    </row>
    <row r="2571" spans="4:7">
      <c r="D2571" s="21"/>
      <c r="E2571" s="21"/>
      <c r="F2571" s="21"/>
      <c r="G2571" s="21"/>
    </row>
    <row r="2572" spans="4:7">
      <c r="D2572" s="21"/>
      <c r="E2572" s="21"/>
      <c r="F2572" s="21"/>
      <c r="G2572" s="21"/>
    </row>
    <row r="2573" spans="4:7">
      <c r="D2573" s="21"/>
      <c r="E2573" s="21"/>
      <c r="F2573" s="21"/>
      <c r="G2573" s="21"/>
    </row>
    <row r="2574" spans="4:7">
      <c r="D2574" s="21"/>
      <c r="E2574" s="21"/>
      <c r="F2574" s="21"/>
      <c r="G2574" s="21"/>
    </row>
    <row r="2575" spans="4:7">
      <c r="D2575" s="21"/>
      <c r="E2575" s="21"/>
      <c r="F2575" s="21"/>
      <c r="G2575" s="21"/>
    </row>
    <row r="2576" spans="4:7">
      <c r="D2576" s="21"/>
      <c r="E2576" s="21"/>
      <c r="F2576" s="21"/>
      <c r="G2576" s="21"/>
    </row>
    <row r="2577" spans="4:7">
      <c r="D2577" s="21"/>
      <c r="E2577" s="21"/>
      <c r="F2577" s="21"/>
      <c r="G2577" s="21"/>
    </row>
    <row r="2578" spans="4:7">
      <c r="D2578" s="21"/>
      <c r="E2578" s="21"/>
      <c r="F2578" s="21"/>
      <c r="G2578" s="21"/>
    </row>
    <row r="2579" spans="4:7">
      <c r="D2579" s="21"/>
      <c r="E2579" s="21"/>
      <c r="F2579" s="21"/>
      <c r="G2579" s="21"/>
    </row>
    <row r="2580" spans="4:7">
      <c r="D2580" s="21"/>
      <c r="E2580" s="21"/>
      <c r="F2580" s="21"/>
      <c r="G2580" s="21"/>
    </row>
    <row r="2581" spans="4:7">
      <c r="D2581" s="21"/>
      <c r="E2581" s="21"/>
      <c r="F2581" s="21"/>
      <c r="G2581" s="21"/>
    </row>
    <row r="2582" spans="4:7">
      <c r="D2582" s="21"/>
      <c r="E2582" s="21"/>
      <c r="F2582" s="21"/>
      <c r="G2582" s="21"/>
    </row>
    <row r="2583" spans="4:7">
      <c r="D2583" s="21"/>
      <c r="E2583" s="21"/>
      <c r="F2583" s="21"/>
      <c r="G2583" s="21"/>
    </row>
    <row r="2584" spans="4:7">
      <c r="D2584" s="21"/>
      <c r="E2584" s="21"/>
      <c r="F2584" s="21"/>
      <c r="G2584" s="21"/>
    </row>
    <row r="2585" spans="4:7">
      <c r="D2585" s="21"/>
      <c r="E2585" s="21"/>
      <c r="F2585" s="21"/>
      <c r="G2585" s="21"/>
    </row>
    <row r="2586" spans="4:7">
      <c r="D2586" s="21"/>
      <c r="E2586" s="21"/>
      <c r="F2586" s="21"/>
      <c r="G2586" s="21"/>
    </row>
    <row r="2587" spans="4:7">
      <c r="D2587" s="21"/>
      <c r="E2587" s="21"/>
      <c r="F2587" s="21"/>
      <c r="G2587" s="21"/>
    </row>
    <row r="2588" spans="4:7">
      <c r="D2588" s="21"/>
      <c r="E2588" s="21"/>
      <c r="F2588" s="21"/>
      <c r="G2588" s="21"/>
    </row>
    <row r="2589" spans="4:7">
      <c r="D2589" s="21"/>
      <c r="E2589" s="21"/>
      <c r="F2589" s="21"/>
      <c r="G2589" s="21"/>
    </row>
    <row r="2590" spans="4:7">
      <c r="D2590" s="21"/>
      <c r="E2590" s="21"/>
      <c r="F2590" s="21"/>
      <c r="G2590" s="21"/>
    </row>
    <row r="2591" spans="4:7">
      <c r="D2591" s="21"/>
      <c r="E2591" s="21"/>
      <c r="F2591" s="21"/>
      <c r="G2591" s="21"/>
    </row>
    <row r="2592" spans="4:7">
      <c r="D2592" s="21"/>
      <c r="E2592" s="21"/>
      <c r="F2592" s="21"/>
      <c r="G2592" s="21"/>
    </row>
    <row r="2593" spans="4:7">
      <c r="D2593" s="21"/>
      <c r="E2593" s="21"/>
      <c r="F2593" s="21"/>
      <c r="G2593" s="21"/>
    </row>
    <row r="2594" spans="4:7">
      <c r="D2594" s="21"/>
      <c r="E2594" s="21"/>
      <c r="F2594" s="21"/>
      <c r="G2594" s="21"/>
    </row>
    <row r="2595" spans="4:7">
      <c r="D2595" s="21"/>
      <c r="E2595" s="21"/>
      <c r="F2595" s="21"/>
      <c r="G2595" s="21"/>
    </row>
    <row r="2596" spans="4:7">
      <c r="D2596" s="21"/>
      <c r="E2596" s="21"/>
      <c r="F2596" s="21"/>
      <c r="G2596" s="21"/>
    </row>
    <row r="2597" spans="4:7">
      <c r="D2597" s="21"/>
      <c r="E2597" s="21"/>
      <c r="F2597" s="21"/>
      <c r="G2597" s="21"/>
    </row>
    <row r="2598" spans="4:7">
      <c r="D2598" s="21"/>
      <c r="E2598" s="21"/>
      <c r="F2598" s="21"/>
      <c r="G2598" s="21"/>
    </row>
    <row r="2599" spans="4:7">
      <c r="D2599" s="21"/>
      <c r="E2599" s="21"/>
      <c r="F2599" s="21"/>
      <c r="G2599" s="21"/>
    </row>
    <row r="2600" spans="4:7">
      <c r="D2600" s="21"/>
      <c r="E2600" s="21"/>
      <c r="F2600" s="21"/>
      <c r="G2600" s="21"/>
    </row>
    <row r="2601" spans="4:7">
      <c r="D2601" s="21"/>
      <c r="E2601" s="21"/>
      <c r="F2601" s="21"/>
      <c r="G2601" s="21"/>
    </row>
    <row r="2602" spans="4:7">
      <c r="D2602" s="21"/>
      <c r="E2602" s="21"/>
      <c r="F2602" s="21"/>
      <c r="G2602" s="21"/>
    </row>
    <row r="2603" spans="4:7">
      <c r="D2603" s="21"/>
      <c r="E2603" s="21"/>
      <c r="F2603" s="21"/>
      <c r="G2603" s="21"/>
    </row>
    <row r="2604" spans="4:7">
      <c r="D2604" s="21"/>
      <c r="E2604" s="21"/>
      <c r="F2604" s="21"/>
      <c r="G2604" s="21"/>
    </row>
    <row r="2605" spans="4:7">
      <c r="D2605" s="21"/>
      <c r="E2605" s="21"/>
      <c r="F2605" s="21"/>
      <c r="G2605" s="21"/>
    </row>
    <row r="2606" spans="4:7">
      <c r="D2606" s="21"/>
      <c r="E2606" s="21"/>
      <c r="F2606" s="21"/>
      <c r="G2606" s="21"/>
    </row>
    <row r="2607" spans="4:7">
      <c r="D2607" s="21"/>
      <c r="E2607" s="21"/>
      <c r="F2607" s="21"/>
      <c r="G2607" s="21"/>
    </row>
    <row r="2608" spans="4:7">
      <c r="D2608" s="21"/>
      <c r="E2608" s="21"/>
      <c r="F2608" s="21"/>
      <c r="G2608" s="21"/>
    </row>
    <row r="2609" spans="4:7">
      <c r="D2609" s="21"/>
      <c r="E2609" s="21"/>
      <c r="F2609" s="21"/>
      <c r="G2609" s="21"/>
    </row>
    <row r="2610" spans="4:7">
      <c r="D2610" s="21"/>
      <c r="E2610" s="21"/>
      <c r="F2610" s="21"/>
      <c r="G2610" s="21"/>
    </row>
    <row r="2611" spans="4:7">
      <c r="D2611" s="21"/>
      <c r="E2611" s="21"/>
      <c r="F2611" s="21"/>
      <c r="G2611" s="21"/>
    </row>
    <row r="2612" spans="4:7">
      <c r="D2612" s="21"/>
      <c r="E2612" s="21"/>
      <c r="F2612" s="21"/>
      <c r="G2612" s="21"/>
    </row>
    <row r="2613" spans="4:7">
      <c r="D2613" s="21"/>
      <c r="E2613" s="21"/>
      <c r="F2613" s="21"/>
      <c r="G2613" s="21"/>
    </row>
    <row r="2614" spans="4:7">
      <c r="D2614" s="21"/>
      <c r="E2614" s="21"/>
      <c r="F2614" s="21"/>
      <c r="G2614" s="21"/>
    </row>
    <row r="2615" spans="4:7">
      <c r="D2615" s="21"/>
      <c r="E2615" s="21"/>
      <c r="F2615" s="21"/>
      <c r="G2615" s="21"/>
    </row>
    <row r="2616" spans="4:7">
      <c r="D2616" s="21"/>
      <c r="E2616" s="21"/>
      <c r="F2616" s="21"/>
      <c r="G2616" s="21"/>
    </row>
    <row r="2617" spans="4:7">
      <c r="D2617" s="21"/>
      <c r="E2617" s="21"/>
      <c r="F2617" s="21"/>
      <c r="G2617" s="21"/>
    </row>
    <row r="2618" spans="4:7">
      <c r="D2618" s="21"/>
      <c r="E2618" s="21"/>
      <c r="F2618" s="21"/>
      <c r="G2618" s="21"/>
    </row>
    <row r="2619" spans="4:7">
      <c r="D2619" s="21"/>
      <c r="E2619" s="21"/>
      <c r="F2619" s="21"/>
      <c r="G2619" s="21"/>
    </row>
    <row r="2620" spans="4:7">
      <c r="D2620" s="21"/>
      <c r="E2620" s="21"/>
      <c r="F2620" s="21"/>
      <c r="G2620" s="21"/>
    </row>
    <row r="2621" spans="4:7">
      <c r="D2621" s="21"/>
      <c r="E2621" s="21"/>
      <c r="F2621" s="21"/>
      <c r="G2621" s="21"/>
    </row>
    <row r="2622" spans="4:7">
      <c r="D2622" s="21"/>
      <c r="E2622" s="21"/>
      <c r="F2622" s="21"/>
      <c r="G2622" s="21"/>
    </row>
    <row r="2623" spans="4:7">
      <c r="D2623" s="21"/>
      <c r="E2623" s="21"/>
      <c r="F2623" s="21"/>
      <c r="G2623" s="21"/>
    </row>
    <row r="2624" spans="4:7">
      <c r="D2624" s="21"/>
      <c r="E2624" s="21"/>
      <c r="F2624" s="21"/>
      <c r="G2624" s="21"/>
    </row>
    <row r="2625" spans="4:7">
      <c r="D2625" s="21"/>
      <c r="E2625" s="21"/>
      <c r="F2625" s="21"/>
      <c r="G2625" s="21"/>
    </row>
    <row r="2626" spans="4:7">
      <c r="D2626" s="21"/>
      <c r="E2626" s="21"/>
      <c r="F2626" s="21"/>
      <c r="G2626" s="21"/>
    </row>
    <row r="2627" spans="4:7">
      <c r="D2627" s="21"/>
      <c r="E2627" s="21"/>
      <c r="F2627" s="21"/>
      <c r="G2627" s="21"/>
    </row>
    <row r="2628" spans="4:7">
      <c r="D2628" s="21"/>
      <c r="E2628" s="21"/>
      <c r="F2628" s="21"/>
      <c r="G2628" s="21"/>
    </row>
    <row r="2629" spans="4:7">
      <c r="D2629" s="21"/>
      <c r="E2629" s="21"/>
      <c r="F2629" s="21"/>
      <c r="G2629" s="21"/>
    </row>
    <row r="2630" spans="4:7">
      <c r="D2630" s="21"/>
      <c r="E2630" s="21"/>
      <c r="F2630" s="21"/>
      <c r="G2630" s="21"/>
    </row>
    <row r="2631" spans="4:7">
      <c r="D2631" s="21"/>
      <c r="E2631" s="21"/>
      <c r="F2631" s="21"/>
      <c r="G2631" s="21"/>
    </row>
    <row r="2632" spans="4:7">
      <c r="D2632" s="21"/>
      <c r="E2632" s="21"/>
      <c r="F2632" s="21"/>
      <c r="G2632" s="21"/>
    </row>
    <row r="2633" spans="4:7">
      <c r="D2633" s="21"/>
      <c r="E2633" s="21"/>
      <c r="F2633" s="21"/>
      <c r="G2633" s="21"/>
    </row>
    <row r="2634" spans="4:7">
      <c r="D2634" s="21"/>
      <c r="E2634" s="21"/>
      <c r="F2634" s="21"/>
      <c r="G2634" s="21"/>
    </row>
    <row r="2635" spans="4:7">
      <c r="D2635" s="21"/>
      <c r="E2635" s="21"/>
      <c r="F2635" s="21"/>
      <c r="G2635" s="21"/>
    </row>
    <row r="2636" spans="4:7">
      <c r="D2636" s="21"/>
      <c r="E2636" s="21"/>
      <c r="F2636" s="21"/>
      <c r="G2636" s="21"/>
    </row>
    <row r="2637" spans="4:7">
      <c r="D2637" s="21"/>
      <c r="E2637" s="21"/>
      <c r="F2637" s="21"/>
      <c r="G2637" s="21"/>
    </row>
    <row r="2638" spans="4:7">
      <c r="D2638" s="21"/>
      <c r="E2638" s="21"/>
      <c r="F2638" s="21"/>
      <c r="G2638" s="21"/>
    </row>
    <row r="2639" spans="4:7">
      <c r="D2639" s="21"/>
      <c r="E2639" s="21"/>
      <c r="F2639" s="21"/>
      <c r="G2639" s="21"/>
    </row>
    <row r="2640" spans="4:7">
      <c r="D2640" s="21"/>
      <c r="E2640" s="21"/>
      <c r="F2640" s="21"/>
      <c r="G2640" s="21"/>
    </row>
    <row r="2641" spans="4:7">
      <c r="D2641" s="21"/>
      <c r="E2641" s="21"/>
      <c r="F2641" s="21"/>
      <c r="G2641" s="21"/>
    </row>
    <row r="2642" spans="4:7">
      <c r="D2642" s="21"/>
      <c r="E2642" s="21"/>
      <c r="F2642" s="21"/>
      <c r="G2642" s="21"/>
    </row>
    <row r="2643" spans="4:7">
      <c r="D2643" s="21"/>
      <c r="E2643" s="21"/>
      <c r="F2643" s="21"/>
      <c r="G2643" s="21"/>
    </row>
    <row r="2644" spans="4:7">
      <c r="D2644" s="21"/>
      <c r="E2644" s="21"/>
      <c r="F2644" s="21"/>
      <c r="G2644" s="21"/>
    </row>
    <row r="2645" spans="4:7">
      <c r="D2645" s="21"/>
      <c r="E2645" s="21"/>
      <c r="F2645" s="21"/>
      <c r="G2645" s="21"/>
    </row>
    <row r="2646" spans="4:7">
      <c r="D2646" s="21"/>
      <c r="E2646" s="21"/>
      <c r="F2646" s="21"/>
      <c r="G2646" s="21"/>
    </row>
    <row r="2647" spans="4:7">
      <c r="D2647" s="21"/>
      <c r="E2647" s="21"/>
      <c r="F2647" s="21"/>
      <c r="G2647" s="21"/>
    </row>
    <row r="2648" spans="4:7">
      <c r="D2648" s="21"/>
      <c r="E2648" s="21"/>
      <c r="F2648" s="21"/>
      <c r="G2648" s="21"/>
    </row>
    <row r="2649" spans="4:7">
      <c r="D2649" s="21"/>
      <c r="E2649" s="21"/>
      <c r="F2649" s="21"/>
      <c r="G2649" s="21"/>
    </row>
    <row r="2650" spans="4:7">
      <c r="D2650" s="21"/>
      <c r="E2650" s="21"/>
      <c r="F2650" s="21"/>
      <c r="G2650" s="21"/>
    </row>
    <row r="2651" spans="4:7">
      <c r="D2651" s="21"/>
      <c r="E2651" s="21"/>
      <c r="F2651" s="21"/>
      <c r="G2651" s="21"/>
    </row>
    <row r="2652" spans="4:7">
      <c r="D2652" s="21"/>
      <c r="E2652" s="21"/>
      <c r="F2652" s="21"/>
      <c r="G2652" s="21"/>
    </row>
    <row r="2653" spans="4:7">
      <c r="D2653" s="21"/>
      <c r="E2653" s="21"/>
      <c r="F2653" s="21"/>
      <c r="G2653" s="21"/>
    </row>
    <row r="2654" spans="4:7">
      <c r="D2654" s="21"/>
      <c r="E2654" s="21"/>
      <c r="F2654" s="21"/>
      <c r="G2654" s="21"/>
    </row>
    <row r="2655" spans="4:7">
      <c r="D2655" s="21"/>
      <c r="E2655" s="21"/>
      <c r="F2655" s="21"/>
      <c r="G2655" s="21"/>
    </row>
    <row r="2656" spans="4:7">
      <c r="D2656" s="21"/>
      <c r="E2656" s="21"/>
      <c r="F2656" s="21"/>
      <c r="G2656" s="21"/>
    </row>
    <row r="2657" spans="4:7">
      <c r="D2657" s="21"/>
      <c r="E2657" s="21"/>
      <c r="F2657" s="21"/>
      <c r="G2657" s="21"/>
    </row>
    <row r="2658" spans="4:7">
      <c r="D2658" s="21"/>
      <c r="E2658" s="21"/>
      <c r="F2658" s="21"/>
      <c r="G2658" s="21"/>
    </row>
    <row r="2659" spans="4:7">
      <c r="D2659" s="21"/>
      <c r="E2659" s="21"/>
      <c r="F2659" s="21"/>
      <c r="G2659" s="21"/>
    </row>
    <row r="2660" spans="4:7">
      <c r="D2660" s="21"/>
      <c r="E2660" s="21"/>
      <c r="F2660" s="21"/>
      <c r="G2660" s="21"/>
    </row>
    <row r="2661" spans="4:7">
      <c r="D2661" s="21"/>
      <c r="E2661" s="21"/>
      <c r="F2661" s="21"/>
      <c r="G2661" s="21"/>
    </row>
    <row r="2662" spans="4:7">
      <c r="D2662" s="21"/>
      <c r="E2662" s="21"/>
      <c r="F2662" s="21"/>
      <c r="G2662" s="21"/>
    </row>
    <row r="2663" spans="4:7">
      <c r="D2663" s="21"/>
      <c r="E2663" s="21"/>
      <c r="F2663" s="21"/>
      <c r="G2663" s="21"/>
    </row>
    <row r="2664" spans="4:7">
      <c r="D2664" s="21"/>
      <c r="E2664" s="21"/>
      <c r="F2664" s="21"/>
      <c r="G2664" s="21"/>
    </row>
    <row r="2665" spans="4:7">
      <c r="D2665" s="21"/>
      <c r="E2665" s="21"/>
      <c r="F2665" s="21"/>
      <c r="G2665" s="21"/>
    </row>
    <row r="2666" spans="4:7">
      <c r="D2666" s="21"/>
      <c r="E2666" s="21"/>
      <c r="F2666" s="21"/>
      <c r="G2666" s="21"/>
    </row>
    <row r="2667" spans="4:7">
      <c r="D2667" s="21"/>
      <c r="E2667" s="21"/>
      <c r="F2667" s="21"/>
      <c r="G2667" s="21"/>
    </row>
    <row r="2668" spans="4:7">
      <c r="D2668" s="21"/>
      <c r="E2668" s="21"/>
      <c r="F2668" s="21"/>
      <c r="G2668" s="21"/>
    </row>
    <row r="2669" spans="4:7">
      <c r="D2669" s="21"/>
      <c r="E2669" s="21"/>
      <c r="F2669" s="21"/>
      <c r="G2669" s="21"/>
    </row>
    <row r="2670" spans="4:7">
      <c r="D2670" s="21"/>
      <c r="E2670" s="21"/>
      <c r="F2670" s="21"/>
      <c r="G2670" s="21"/>
    </row>
    <row r="2671" spans="4:7">
      <c r="D2671" s="21"/>
      <c r="E2671" s="21"/>
      <c r="F2671" s="21"/>
      <c r="G2671" s="21"/>
    </row>
    <row r="2672" spans="4:7">
      <c r="D2672" s="21"/>
      <c r="E2672" s="21"/>
      <c r="F2672" s="21"/>
      <c r="G2672" s="21"/>
    </row>
    <row r="2673" spans="4:7">
      <c r="D2673" s="21"/>
      <c r="E2673" s="21"/>
      <c r="F2673" s="21"/>
      <c r="G2673" s="21"/>
    </row>
    <row r="2674" spans="4:7">
      <c r="D2674" s="21"/>
      <c r="E2674" s="21"/>
      <c r="F2674" s="21"/>
      <c r="G2674" s="21"/>
    </row>
    <row r="2675" spans="4:7">
      <c r="D2675" s="21"/>
      <c r="E2675" s="21"/>
      <c r="F2675" s="21"/>
      <c r="G2675" s="21"/>
    </row>
    <row r="2676" spans="4:7">
      <c r="D2676" s="21"/>
      <c r="E2676" s="21"/>
      <c r="F2676" s="21"/>
      <c r="G2676" s="21"/>
    </row>
    <row r="2677" spans="4:7">
      <c r="D2677" s="21"/>
      <c r="E2677" s="21"/>
      <c r="F2677" s="21"/>
      <c r="G2677" s="21"/>
    </row>
    <row r="2678" spans="4:7">
      <c r="D2678" s="21"/>
      <c r="E2678" s="21"/>
      <c r="F2678" s="21"/>
      <c r="G2678" s="21"/>
    </row>
    <row r="2679" spans="4:7">
      <c r="D2679" s="21"/>
      <c r="E2679" s="21"/>
      <c r="F2679" s="21"/>
      <c r="G2679" s="21"/>
    </row>
    <row r="2680" spans="4:7">
      <c r="D2680" s="21"/>
      <c r="E2680" s="21"/>
      <c r="F2680" s="21"/>
      <c r="G2680" s="21"/>
    </row>
    <row r="2681" spans="4:7">
      <c r="D2681" s="21"/>
      <c r="E2681" s="21"/>
      <c r="F2681" s="21"/>
      <c r="G2681" s="21"/>
    </row>
    <row r="2682" spans="4:7">
      <c r="D2682" s="21"/>
      <c r="E2682" s="21"/>
      <c r="F2682" s="21"/>
      <c r="G2682" s="21"/>
    </row>
    <row r="2683" spans="4:7">
      <c r="D2683" s="21"/>
      <c r="E2683" s="21"/>
      <c r="F2683" s="21"/>
      <c r="G2683" s="21"/>
    </row>
    <row r="2684" spans="4:7">
      <c r="D2684" s="21"/>
      <c r="E2684" s="21"/>
      <c r="F2684" s="21"/>
      <c r="G2684" s="21"/>
    </row>
    <row r="2685" spans="4:7">
      <c r="D2685" s="21"/>
      <c r="E2685" s="21"/>
      <c r="F2685" s="21"/>
      <c r="G2685" s="21"/>
    </row>
    <row r="2686" spans="4:7">
      <c r="D2686" s="21"/>
      <c r="E2686" s="21"/>
      <c r="F2686" s="21"/>
      <c r="G2686" s="21"/>
    </row>
    <row r="2687" spans="4:7">
      <c r="D2687" s="21"/>
      <c r="E2687" s="21"/>
      <c r="F2687" s="21"/>
      <c r="G2687" s="21"/>
    </row>
    <row r="2688" spans="4:7">
      <c r="D2688" s="21"/>
      <c r="E2688" s="21"/>
      <c r="F2688" s="21"/>
      <c r="G2688" s="21"/>
    </row>
    <row r="2689" spans="4:7">
      <c r="D2689" s="21"/>
      <c r="E2689" s="21"/>
      <c r="F2689" s="21"/>
      <c r="G2689" s="21"/>
    </row>
    <row r="2690" spans="4:7">
      <c r="D2690" s="21"/>
      <c r="E2690" s="21"/>
      <c r="F2690" s="21"/>
      <c r="G2690" s="21"/>
    </row>
    <row r="2691" spans="4:7">
      <c r="D2691" s="21"/>
      <c r="E2691" s="21"/>
      <c r="F2691" s="21"/>
      <c r="G2691" s="21"/>
    </row>
    <row r="2692" spans="4:7">
      <c r="D2692" s="21"/>
      <c r="E2692" s="21"/>
      <c r="F2692" s="21"/>
      <c r="G2692" s="21"/>
    </row>
    <row r="2693" spans="4:7">
      <c r="D2693" s="21"/>
      <c r="E2693" s="21"/>
      <c r="F2693" s="21"/>
      <c r="G2693" s="21"/>
    </row>
    <row r="2694" spans="4:7">
      <c r="D2694" s="21"/>
      <c r="E2694" s="21"/>
      <c r="F2694" s="21"/>
      <c r="G2694" s="21"/>
    </row>
    <row r="2695" spans="4:7">
      <c r="D2695" s="21"/>
      <c r="E2695" s="21"/>
      <c r="F2695" s="21"/>
      <c r="G2695" s="21"/>
    </row>
    <row r="2696" spans="4:7">
      <c r="D2696" s="21"/>
      <c r="E2696" s="21"/>
      <c r="F2696" s="21"/>
      <c r="G2696" s="21"/>
    </row>
    <row r="2697" spans="4:7">
      <c r="D2697" s="21"/>
      <c r="E2697" s="21"/>
      <c r="F2697" s="21"/>
      <c r="G2697" s="21"/>
    </row>
    <row r="2698" spans="4:7">
      <c r="D2698" s="21"/>
      <c r="E2698" s="21"/>
      <c r="F2698" s="21"/>
      <c r="G2698" s="21"/>
    </row>
    <row r="2699" spans="4:7">
      <c r="D2699" s="21"/>
      <c r="E2699" s="21"/>
      <c r="F2699" s="21"/>
      <c r="G2699" s="21"/>
    </row>
    <row r="2700" spans="4:7">
      <c r="D2700" s="21"/>
      <c r="E2700" s="21"/>
      <c r="F2700" s="21"/>
      <c r="G2700" s="21"/>
    </row>
    <row r="2701" spans="4:7">
      <c r="D2701" s="21"/>
      <c r="E2701" s="21"/>
      <c r="F2701" s="21"/>
      <c r="G2701" s="21"/>
    </row>
    <row r="2702" spans="4:7">
      <c r="D2702" s="21"/>
      <c r="E2702" s="21"/>
      <c r="F2702" s="21"/>
      <c r="G2702" s="21"/>
    </row>
    <row r="2703" spans="4:7">
      <c r="D2703" s="21"/>
      <c r="E2703" s="21"/>
      <c r="F2703" s="21"/>
      <c r="G2703" s="21"/>
    </row>
    <row r="2704" spans="4:7">
      <c r="D2704" s="21"/>
      <c r="E2704" s="21"/>
      <c r="F2704" s="21"/>
      <c r="G2704" s="21"/>
    </row>
    <row r="2705" spans="4:7">
      <c r="D2705" s="21"/>
      <c r="E2705" s="21"/>
      <c r="F2705" s="21"/>
      <c r="G2705" s="21"/>
    </row>
    <row r="2706" spans="4:7">
      <c r="D2706" s="21"/>
      <c r="E2706" s="21"/>
      <c r="F2706" s="21"/>
      <c r="G2706" s="21"/>
    </row>
    <row r="2707" spans="4:7">
      <c r="D2707" s="21"/>
      <c r="E2707" s="21"/>
      <c r="F2707" s="21"/>
      <c r="G2707" s="21"/>
    </row>
    <row r="2708" spans="4:7">
      <c r="D2708" s="21"/>
      <c r="E2708" s="21"/>
      <c r="F2708" s="21"/>
      <c r="G2708" s="21"/>
    </row>
    <row r="2709" spans="4:7">
      <c r="D2709" s="21"/>
      <c r="E2709" s="21"/>
      <c r="F2709" s="21"/>
      <c r="G2709" s="21"/>
    </row>
    <row r="2710" spans="4:7">
      <c r="D2710" s="21"/>
      <c r="E2710" s="21"/>
      <c r="F2710" s="21"/>
      <c r="G2710" s="21"/>
    </row>
    <row r="2711" spans="4:7">
      <c r="D2711" s="21"/>
      <c r="E2711" s="21"/>
      <c r="F2711" s="21"/>
      <c r="G2711" s="21"/>
    </row>
    <row r="2712" spans="4:7">
      <c r="D2712" s="21"/>
      <c r="E2712" s="21"/>
      <c r="F2712" s="21"/>
      <c r="G2712" s="21"/>
    </row>
    <row r="2713" spans="4:7">
      <c r="D2713" s="21"/>
      <c r="E2713" s="21"/>
      <c r="F2713" s="21"/>
      <c r="G2713" s="21"/>
    </row>
    <row r="2714" spans="4:7">
      <c r="D2714" s="21"/>
      <c r="E2714" s="21"/>
      <c r="F2714" s="21"/>
      <c r="G2714" s="21"/>
    </row>
    <row r="2715" spans="4:7">
      <c r="D2715" s="21"/>
      <c r="E2715" s="21"/>
      <c r="F2715" s="21"/>
      <c r="G2715" s="21"/>
    </row>
    <row r="2716" spans="4:7">
      <c r="D2716" s="21"/>
      <c r="E2716" s="21"/>
      <c r="F2716" s="21"/>
      <c r="G2716" s="21"/>
    </row>
    <row r="2717" spans="4:7">
      <c r="D2717" s="21"/>
      <c r="E2717" s="21"/>
      <c r="F2717" s="21"/>
      <c r="G2717" s="21"/>
    </row>
    <row r="2718" spans="4:7">
      <c r="D2718" s="21"/>
      <c r="E2718" s="21"/>
      <c r="F2718" s="21"/>
      <c r="G2718" s="21"/>
    </row>
    <row r="2719" spans="4:7">
      <c r="D2719" s="21"/>
      <c r="E2719" s="21"/>
      <c r="F2719" s="21"/>
      <c r="G2719" s="21"/>
    </row>
    <row r="2720" spans="4:7">
      <c r="D2720" s="21"/>
      <c r="E2720" s="21"/>
      <c r="F2720" s="21"/>
      <c r="G2720" s="21"/>
    </row>
    <row r="2721" spans="4:7">
      <c r="D2721" s="21"/>
      <c r="E2721" s="21"/>
      <c r="F2721" s="21"/>
      <c r="G2721" s="21"/>
    </row>
    <row r="2722" spans="4:7">
      <c r="D2722" s="21"/>
      <c r="E2722" s="21"/>
      <c r="F2722" s="21"/>
      <c r="G2722" s="21"/>
    </row>
    <row r="2723" spans="4:7">
      <c r="D2723" s="21"/>
      <c r="E2723" s="21"/>
      <c r="F2723" s="21"/>
      <c r="G2723" s="21"/>
    </row>
    <row r="2724" spans="4:7">
      <c r="D2724" s="21"/>
      <c r="E2724" s="21"/>
      <c r="F2724" s="21"/>
      <c r="G2724" s="21"/>
    </row>
    <row r="2725" spans="4:7">
      <c r="D2725" s="21"/>
      <c r="E2725" s="21"/>
      <c r="F2725" s="21"/>
      <c r="G2725" s="21"/>
    </row>
    <row r="2726" spans="4:7">
      <c r="D2726" s="21"/>
      <c r="E2726" s="21"/>
      <c r="F2726" s="21"/>
      <c r="G2726" s="21"/>
    </row>
    <row r="2727" spans="4:7">
      <c r="D2727" s="21"/>
      <c r="E2727" s="21"/>
      <c r="F2727" s="21"/>
      <c r="G2727" s="21"/>
    </row>
    <row r="2728" spans="4:7">
      <c r="D2728" s="21"/>
      <c r="E2728" s="21"/>
      <c r="F2728" s="21"/>
      <c r="G2728" s="21"/>
    </row>
    <row r="2729" spans="4:7">
      <c r="D2729" s="21"/>
      <c r="E2729" s="21"/>
      <c r="F2729" s="21"/>
      <c r="G2729" s="21"/>
    </row>
    <row r="2730" spans="4:7">
      <c r="D2730" s="21"/>
      <c r="E2730" s="21"/>
      <c r="F2730" s="21"/>
      <c r="G2730" s="21"/>
    </row>
    <row r="2731" spans="4:7">
      <c r="D2731" s="21"/>
      <c r="E2731" s="21"/>
      <c r="F2731" s="21"/>
      <c r="G2731" s="21"/>
    </row>
    <row r="2732" spans="4:7">
      <c r="D2732" s="21"/>
      <c r="E2732" s="21"/>
      <c r="F2732" s="21"/>
      <c r="G2732" s="21"/>
    </row>
    <row r="2733" spans="4:7">
      <c r="D2733" s="21"/>
      <c r="E2733" s="21"/>
      <c r="F2733" s="21"/>
      <c r="G2733" s="21"/>
    </row>
    <row r="2734" spans="4:7">
      <c r="D2734" s="21"/>
      <c r="E2734" s="21"/>
      <c r="F2734" s="21"/>
      <c r="G2734" s="21"/>
    </row>
    <row r="2735" spans="4:7">
      <c r="D2735" s="21"/>
      <c r="E2735" s="21"/>
      <c r="F2735" s="21"/>
      <c r="G2735" s="21"/>
    </row>
    <row r="2736" spans="4:7">
      <c r="D2736" s="21"/>
      <c r="E2736" s="21"/>
      <c r="F2736" s="21"/>
      <c r="G2736" s="21"/>
    </row>
    <row r="2737" spans="4:7">
      <c r="D2737" s="21"/>
      <c r="E2737" s="21"/>
      <c r="F2737" s="21"/>
      <c r="G2737" s="21"/>
    </row>
    <row r="2738" spans="4:7">
      <c r="D2738" s="21"/>
      <c r="E2738" s="21"/>
      <c r="F2738" s="21"/>
      <c r="G2738" s="21"/>
    </row>
    <row r="2739" spans="4:7">
      <c r="D2739" s="21"/>
      <c r="E2739" s="21"/>
      <c r="F2739" s="21"/>
      <c r="G2739" s="21"/>
    </row>
    <row r="2740" spans="4:7">
      <c r="D2740" s="21"/>
      <c r="E2740" s="21"/>
      <c r="F2740" s="21"/>
      <c r="G2740" s="21"/>
    </row>
    <row r="2741" spans="4:7">
      <c r="D2741" s="21"/>
      <c r="E2741" s="21"/>
      <c r="F2741" s="21"/>
      <c r="G2741" s="21"/>
    </row>
    <row r="2742" spans="4:7">
      <c r="D2742" s="21"/>
      <c r="E2742" s="21"/>
      <c r="F2742" s="21"/>
      <c r="G2742" s="21"/>
    </row>
    <row r="2743" spans="4:7">
      <c r="D2743" s="21"/>
      <c r="E2743" s="21"/>
      <c r="F2743" s="21"/>
      <c r="G2743" s="21"/>
    </row>
    <row r="2744" spans="4:7">
      <c r="D2744" s="21"/>
      <c r="E2744" s="21"/>
      <c r="F2744" s="21"/>
      <c r="G2744" s="21"/>
    </row>
    <row r="2745" spans="4:7">
      <c r="D2745" s="21"/>
      <c r="E2745" s="21"/>
      <c r="F2745" s="21"/>
      <c r="G2745" s="21"/>
    </row>
    <row r="2746" spans="4:7">
      <c r="D2746" s="21"/>
      <c r="E2746" s="21"/>
      <c r="F2746" s="21"/>
      <c r="G2746" s="21"/>
    </row>
    <row r="2747" spans="4:7">
      <c r="D2747" s="21"/>
      <c r="E2747" s="21"/>
      <c r="F2747" s="21"/>
      <c r="G2747" s="21"/>
    </row>
    <row r="2748" spans="4:7">
      <c r="D2748" s="21"/>
      <c r="E2748" s="21"/>
      <c r="F2748" s="21"/>
      <c r="G2748" s="21"/>
    </row>
    <row r="2749" spans="4:7">
      <c r="D2749" s="21"/>
      <c r="E2749" s="21"/>
      <c r="F2749" s="21"/>
      <c r="G2749" s="21"/>
    </row>
    <row r="2750" spans="4:7">
      <c r="D2750" s="21"/>
      <c r="E2750" s="21"/>
      <c r="F2750" s="21"/>
      <c r="G2750" s="21"/>
    </row>
    <row r="2751" spans="4:7">
      <c r="D2751" s="21"/>
      <c r="E2751" s="21"/>
      <c r="F2751" s="21"/>
      <c r="G2751" s="21"/>
    </row>
    <row r="2752" spans="4:7">
      <c r="D2752" s="21"/>
      <c r="E2752" s="21"/>
      <c r="F2752" s="21"/>
      <c r="G2752" s="21"/>
    </row>
    <row r="2753" spans="4:7">
      <c r="D2753" s="21"/>
      <c r="E2753" s="21"/>
      <c r="F2753" s="21"/>
      <c r="G2753" s="21"/>
    </row>
    <row r="2754" spans="4:7">
      <c r="D2754" s="21"/>
      <c r="E2754" s="21"/>
      <c r="F2754" s="21"/>
      <c r="G2754" s="21"/>
    </row>
    <row r="2755" spans="4:7">
      <c r="D2755" s="21"/>
      <c r="E2755" s="21"/>
      <c r="F2755" s="21"/>
      <c r="G2755" s="21"/>
    </row>
    <row r="2756" spans="4:7">
      <c r="D2756" s="21"/>
      <c r="E2756" s="21"/>
      <c r="F2756" s="21"/>
      <c r="G2756" s="21"/>
    </row>
    <row r="2757" spans="4:7">
      <c r="D2757" s="21"/>
      <c r="E2757" s="21"/>
      <c r="F2757" s="21"/>
      <c r="G2757" s="21"/>
    </row>
    <row r="2758" spans="4:7">
      <c r="D2758" s="21"/>
      <c r="E2758" s="21"/>
      <c r="F2758" s="21"/>
      <c r="G2758" s="21"/>
    </row>
    <row r="2759" spans="4:7">
      <c r="D2759" s="21"/>
      <c r="E2759" s="21"/>
      <c r="F2759" s="21"/>
      <c r="G2759" s="21"/>
    </row>
    <row r="2760" spans="4:7">
      <c r="D2760" s="21"/>
      <c r="E2760" s="21"/>
      <c r="F2760" s="21"/>
      <c r="G2760" s="21"/>
    </row>
    <row r="2761" spans="4:7">
      <c r="D2761" s="21"/>
      <c r="E2761" s="21"/>
      <c r="F2761" s="21"/>
      <c r="G2761" s="21"/>
    </row>
    <row r="2762" spans="4:7">
      <c r="D2762" s="21"/>
      <c r="E2762" s="21"/>
      <c r="F2762" s="21"/>
      <c r="G2762" s="21"/>
    </row>
    <row r="2763" spans="4:7">
      <c r="D2763" s="21"/>
      <c r="E2763" s="21"/>
      <c r="F2763" s="21"/>
      <c r="G2763" s="21"/>
    </row>
    <row r="2764" spans="4:7">
      <c r="D2764" s="21"/>
      <c r="E2764" s="21"/>
      <c r="F2764" s="21"/>
      <c r="G2764" s="21"/>
    </row>
    <row r="2765" spans="4:7">
      <c r="D2765" s="21"/>
      <c r="E2765" s="21"/>
      <c r="F2765" s="21"/>
      <c r="G2765" s="21"/>
    </row>
    <row r="2766" spans="4:7">
      <c r="D2766" s="21"/>
      <c r="E2766" s="21"/>
      <c r="F2766" s="21"/>
      <c r="G2766" s="21"/>
    </row>
    <row r="2767" spans="4:7">
      <c r="D2767" s="21"/>
      <c r="E2767" s="21"/>
      <c r="F2767" s="21"/>
      <c r="G2767" s="21"/>
    </row>
    <row r="2768" spans="4:7">
      <c r="D2768" s="21"/>
      <c r="E2768" s="21"/>
      <c r="F2768" s="21"/>
      <c r="G2768" s="21"/>
    </row>
    <row r="2769" spans="4:7">
      <c r="D2769" s="21"/>
      <c r="E2769" s="21"/>
      <c r="F2769" s="21"/>
      <c r="G2769" s="21"/>
    </row>
    <row r="2770" spans="4:7">
      <c r="D2770" s="21"/>
      <c r="E2770" s="21"/>
      <c r="F2770" s="21"/>
      <c r="G2770" s="21"/>
    </row>
    <row r="2771" spans="4:7">
      <c r="D2771" s="21"/>
      <c r="E2771" s="21"/>
      <c r="F2771" s="21"/>
      <c r="G2771" s="21"/>
    </row>
    <row r="2772" spans="4:7">
      <c r="D2772" s="21"/>
      <c r="E2772" s="21"/>
      <c r="F2772" s="21"/>
      <c r="G2772" s="21"/>
    </row>
    <row r="2773" spans="4:7">
      <c r="D2773" s="21"/>
      <c r="E2773" s="21"/>
      <c r="F2773" s="21"/>
      <c r="G2773" s="21"/>
    </row>
    <row r="2774" spans="4:7">
      <c r="D2774" s="21"/>
      <c r="E2774" s="21"/>
      <c r="F2774" s="21"/>
      <c r="G2774" s="21"/>
    </row>
    <row r="2775" spans="4:7">
      <c r="D2775" s="21"/>
      <c r="E2775" s="21"/>
      <c r="F2775" s="21"/>
      <c r="G2775" s="21"/>
    </row>
    <row r="2776" spans="4:7">
      <c r="D2776" s="21"/>
      <c r="E2776" s="21"/>
      <c r="F2776" s="21"/>
      <c r="G2776" s="21"/>
    </row>
    <row r="2777" spans="4:7">
      <c r="D2777" s="21"/>
      <c r="E2777" s="21"/>
      <c r="F2777" s="21"/>
      <c r="G2777" s="21"/>
    </row>
    <row r="2778" spans="4:7">
      <c r="D2778" s="21"/>
      <c r="E2778" s="21"/>
      <c r="F2778" s="21"/>
      <c r="G2778" s="21"/>
    </row>
    <row r="2779" spans="4:7">
      <c r="D2779" s="21"/>
      <c r="E2779" s="21"/>
      <c r="F2779" s="21"/>
      <c r="G2779" s="21"/>
    </row>
    <row r="2780" spans="4:7">
      <c r="D2780" s="21"/>
      <c r="E2780" s="21"/>
      <c r="F2780" s="21"/>
      <c r="G2780" s="21"/>
    </row>
    <row r="2781" spans="4:7">
      <c r="D2781" s="21"/>
      <c r="E2781" s="21"/>
      <c r="F2781" s="21"/>
      <c r="G2781" s="21"/>
    </row>
    <row r="2782" spans="4:7">
      <c r="D2782" s="21"/>
      <c r="E2782" s="21"/>
      <c r="F2782" s="21"/>
      <c r="G2782" s="21"/>
    </row>
    <row r="2783" spans="4:7">
      <c r="D2783" s="21"/>
      <c r="E2783" s="21"/>
      <c r="F2783" s="21"/>
      <c r="G2783" s="21"/>
    </row>
    <row r="2784" spans="4:7">
      <c r="D2784" s="21"/>
      <c r="E2784" s="21"/>
      <c r="F2784" s="21"/>
      <c r="G2784" s="21"/>
    </row>
    <row r="2785" spans="4:7">
      <c r="D2785" s="21"/>
      <c r="E2785" s="21"/>
      <c r="F2785" s="21"/>
      <c r="G2785" s="21"/>
    </row>
    <row r="2786" spans="4:7">
      <c r="D2786" s="21"/>
      <c r="E2786" s="21"/>
      <c r="F2786" s="21"/>
      <c r="G2786" s="21"/>
    </row>
    <row r="2787" spans="4:7">
      <c r="D2787" s="21"/>
      <c r="E2787" s="21"/>
      <c r="F2787" s="21"/>
      <c r="G2787" s="21"/>
    </row>
    <row r="2788" spans="4:7">
      <c r="D2788" s="21"/>
      <c r="E2788" s="21"/>
      <c r="F2788" s="21"/>
      <c r="G2788" s="21"/>
    </row>
    <row r="2789" spans="4:7">
      <c r="D2789" s="21"/>
      <c r="E2789" s="21"/>
      <c r="F2789" s="21"/>
      <c r="G2789" s="21"/>
    </row>
    <row r="2790" spans="4:7">
      <c r="D2790" s="21"/>
      <c r="E2790" s="21"/>
      <c r="F2790" s="21"/>
      <c r="G2790" s="21"/>
    </row>
    <row r="2791" spans="4:7">
      <c r="D2791" s="21"/>
      <c r="E2791" s="21"/>
      <c r="F2791" s="21"/>
      <c r="G2791" s="21"/>
    </row>
    <row r="2792" spans="4:7">
      <c r="D2792" s="21"/>
      <c r="E2792" s="21"/>
      <c r="F2792" s="21"/>
      <c r="G2792" s="21"/>
    </row>
    <row r="2793" spans="4:7">
      <c r="D2793" s="21"/>
      <c r="E2793" s="21"/>
      <c r="F2793" s="21"/>
      <c r="G2793" s="21"/>
    </row>
    <row r="2794" spans="4:7">
      <c r="D2794" s="21"/>
      <c r="E2794" s="21"/>
      <c r="F2794" s="21"/>
      <c r="G2794" s="21"/>
    </row>
    <row r="2795" spans="4:7">
      <c r="D2795" s="21"/>
      <c r="E2795" s="21"/>
      <c r="F2795" s="21"/>
      <c r="G2795" s="21"/>
    </row>
    <row r="2796" spans="4:7">
      <c r="D2796" s="21"/>
      <c r="E2796" s="21"/>
      <c r="F2796" s="21"/>
      <c r="G2796" s="21"/>
    </row>
    <row r="2797" spans="4:7">
      <c r="D2797" s="21"/>
      <c r="E2797" s="21"/>
      <c r="F2797" s="21"/>
      <c r="G2797" s="21"/>
    </row>
    <row r="2798" spans="4:7">
      <c r="D2798" s="21"/>
      <c r="E2798" s="21"/>
      <c r="F2798" s="21"/>
      <c r="G2798" s="21"/>
    </row>
    <row r="2799" spans="4:7">
      <c r="D2799" s="21"/>
      <c r="E2799" s="21"/>
      <c r="F2799" s="21"/>
      <c r="G2799" s="21"/>
    </row>
    <row r="2800" spans="4:7">
      <c r="D2800" s="21"/>
      <c r="E2800" s="21"/>
      <c r="F2800" s="21"/>
      <c r="G2800" s="21"/>
    </row>
    <row r="2801" spans="4:7">
      <c r="D2801" s="21"/>
      <c r="E2801" s="21"/>
      <c r="F2801" s="21"/>
      <c r="G2801" s="21"/>
    </row>
    <row r="2802" spans="4:7">
      <c r="D2802" s="21"/>
      <c r="E2802" s="21"/>
      <c r="F2802" s="21"/>
      <c r="G2802" s="21"/>
    </row>
    <row r="2803" spans="4:7">
      <c r="D2803" s="21"/>
      <c r="E2803" s="21"/>
      <c r="F2803" s="21"/>
      <c r="G2803" s="21"/>
    </row>
    <row r="2804" spans="4:7">
      <c r="D2804" s="21"/>
      <c r="E2804" s="21"/>
      <c r="F2804" s="21"/>
      <c r="G2804" s="21"/>
    </row>
    <row r="2805" spans="4:7">
      <c r="D2805" s="21"/>
      <c r="E2805" s="21"/>
      <c r="F2805" s="21"/>
      <c r="G2805" s="21"/>
    </row>
    <row r="2806" spans="4:7">
      <c r="D2806" s="21"/>
      <c r="E2806" s="21"/>
      <c r="F2806" s="21"/>
      <c r="G2806" s="21"/>
    </row>
    <row r="2807" spans="4:7">
      <c r="D2807" s="21"/>
      <c r="E2807" s="21"/>
      <c r="F2807" s="21"/>
      <c r="G2807" s="21"/>
    </row>
    <row r="2808" spans="4:7">
      <c r="D2808" s="21"/>
      <c r="E2808" s="21"/>
      <c r="F2808" s="21"/>
      <c r="G2808" s="21"/>
    </row>
    <row r="2809" spans="4:7">
      <c r="D2809" s="21"/>
      <c r="E2809" s="21"/>
      <c r="F2809" s="21"/>
      <c r="G2809" s="21"/>
    </row>
    <row r="2810" spans="4:7">
      <c r="D2810" s="21"/>
      <c r="E2810" s="21"/>
      <c r="F2810" s="21"/>
      <c r="G2810" s="21"/>
    </row>
    <row r="2811" spans="4:7">
      <c r="D2811" s="21"/>
      <c r="E2811" s="21"/>
      <c r="F2811" s="21"/>
      <c r="G2811" s="21"/>
    </row>
    <row r="2812" spans="4:7">
      <c r="D2812" s="21"/>
      <c r="E2812" s="21"/>
      <c r="F2812" s="21"/>
      <c r="G2812" s="21"/>
    </row>
    <row r="2813" spans="4:7">
      <c r="D2813" s="21"/>
      <c r="E2813" s="21"/>
      <c r="F2813" s="21"/>
      <c r="G2813" s="21"/>
    </row>
    <row r="2814" spans="4:7">
      <c r="D2814" s="21"/>
      <c r="E2814" s="21"/>
      <c r="F2814" s="21"/>
      <c r="G2814" s="21"/>
    </row>
    <row r="2815" spans="4:7">
      <c r="D2815" s="21"/>
      <c r="E2815" s="21"/>
      <c r="F2815" s="21"/>
      <c r="G2815" s="21"/>
    </row>
    <row r="2816" spans="4:7">
      <c r="D2816" s="21"/>
      <c r="E2816" s="21"/>
      <c r="F2816" s="21"/>
      <c r="G2816" s="21"/>
    </row>
    <row r="2817" spans="4:7">
      <c r="D2817" s="21"/>
      <c r="E2817" s="21"/>
      <c r="F2817" s="21"/>
      <c r="G2817" s="21"/>
    </row>
    <row r="2818" spans="4:7">
      <c r="D2818" s="21"/>
      <c r="E2818" s="21"/>
      <c r="F2818" s="21"/>
      <c r="G2818" s="21"/>
    </row>
    <row r="2819" spans="4:7">
      <c r="D2819" s="21"/>
      <c r="E2819" s="21"/>
      <c r="F2819" s="21"/>
      <c r="G2819" s="21"/>
    </row>
    <row r="2820" spans="4:7">
      <c r="D2820" s="21"/>
      <c r="E2820" s="21"/>
      <c r="F2820" s="21"/>
      <c r="G2820" s="21"/>
    </row>
    <row r="2821" spans="4:7">
      <c r="D2821" s="21"/>
      <c r="E2821" s="21"/>
      <c r="F2821" s="21"/>
      <c r="G2821" s="21"/>
    </row>
    <row r="2822" spans="4:7">
      <c r="D2822" s="21"/>
      <c r="E2822" s="21"/>
      <c r="F2822" s="21"/>
      <c r="G2822" s="21"/>
    </row>
    <row r="2823" spans="4:7">
      <c r="D2823" s="21"/>
      <c r="E2823" s="21"/>
      <c r="F2823" s="21"/>
      <c r="G2823" s="21"/>
    </row>
    <row r="2824" spans="4:7">
      <c r="D2824" s="21"/>
      <c r="E2824" s="21"/>
      <c r="F2824" s="21"/>
      <c r="G2824" s="21"/>
    </row>
    <row r="2825" spans="4:7">
      <c r="D2825" s="21"/>
      <c r="E2825" s="21"/>
      <c r="F2825" s="21"/>
      <c r="G2825" s="21"/>
    </row>
    <row r="2826" spans="4:7">
      <c r="D2826" s="21"/>
      <c r="E2826" s="21"/>
      <c r="F2826" s="21"/>
      <c r="G2826" s="21"/>
    </row>
    <row r="2827" spans="4:7">
      <c r="D2827" s="21"/>
      <c r="E2827" s="21"/>
      <c r="F2827" s="21"/>
      <c r="G2827" s="21"/>
    </row>
    <row r="2828" spans="4:7">
      <c r="D2828" s="21"/>
      <c r="E2828" s="21"/>
      <c r="F2828" s="21"/>
      <c r="G2828" s="21"/>
    </row>
    <row r="2829" spans="4:7">
      <c r="D2829" s="21"/>
      <c r="E2829" s="21"/>
      <c r="F2829" s="21"/>
      <c r="G2829" s="21"/>
    </row>
    <row r="2830" spans="4:7">
      <c r="D2830" s="21"/>
      <c r="E2830" s="21"/>
      <c r="F2830" s="21"/>
      <c r="G2830" s="21"/>
    </row>
    <row r="2831" spans="4:7">
      <c r="D2831" s="21"/>
      <c r="E2831" s="21"/>
      <c r="F2831" s="21"/>
      <c r="G2831" s="21"/>
    </row>
    <row r="2832" spans="4:7">
      <c r="D2832" s="21"/>
      <c r="E2832" s="21"/>
      <c r="F2832" s="21"/>
      <c r="G2832" s="21"/>
    </row>
    <row r="2833" spans="4:7">
      <c r="D2833" s="21"/>
      <c r="E2833" s="21"/>
      <c r="F2833" s="21"/>
      <c r="G2833" s="21"/>
    </row>
    <row r="2834" spans="4:7">
      <c r="D2834" s="21"/>
      <c r="E2834" s="21"/>
      <c r="F2834" s="21"/>
      <c r="G2834" s="21"/>
    </row>
    <row r="2835" spans="4:7">
      <c r="D2835" s="21"/>
      <c r="E2835" s="21"/>
      <c r="F2835" s="21"/>
      <c r="G2835" s="21"/>
    </row>
    <row r="2836" spans="4:7">
      <c r="D2836" s="21"/>
      <c r="E2836" s="21"/>
      <c r="F2836" s="21"/>
      <c r="G2836" s="21"/>
    </row>
    <row r="2837" spans="4:7">
      <c r="D2837" s="21"/>
      <c r="E2837" s="21"/>
      <c r="F2837" s="21"/>
      <c r="G2837" s="21"/>
    </row>
    <row r="2838" spans="4:7">
      <c r="D2838" s="21"/>
      <c r="E2838" s="21"/>
      <c r="F2838" s="21"/>
      <c r="G2838" s="21"/>
    </row>
    <row r="2839" spans="4:7">
      <c r="D2839" s="21"/>
      <c r="E2839" s="21"/>
      <c r="F2839" s="21"/>
      <c r="G2839" s="21"/>
    </row>
    <row r="2840" spans="4:7">
      <c r="D2840" s="21"/>
      <c r="E2840" s="21"/>
      <c r="F2840" s="21"/>
      <c r="G2840" s="21"/>
    </row>
    <row r="2841" spans="4:7">
      <c r="D2841" s="21"/>
      <c r="E2841" s="21"/>
      <c r="F2841" s="21"/>
      <c r="G2841" s="21"/>
    </row>
    <row r="2842" spans="4:7">
      <c r="D2842" s="21"/>
      <c r="E2842" s="21"/>
      <c r="F2842" s="21"/>
      <c r="G2842" s="21"/>
    </row>
    <row r="2843" spans="4:7">
      <c r="D2843" s="21"/>
      <c r="E2843" s="21"/>
      <c r="F2843" s="21"/>
      <c r="G2843" s="21"/>
    </row>
    <row r="2844" spans="4:7">
      <c r="D2844" s="21"/>
      <c r="E2844" s="21"/>
      <c r="F2844" s="21"/>
      <c r="G2844" s="21"/>
    </row>
    <row r="2845" spans="4:7">
      <c r="D2845" s="21"/>
      <c r="E2845" s="21"/>
      <c r="F2845" s="21"/>
      <c r="G2845" s="21"/>
    </row>
    <row r="2846" spans="4:7">
      <c r="D2846" s="21"/>
      <c r="E2846" s="21"/>
      <c r="F2846" s="21"/>
      <c r="G2846" s="21"/>
    </row>
    <row r="2847" spans="4:7">
      <c r="D2847" s="21"/>
      <c r="E2847" s="21"/>
      <c r="F2847" s="21"/>
      <c r="G2847" s="21"/>
    </row>
    <row r="2848" spans="4:7">
      <c r="D2848" s="21"/>
      <c r="E2848" s="21"/>
      <c r="F2848" s="21"/>
      <c r="G2848" s="21"/>
    </row>
    <row r="2849" spans="4:7">
      <c r="D2849" s="21"/>
      <c r="E2849" s="21"/>
      <c r="F2849" s="21"/>
      <c r="G2849" s="21"/>
    </row>
    <row r="2850" spans="4:7">
      <c r="D2850" s="21"/>
      <c r="E2850" s="21"/>
      <c r="F2850" s="21"/>
      <c r="G2850" s="21"/>
    </row>
    <row r="2851" spans="4:7">
      <c r="D2851" s="21"/>
      <c r="E2851" s="21"/>
      <c r="F2851" s="21"/>
      <c r="G2851" s="21"/>
    </row>
    <row r="2852" spans="4:7">
      <c r="D2852" s="21"/>
      <c r="E2852" s="21"/>
      <c r="F2852" s="21"/>
      <c r="G2852" s="21"/>
    </row>
    <row r="2853" spans="4:7">
      <c r="D2853" s="21"/>
      <c r="E2853" s="21"/>
      <c r="F2853" s="21"/>
      <c r="G2853" s="21"/>
    </row>
    <row r="2854" spans="4:7">
      <c r="D2854" s="21"/>
      <c r="E2854" s="21"/>
      <c r="F2854" s="21"/>
      <c r="G2854" s="21"/>
    </row>
    <row r="2855" spans="4:7">
      <c r="D2855" s="21"/>
      <c r="E2855" s="21"/>
      <c r="F2855" s="21"/>
      <c r="G2855" s="21"/>
    </row>
    <row r="2856" spans="4:7">
      <c r="D2856" s="21"/>
      <c r="E2856" s="21"/>
      <c r="F2856" s="21"/>
      <c r="G2856" s="21"/>
    </row>
    <row r="2857" spans="4:7">
      <c r="D2857" s="21"/>
      <c r="E2857" s="21"/>
      <c r="F2857" s="21"/>
      <c r="G2857" s="21"/>
    </row>
    <row r="2858" spans="4:7">
      <c r="D2858" s="21"/>
      <c r="E2858" s="21"/>
      <c r="F2858" s="21"/>
      <c r="G2858" s="21"/>
    </row>
    <row r="2859" spans="4:7">
      <c r="D2859" s="21"/>
      <c r="E2859" s="21"/>
      <c r="F2859" s="21"/>
      <c r="G2859" s="21"/>
    </row>
    <row r="2860" spans="4:7">
      <c r="D2860" s="21"/>
      <c r="E2860" s="21"/>
      <c r="F2860" s="21"/>
      <c r="G2860" s="21"/>
    </row>
    <row r="2861" spans="4:7">
      <c r="D2861" s="21"/>
      <c r="E2861" s="21"/>
      <c r="F2861" s="21"/>
      <c r="G2861" s="21"/>
    </row>
    <row r="2862" spans="4:7">
      <c r="D2862" s="21"/>
      <c r="E2862" s="21"/>
      <c r="F2862" s="21"/>
      <c r="G2862" s="21"/>
    </row>
    <row r="2863" spans="4:7">
      <c r="D2863" s="21"/>
      <c r="E2863" s="21"/>
      <c r="F2863" s="21"/>
      <c r="G2863" s="21"/>
    </row>
    <row r="2864" spans="4:7">
      <c r="D2864" s="21"/>
      <c r="E2864" s="21"/>
      <c r="F2864" s="21"/>
      <c r="G2864" s="21"/>
    </row>
    <row r="2865" spans="4:7">
      <c r="D2865" s="21"/>
      <c r="E2865" s="21"/>
      <c r="F2865" s="21"/>
      <c r="G2865" s="21"/>
    </row>
    <row r="2866" spans="4:7">
      <c r="D2866" s="21"/>
      <c r="E2866" s="21"/>
      <c r="F2866" s="21"/>
      <c r="G2866" s="21"/>
    </row>
    <row r="2867" spans="4:7">
      <c r="D2867" s="21"/>
      <c r="E2867" s="21"/>
      <c r="F2867" s="21"/>
      <c r="G2867" s="21"/>
    </row>
    <row r="2868" spans="4:7">
      <c r="D2868" s="21"/>
      <c r="E2868" s="21"/>
      <c r="F2868" s="21"/>
      <c r="G2868" s="21"/>
    </row>
    <row r="2869" spans="4:7">
      <c r="D2869" s="21"/>
      <c r="E2869" s="21"/>
      <c r="F2869" s="21"/>
      <c r="G2869" s="21"/>
    </row>
    <row r="2870" spans="4:7">
      <c r="D2870" s="21"/>
      <c r="E2870" s="21"/>
      <c r="F2870" s="21"/>
      <c r="G2870" s="21"/>
    </row>
    <row r="2871" spans="4:7">
      <c r="D2871" s="21"/>
      <c r="E2871" s="21"/>
      <c r="F2871" s="21"/>
      <c r="G2871" s="21"/>
    </row>
    <row r="2872" spans="4:7">
      <c r="D2872" s="21"/>
      <c r="E2872" s="21"/>
      <c r="F2872" s="21"/>
      <c r="G2872" s="21"/>
    </row>
    <row r="2873" spans="4:7">
      <c r="D2873" s="21"/>
      <c r="E2873" s="21"/>
      <c r="F2873" s="21"/>
      <c r="G2873" s="21"/>
    </row>
    <row r="2874" spans="4:7">
      <c r="D2874" s="21"/>
      <c r="E2874" s="21"/>
      <c r="F2874" s="21"/>
      <c r="G2874" s="21"/>
    </row>
    <row r="2875" spans="4:7">
      <c r="D2875" s="21"/>
      <c r="E2875" s="21"/>
      <c r="F2875" s="21"/>
      <c r="G2875" s="21"/>
    </row>
    <row r="2876" spans="4:7">
      <c r="D2876" s="21"/>
      <c r="E2876" s="21"/>
      <c r="F2876" s="21"/>
      <c r="G2876" s="21"/>
    </row>
    <row r="2877" spans="4:7">
      <c r="D2877" s="21"/>
      <c r="E2877" s="21"/>
      <c r="F2877" s="21"/>
      <c r="G2877" s="21"/>
    </row>
    <row r="2878" spans="4:7">
      <c r="D2878" s="21"/>
      <c r="E2878" s="21"/>
      <c r="F2878" s="21"/>
      <c r="G2878" s="21"/>
    </row>
    <row r="2879" spans="4:7">
      <c r="D2879" s="21"/>
      <c r="E2879" s="21"/>
      <c r="F2879" s="21"/>
      <c r="G2879" s="21"/>
    </row>
    <row r="2880" spans="4:7">
      <c r="D2880" s="21"/>
      <c r="E2880" s="21"/>
      <c r="F2880" s="21"/>
      <c r="G2880" s="21"/>
    </row>
    <row r="2881" spans="4:7">
      <c r="D2881" s="21"/>
      <c r="E2881" s="21"/>
      <c r="F2881" s="21"/>
      <c r="G2881" s="21"/>
    </row>
    <row r="2882" spans="4:7">
      <c r="D2882" s="21"/>
      <c r="E2882" s="21"/>
      <c r="F2882" s="21"/>
      <c r="G2882" s="21"/>
    </row>
    <row r="2883" spans="4:7">
      <c r="D2883" s="21"/>
      <c r="E2883" s="21"/>
      <c r="F2883" s="21"/>
      <c r="G2883" s="21"/>
    </row>
    <row r="2884" spans="4:7">
      <c r="D2884" s="21"/>
      <c r="E2884" s="21"/>
      <c r="F2884" s="21"/>
      <c r="G2884" s="21"/>
    </row>
    <row r="2885" spans="4:7">
      <c r="D2885" s="21"/>
      <c r="E2885" s="21"/>
      <c r="F2885" s="21"/>
      <c r="G2885" s="21"/>
    </row>
    <row r="2886" spans="4:7">
      <c r="D2886" s="21"/>
      <c r="E2886" s="21"/>
      <c r="F2886" s="21"/>
      <c r="G2886" s="21"/>
    </row>
    <row r="2887" spans="4:7">
      <c r="D2887" s="21"/>
      <c r="E2887" s="21"/>
      <c r="F2887" s="21"/>
      <c r="G2887" s="21"/>
    </row>
    <row r="2888" spans="4:7">
      <c r="D2888" s="21"/>
      <c r="E2888" s="21"/>
      <c r="F2888" s="21"/>
      <c r="G2888" s="21"/>
    </row>
    <row r="2889" spans="4:7">
      <c r="D2889" s="21"/>
      <c r="E2889" s="21"/>
      <c r="F2889" s="21"/>
      <c r="G2889" s="21"/>
    </row>
    <row r="2890" spans="4:7">
      <c r="D2890" s="21"/>
      <c r="E2890" s="21"/>
      <c r="F2890" s="21"/>
      <c r="G2890" s="21"/>
    </row>
    <row r="2891" spans="4:7">
      <c r="D2891" s="21"/>
      <c r="E2891" s="21"/>
      <c r="F2891" s="21"/>
      <c r="G2891" s="21"/>
    </row>
    <row r="2892" spans="4:7">
      <c r="D2892" s="21"/>
      <c r="E2892" s="21"/>
      <c r="F2892" s="21"/>
      <c r="G2892" s="21"/>
    </row>
    <row r="2893" spans="4:7">
      <c r="D2893" s="21"/>
      <c r="E2893" s="21"/>
      <c r="F2893" s="21"/>
      <c r="G2893" s="21"/>
    </row>
    <row r="2894" spans="4:7">
      <c r="D2894" s="21"/>
      <c r="E2894" s="21"/>
      <c r="F2894" s="21"/>
      <c r="G2894" s="21"/>
    </row>
    <row r="2895" spans="4:7">
      <c r="D2895" s="21"/>
      <c r="E2895" s="21"/>
      <c r="F2895" s="21"/>
      <c r="G2895" s="21"/>
    </row>
    <row r="2896" spans="4:7">
      <c r="D2896" s="21"/>
      <c r="E2896" s="21"/>
      <c r="F2896" s="21"/>
      <c r="G2896" s="21"/>
    </row>
    <row r="2897" spans="4:7">
      <c r="D2897" s="21"/>
      <c r="E2897" s="21"/>
      <c r="F2897" s="21"/>
      <c r="G2897" s="21"/>
    </row>
    <row r="2898" spans="4:7">
      <c r="D2898" s="21"/>
      <c r="E2898" s="21"/>
      <c r="F2898" s="21"/>
      <c r="G2898" s="21"/>
    </row>
    <row r="2899" spans="4:7">
      <c r="D2899" s="21"/>
      <c r="E2899" s="21"/>
      <c r="F2899" s="21"/>
      <c r="G2899" s="21"/>
    </row>
    <row r="2900" spans="4:7">
      <c r="D2900" s="21"/>
      <c r="E2900" s="21"/>
      <c r="F2900" s="21"/>
      <c r="G2900" s="21"/>
    </row>
    <row r="2901" spans="4:7">
      <c r="D2901" s="21"/>
      <c r="E2901" s="21"/>
      <c r="F2901" s="21"/>
      <c r="G2901" s="21"/>
    </row>
    <row r="2902" spans="4:7">
      <c r="D2902" s="21"/>
      <c r="E2902" s="21"/>
      <c r="F2902" s="21"/>
      <c r="G2902" s="21"/>
    </row>
    <row r="2903" spans="4:7">
      <c r="D2903" s="21"/>
      <c r="E2903" s="21"/>
      <c r="F2903" s="21"/>
      <c r="G2903" s="21"/>
    </row>
    <row r="2904" spans="4:7">
      <c r="D2904" s="21"/>
      <c r="E2904" s="21"/>
      <c r="F2904" s="21"/>
      <c r="G2904" s="21"/>
    </row>
    <row r="2905" spans="4:7">
      <c r="D2905" s="21"/>
      <c r="E2905" s="21"/>
      <c r="F2905" s="21"/>
      <c r="G2905" s="21"/>
    </row>
    <row r="2906" spans="4:7">
      <c r="D2906" s="21"/>
      <c r="E2906" s="21"/>
      <c r="F2906" s="21"/>
      <c r="G2906" s="21"/>
    </row>
    <row r="2907" spans="4:7">
      <c r="D2907" s="21"/>
      <c r="E2907" s="21"/>
      <c r="F2907" s="21"/>
      <c r="G2907" s="21"/>
    </row>
    <row r="2908" spans="4:7">
      <c r="D2908" s="21"/>
      <c r="E2908" s="21"/>
      <c r="F2908" s="21"/>
      <c r="G2908" s="21"/>
    </row>
    <row r="2909" spans="4:7">
      <c r="D2909" s="21"/>
      <c r="E2909" s="21"/>
      <c r="F2909" s="21"/>
      <c r="G2909" s="21"/>
    </row>
    <row r="2910" spans="4:7">
      <c r="D2910" s="21"/>
      <c r="E2910" s="21"/>
      <c r="F2910" s="21"/>
      <c r="G2910" s="21"/>
    </row>
    <row r="2911" spans="4:7">
      <c r="D2911" s="21"/>
      <c r="E2911" s="21"/>
      <c r="F2911" s="21"/>
      <c r="G2911" s="21"/>
    </row>
    <row r="2912" spans="4:7">
      <c r="D2912" s="21"/>
      <c r="E2912" s="21"/>
      <c r="F2912" s="21"/>
      <c r="G2912" s="21"/>
    </row>
    <row r="2913" spans="4:7">
      <c r="D2913" s="21"/>
      <c r="E2913" s="21"/>
      <c r="F2913" s="21"/>
      <c r="G2913" s="21"/>
    </row>
    <row r="2914" spans="4:7">
      <c r="D2914" s="21"/>
      <c r="E2914" s="21"/>
      <c r="F2914" s="21"/>
      <c r="G2914" s="21"/>
    </row>
    <row r="2915" spans="4:7">
      <c r="D2915" s="21"/>
      <c r="E2915" s="21"/>
      <c r="F2915" s="21"/>
      <c r="G2915" s="21"/>
    </row>
    <row r="2916" spans="4:7">
      <c r="D2916" s="21"/>
      <c r="E2916" s="21"/>
      <c r="F2916" s="21"/>
      <c r="G2916" s="21"/>
    </row>
    <row r="2917" spans="4:7">
      <c r="D2917" s="21"/>
      <c r="E2917" s="21"/>
      <c r="F2917" s="21"/>
      <c r="G2917" s="21"/>
    </row>
    <row r="2918" spans="4:7">
      <c r="D2918" s="21"/>
      <c r="E2918" s="21"/>
      <c r="F2918" s="21"/>
      <c r="G2918" s="21"/>
    </row>
    <row r="2919" spans="4:7">
      <c r="D2919" s="21"/>
      <c r="E2919" s="21"/>
      <c r="F2919" s="21"/>
      <c r="G2919" s="21"/>
    </row>
    <row r="2920" spans="4:7">
      <c r="D2920" s="21"/>
      <c r="E2920" s="21"/>
      <c r="F2920" s="21"/>
      <c r="G2920" s="21"/>
    </row>
    <row r="2921" spans="4:7">
      <c r="D2921" s="21"/>
      <c r="E2921" s="21"/>
      <c r="F2921" s="21"/>
      <c r="G2921" s="21"/>
    </row>
    <row r="2922" spans="4:7">
      <c r="D2922" s="21"/>
      <c r="E2922" s="21"/>
      <c r="F2922" s="21"/>
      <c r="G2922" s="21"/>
    </row>
    <row r="2923" spans="4:7">
      <c r="D2923" s="21"/>
      <c r="E2923" s="21"/>
      <c r="F2923" s="21"/>
      <c r="G2923" s="21"/>
    </row>
    <row r="2924" spans="4:7">
      <c r="D2924" s="21"/>
      <c r="E2924" s="21"/>
      <c r="F2924" s="21"/>
      <c r="G2924" s="21"/>
    </row>
    <row r="2925" spans="4:7">
      <c r="D2925" s="21"/>
      <c r="E2925" s="21"/>
      <c r="F2925" s="21"/>
      <c r="G2925" s="21"/>
    </row>
    <row r="2926" spans="4:7">
      <c r="D2926" s="21"/>
      <c r="E2926" s="21"/>
      <c r="F2926" s="21"/>
      <c r="G2926" s="21"/>
    </row>
    <row r="2927" spans="4:7">
      <c r="D2927" s="21"/>
      <c r="E2927" s="21"/>
      <c r="F2927" s="21"/>
      <c r="G2927" s="21"/>
    </row>
    <row r="2928" spans="4:7">
      <c r="D2928" s="21"/>
      <c r="E2928" s="21"/>
      <c r="F2928" s="21"/>
      <c r="G2928" s="21"/>
    </row>
    <row r="2929" spans="4:7">
      <c r="D2929" s="21"/>
      <c r="E2929" s="21"/>
      <c r="F2929" s="21"/>
      <c r="G2929" s="21"/>
    </row>
    <row r="2930" spans="4:7">
      <c r="D2930" s="21"/>
      <c r="E2930" s="21"/>
      <c r="F2930" s="21"/>
      <c r="G2930" s="21"/>
    </row>
    <row r="2931" spans="4:7">
      <c r="D2931" s="21"/>
      <c r="E2931" s="21"/>
      <c r="F2931" s="21"/>
      <c r="G2931" s="21"/>
    </row>
    <row r="2932" spans="4:7">
      <c r="D2932" s="21"/>
      <c r="E2932" s="21"/>
      <c r="F2932" s="21"/>
      <c r="G2932" s="21"/>
    </row>
    <row r="2933" spans="4:7">
      <c r="D2933" s="21"/>
      <c r="E2933" s="21"/>
      <c r="F2933" s="21"/>
      <c r="G2933" s="21"/>
    </row>
    <row r="2934" spans="4:7">
      <c r="D2934" s="21"/>
      <c r="E2934" s="21"/>
      <c r="F2934" s="21"/>
      <c r="G2934" s="21"/>
    </row>
    <row r="2935" spans="4:7">
      <c r="D2935" s="21"/>
      <c r="E2935" s="21"/>
      <c r="F2935" s="21"/>
      <c r="G2935" s="21"/>
    </row>
    <row r="2936" spans="4:7">
      <c r="D2936" s="21"/>
      <c r="E2936" s="21"/>
      <c r="F2936" s="21"/>
      <c r="G2936" s="21"/>
    </row>
    <row r="2937" spans="4:7">
      <c r="D2937" s="21"/>
      <c r="E2937" s="21"/>
      <c r="F2937" s="21"/>
      <c r="G2937" s="21"/>
    </row>
    <row r="2938" spans="4:7">
      <c r="D2938" s="21"/>
      <c r="E2938" s="21"/>
      <c r="F2938" s="21"/>
      <c r="G2938" s="21"/>
    </row>
    <row r="2939" spans="4:7">
      <c r="D2939" s="21"/>
      <c r="E2939" s="21"/>
      <c r="F2939" s="21"/>
      <c r="G2939" s="21"/>
    </row>
    <row r="2940" spans="4:7">
      <c r="D2940" s="21"/>
      <c r="E2940" s="21"/>
      <c r="F2940" s="21"/>
      <c r="G2940" s="21"/>
    </row>
    <row r="2941" spans="4:7">
      <c r="D2941" s="21"/>
      <c r="E2941" s="21"/>
      <c r="F2941" s="21"/>
      <c r="G2941" s="21"/>
    </row>
    <row r="2942" spans="4:7">
      <c r="D2942" s="21"/>
      <c r="E2942" s="21"/>
      <c r="F2942" s="21"/>
      <c r="G2942" s="21"/>
    </row>
    <row r="2943" spans="4:7">
      <c r="D2943" s="21"/>
      <c r="E2943" s="21"/>
      <c r="F2943" s="21"/>
      <c r="G2943" s="21"/>
    </row>
    <row r="2944" spans="4:7">
      <c r="D2944" s="21"/>
      <c r="E2944" s="21"/>
      <c r="F2944" s="21"/>
      <c r="G2944" s="21"/>
    </row>
    <row r="2945" spans="4:7">
      <c r="D2945" s="21"/>
      <c r="E2945" s="21"/>
      <c r="F2945" s="21"/>
      <c r="G2945" s="21"/>
    </row>
    <row r="2946" spans="4:7">
      <c r="D2946" s="21"/>
      <c r="E2946" s="21"/>
      <c r="F2946" s="21"/>
      <c r="G2946" s="21"/>
    </row>
    <row r="2947" spans="4:7">
      <c r="D2947" s="21"/>
      <c r="E2947" s="21"/>
      <c r="F2947" s="21"/>
      <c r="G2947" s="21"/>
    </row>
    <row r="2948" spans="4:7">
      <c r="D2948" s="21"/>
      <c r="E2948" s="21"/>
      <c r="F2948" s="21"/>
      <c r="G2948" s="21"/>
    </row>
    <row r="2949" spans="4:7">
      <c r="D2949" s="21"/>
      <c r="E2949" s="21"/>
      <c r="F2949" s="21"/>
      <c r="G2949" s="21"/>
    </row>
    <row r="2950" spans="4:7">
      <c r="D2950" s="21"/>
      <c r="E2950" s="21"/>
      <c r="F2950" s="21"/>
      <c r="G2950" s="21"/>
    </row>
    <row r="2951" spans="4:7">
      <c r="D2951" s="21"/>
      <c r="E2951" s="21"/>
      <c r="F2951" s="21"/>
      <c r="G2951" s="21"/>
    </row>
    <row r="2952" spans="4:7">
      <c r="D2952" s="21"/>
      <c r="E2952" s="21"/>
      <c r="F2952" s="21"/>
      <c r="G2952" s="21"/>
    </row>
    <row r="2953" spans="4:7">
      <c r="D2953" s="21"/>
      <c r="E2953" s="21"/>
      <c r="F2953" s="21"/>
      <c r="G2953" s="21"/>
    </row>
    <row r="2954" spans="4:7">
      <c r="D2954" s="21"/>
      <c r="E2954" s="21"/>
      <c r="F2954" s="21"/>
      <c r="G2954" s="21"/>
    </row>
    <row r="2955" spans="4:7">
      <c r="D2955" s="21"/>
      <c r="E2955" s="21"/>
      <c r="F2955" s="21"/>
      <c r="G2955" s="21"/>
    </row>
    <row r="2956" spans="4:7">
      <c r="D2956" s="21"/>
      <c r="E2956" s="21"/>
      <c r="F2956" s="21"/>
      <c r="G2956" s="21"/>
    </row>
    <row r="2957" spans="4:7">
      <c r="D2957" s="21"/>
      <c r="E2957" s="21"/>
      <c r="F2957" s="21"/>
      <c r="G2957" s="21"/>
    </row>
    <row r="2958" spans="4:7">
      <c r="D2958" s="21"/>
      <c r="E2958" s="21"/>
      <c r="F2958" s="21"/>
      <c r="G2958" s="21"/>
    </row>
    <row r="2959" spans="4:7">
      <c r="D2959" s="21"/>
      <c r="E2959" s="21"/>
      <c r="F2959" s="21"/>
      <c r="G2959" s="21"/>
    </row>
    <row r="2960" spans="4:7">
      <c r="D2960" s="21"/>
      <c r="E2960" s="21"/>
      <c r="F2960" s="21"/>
      <c r="G2960" s="21"/>
    </row>
    <row r="2961" spans="4:7">
      <c r="D2961" s="21"/>
      <c r="E2961" s="21"/>
      <c r="F2961" s="21"/>
      <c r="G2961" s="21"/>
    </row>
    <row r="2962" spans="4:7">
      <c r="D2962" s="21"/>
      <c r="E2962" s="21"/>
      <c r="F2962" s="21"/>
      <c r="G2962" s="21"/>
    </row>
    <row r="2963" spans="4:7">
      <c r="D2963" s="21"/>
      <c r="E2963" s="21"/>
      <c r="F2963" s="21"/>
      <c r="G2963" s="21"/>
    </row>
    <row r="2964" spans="4:7">
      <c r="D2964" s="21"/>
      <c r="E2964" s="21"/>
      <c r="F2964" s="21"/>
      <c r="G2964" s="21"/>
    </row>
    <row r="2965" spans="4:7">
      <c r="D2965" s="21"/>
      <c r="E2965" s="21"/>
      <c r="F2965" s="21"/>
      <c r="G2965" s="21"/>
    </row>
    <row r="2966" spans="4:7">
      <c r="D2966" s="21"/>
      <c r="E2966" s="21"/>
      <c r="F2966" s="21"/>
      <c r="G2966" s="21"/>
    </row>
    <row r="2967" spans="4:7">
      <c r="D2967" s="21"/>
      <c r="E2967" s="21"/>
      <c r="F2967" s="21"/>
      <c r="G2967" s="21"/>
    </row>
    <row r="2968" spans="4:7">
      <c r="D2968" s="21"/>
      <c r="E2968" s="21"/>
      <c r="F2968" s="21"/>
      <c r="G2968" s="21"/>
    </row>
    <row r="2969" spans="4:7">
      <c r="D2969" s="21"/>
      <c r="E2969" s="21"/>
      <c r="F2969" s="21"/>
      <c r="G2969" s="21"/>
    </row>
    <row r="2970" spans="4:7">
      <c r="D2970" s="21"/>
      <c r="E2970" s="21"/>
      <c r="F2970" s="21"/>
      <c r="G2970" s="21"/>
    </row>
    <row r="2971" spans="4:7">
      <c r="D2971" s="21"/>
      <c r="E2971" s="21"/>
      <c r="F2971" s="21"/>
      <c r="G2971" s="21"/>
    </row>
    <row r="2972" spans="4:7">
      <c r="D2972" s="21"/>
      <c r="E2972" s="21"/>
      <c r="F2972" s="21"/>
      <c r="G2972" s="21"/>
    </row>
    <row r="2973" spans="4:7">
      <c r="D2973" s="21"/>
      <c r="E2973" s="21"/>
      <c r="F2973" s="21"/>
      <c r="G2973" s="21"/>
    </row>
    <row r="2974" spans="4:7">
      <c r="D2974" s="21"/>
      <c r="E2974" s="21"/>
      <c r="F2974" s="21"/>
      <c r="G2974" s="21"/>
    </row>
    <row r="2975" spans="4:7">
      <c r="D2975" s="21"/>
      <c r="E2975" s="21"/>
      <c r="F2975" s="21"/>
      <c r="G2975" s="21"/>
    </row>
    <row r="2976" spans="4:7">
      <c r="D2976" s="21"/>
      <c r="E2976" s="21"/>
      <c r="F2976" s="21"/>
      <c r="G2976" s="21"/>
    </row>
    <row r="2977" spans="4:7">
      <c r="D2977" s="21"/>
      <c r="E2977" s="21"/>
      <c r="F2977" s="21"/>
      <c r="G2977" s="21"/>
    </row>
    <row r="2978" spans="4:7">
      <c r="D2978" s="21"/>
      <c r="E2978" s="21"/>
      <c r="F2978" s="21"/>
      <c r="G2978" s="21"/>
    </row>
    <row r="2979" spans="4:7">
      <c r="D2979" s="21"/>
      <c r="E2979" s="21"/>
      <c r="F2979" s="21"/>
      <c r="G2979" s="21"/>
    </row>
    <row r="2980" spans="4:7">
      <c r="D2980" s="21"/>
      <c r="E2980" s="21"/>
      <c r="F2980" s="21"/>
      <c r="G2980" s="21"/>
    </row>
    <row r="2981" spans="4:7">
      <c r="D2981" s="21"/>
      <c r="E2981" s="21"/>
      <c r="F2981" s="21"/>
      <c r="G2981" s="21"/>
    </row>
    <row r="2982" spans="4:7">
      <c r="D2982" s="21"/>
      <c r="E2982" s="21"/>
      <c r="F2982" s="21"/>
      <c r="G2982" s="21"/>
    </row>
    <row r="2983" spans="4:7">
      <c r="D2983" s="21"/>
      <c r="E2983" s="21"/>
      <c r="F2983" s="21"/>
      <c r="G2983" s="21"/>
    </row>
    <row r="2984" spans="4:7">
      <c r="D2984" s="21"/>
      <c r="E2984" s="21"/>
      <c r="F2984" s="21"/>
      <c r="G2984" s="21"/>
    </row>
    <row r="2985" spans="4:7">
      <c r="D2985" s="21"/>
      <c r="E2985" s="21"/>
      <c r="F2985" s="21"/>
      <c r="G2985" s="21"/>
    </row>
    <row r="2986" spans="4:7">
      <c r="D2986" s="21"/>
      <c r="E2986" s="21"/>
      <c r="F2986" s="21"/>
      <c r="G2986" s="21"/>
    </row>
    <row r="2987" spans="4:7">
      <c r="D2987" s="21"/>
      <c r="E2987" s="21"/>
      <c r="F2987" s="21"/>
      <c r="G2987" s="21"/>
    </row>
    <row r="2988" spans="4:7">
      <c r="D2988" s="21"/>
      <c r="E2988" s="21"/>
      <c r="F2988" s="21"/>
      <c r="G2988" s="21"/>
    </row>
    <row r="2989" spans="4:7">
      <c r="D2989" s="21"/>
      <c r="E2989" s="21"/>
      <c r="F2989" s="21"/>
      <c r="G2989" s="21"/>
    </row>
    <row r="2990" spans="4:7">
      <c r="D2990" s="21"/>
      <c r="E2990" s="21"/>
      <c r="F2990" s="21"/>
      <c r="G2990" s="21"/>
    </row>
    <row r="2991" spans="4:7">
      <c r="D2991" s="21"/>
      <c r="E2991" s="21"/>
      <c r="F2991" s="21"/>
      <c r="G2991" s="21"/>
    </row>
    <row r="2992" spans="4:7">
      <c r="D2992" s="21"/>
      <c r="E2992" s="21"/>
      <c r="F2992" s="21"/>
      <c r="G2992" s="21"/>
    </row>
    <row r="2993" spans="4:7">
      <c r="D2993" s="21"/>
      <c r="E2993" s="21"/>
      <c r="F2993" s="21"/>
      <c r="G2993" s="21"/>
    </row>
    <row r="2994" spans="4:7">
      <c r="D2994" s="21"/>
      <c r="E2994" s="21"/>
      <c r="F2994" s="21"/>
      <c r="G2994" s="21"/>
    </row>
    <row r="2995" spans="4:7">
      <c r="D2995" s="21"/>
      <c r="E2995" s="21"/>
      <c r="F2995" s="21"/>
      <c r="G2995" s="21"/>
    </row>
    <row r="2996" spans="4:7">
      <c r="D2996" s="21"/>
      <c r="E2996" s="21"/>
      <c r="F2996" s="21"/>
      <c r="G2996" s="21"/>
    </row>
    <row r="2997" spans="4:7">
      <c r="D2997" s="21"/>
      <c r="E2997" s="21"/>
      <c r="F2997" s="21"/>
      <c r="G2997" s="21"/>
    </row>
    <row r="2998" spans="4:7">
      <c r="D2998" s="21"/>
      <c r="E2998" s="21"/>
      <c r="F2998" s="21"/>
      <c r="G2998" s="21"/>
    </row>
    <row r="2999" spans="4:7">
      <c r="D2999" s="21"/>
      <c r="E2999" s="21"/>
      <c r="F2999" s="21"/>
      <c r="G2999" s="21"/>
    </row>
    <row r="3000" spans="4:7">
      <c r="D3000" s="21"/>
      <c r="E3000" s="21"/>
      <c r="F3000" s="21"/>
      <c r="G3000" s="21"/>
    </row>
    <row r="3001" spans="4:7">
      <c r="D3001" s="21"/>
      <c r="E3001" s="21"/>
      <c r="F3001" s="21"/>
      <c r="G3001" s="21"/>
    </row>
    <row r="3002" spans="4:7">
      <c r="D3002" s="21"/>
      <c r="E3002" s="21"/>
      <c r="F3002" s="21"/>
      <c r="G3002" s="21"/>
    </row>
    <row r="3003" spans="4:7">
      <c r="D3003" s="21"/>
      <c r="E3003" s="21"/>
      <c r="F3003" s="21"/>
      <c r="G3003" s="21"/>
    </row>
    <row r="3004" spans="4:7">
      <c r="D3004" s="21"/>
      <c r="E3004" s="21"/>
      <c r="F3004" s="21"/>
      <c r="G3004" s="21"/>
    </row>
    <row r="3005" spans="4:7">
      <c r="D3005" s="21"/>
      <c r="E3005" s="21"/>
      <c r="F3005" s="21"/>
      <c r="G3005" s="21"/>
    </row>
    <row r="3006" spans="4:7">
      <c r="D3006" s="21"/>
      <c r="E3006" s="21"/>
      <c r="F3006" s="21"/>
      <c r="G3006" s="21"/>
    </row>
    <row r="3007" spans="4:7">
      <c r="D3007" s="21"/>
      <c r="E3007" s="21"/>
      <c r="F3007" s="21"/>
      <c r="G3007" s="21"/>
    </row>
    <row r="3008" spans="4:7">
      <c r="D3008" s="21"/>
      <c r="E3008" s="21"/>
      <c r="F3008" s="21"/>
      <c r="G3008" s="21"/>
    </row>
    <row r="3009" spans="4:7">
      <c r="D3009" s="21"/>
      <c r="E3009" s="21"/>
      <c r="F3009" s="21"/>
      <c r="G3009" s="21"/>
    </row>
    <row r="3010" spans="4:7">
      <c r="D3010" s="21"/>
      <c r="E3010" s="21"/>
      <c r="F3010" s="21"/>
      <c r="G3010" s="21"/>
    </row>
    <row r="3011" spans="4:7">
      <c r="D3011" s="21"/>
      <c r="E3011" s="21"/>
      <c r="F3011" s="21"/>
      <c r="G3011" s="21"/>
    </row>
    <row r="3012" spans="4:7">
      <c r="D3012" s="21"/>
      <c r="E3012" s="21"/>
      <c r="F3012" s="21"/>
      <c r="G3012" s="21"/>
    </row>
    <row r="3013" spans="4:7">
      <c r="D3013" s="21"/>
      <c r="E3013" s="21"/>
      <c r="F3013" s="21"/>
      <c r="G3013" s="21"/>
    </row>
    <row r="3014" spans="4:7">
      <c r="D3014" s="21"/>
      <c r="E3014" s="21"/>
      <c r="F3014" s="21"/>
      <c r="G3014" s="21"/>
    </row>
    <row r="3015" spans="4:7">
      <c r="D3015" s="21"/>
      <c r="E3015" s="21"/>
      <c r="F3015" s="21"/>
      <c r="G3015" s="21"/>
    </row>
    <row r="3016" spans="4:7">
      <c r="D3016" s="21"/>
      <c r="E3016" s="21"/>
      <c r="F3016" s="21"/>
      <c r="G3016" s="21"/>
    </row>
    <row r="3017" spans="4:7">
      <c r="D3017" s="21"/>
      <c r="E3017" s="21"/>
      <c r="F3017" s="21"/>
      <c r="G3017" s="21"/>
    </row>
    <row r="3018" spans="4:7">
      <c r="D3018" s="21"/>
      <c r="E3018" s="21"/>
      <c r="F3018" s="21"/>
      <c r="G3018" s="21"/>
    </row>
    <row r="3019" spans="4:7">
      <c r="D3019" s="21"/>
      <c r="E3019" s="21"/>
      <c r="F3019" s="21"/>
      <c r="G3019" s="21"/>
    </row>
    <row r="3020" spans="4:7">
      <c r="D3020" s="21"/>
      <c r="E3020" s="21"/>
      <c r="F3020" s="21"/>
      <c r="G3020" s="21"/>
    </row>
    <row r="3021" spans="4:7">
      <c r="D3021" s="21"/>
      <c r="E3021" s="21"/>
      <c r="F3021" s="21"/>
      <c r="G3021" s="21"/>
    </row>
    <row r="3022" spans="4:7">
      <c r="D3022" s="21"/>
      <c r="E3022" s="21"/>
      <c r="F3022" s="21"/>
      <c r="G3022" s="21"/>
    </row>
    <row r="3023" spans="4:7">
      <c r="D3023" s="21"/>
      <c r="E3023" s="21"/>
      <c r="F3023" s="21"/>
      <c r="G3023" s="21"/>
    </row>
    <row r="3024" spans="4:7">
      <c r="D3024" s="21"/>
      <c r="E3024" s="21"/>
      <c r="F3024" s="21"/>
      <c r="G3024" s="21"/>
    </row>
    <row r="3025" spans="4:7">
      <c r="D3025" s="21"/>
      <c r="E3025" s="21"/>
      <c r="F3025" s="21"/>
      <c r="G3025" s="21"/>
    </row>
    <row r="3026" spans="4:7">
      <c r="D3026" s="21"/>
      <c r="E3026" s="21"/>
      <c r="F3026" s="21"/>
      <c r="G3026" s="21"/>
    </row>
    <row r="3027" spans="4:7">
      <c r="D3027" s="21"/>
      <c r="E3027" s="21"/>
      <c r="F3027" s="21"/>
      <c r="G3027" s="21"/>
    </row>
    <row r="3028" spans="4:7">
      <c r="D3028" s="21"/>
      <c r="E3028" s="21"/>
      <c r="F3028" s="21"/>
      <c r="G3028" s="21"/>
    </row>
    <row r="3029" spans="4:7">
      <c r="D3029" s="21"/>
      <c r="E3029" s="21"/>
      <c r="F3029" s="21"/>
      <c r="G3029" s="21"/>
    </row>
    <row r="3030" spans="4:7">
      <c r="D3030" s="21"/>
      <c r="E3030" s="21"/>
      <c r="F3030" s="21"/>
      <c r="G3030" s="21"/>
    </row>
    <row r="3031" spans="4:7">
      <c r="D3031" s="21"/>
      <c r="E3031" s="21"/>
      <c r="F3031" s="21"/>
      <c r="G3031" s="21"/>
    </row>
    <row r="3032" spans="4:7">
      <c r="D3032" s="21"/>
      <c r="E3032" s="21"/>
      <c r="F3032" s="21"/>
      <c r="G3032" s="21"/>
    </row>
    <row r="3033" spans="4:7">
      <c r="D3033" s="21"/>
      <c r="E3033" s="21"/>
      <c r="F3033" s="21"/>
      <c r="G3033" s="21"/>
    </row>
    <row r="3034" spans="4:7">
      <c r="D3034" s="21"/>
      <c r="E3034" s="21"/>
      <c r="F3034" s="21"/>
      <c r="G3034" s="21"/>
    </row>
    <row r="3035" spans="4:7">
      <c r="D3035" s="21"/>
      <c r="E3035" s="21"/>
      <c r="F3035" s="21"/>
      <c r="G3035" s="21"/>
    </row>
    <row r="3036" spans="4:7">
      <c r="D3036" s="21"/>
      <c r="E3036" s="21"/>
      <c r="F3036" s="21"/>
      <c r="G3036" s="21"/>
    </row>
    <row r="3037" spans="4:7">
      <c r="D3037" s="21"/>
      <c r="E3037" s="21"/>
      <c r="F3037" s="21"/>
      <c r="G3037" s="21"/>
    </row>
    <row r="3038" spans="4:7">
      <c r="D3038" s="21"/>
      <c r="E3038" s="21"/>
      <c r="F3038" s="21"/>
      <c r="G3038" s="21"/>
    </row>
    <row r="3039" spans="4:7">
      <c r="D3039" s="21"/>
      <c r="E3039" s="21"/>
      <c r="F3039" s="21"/>
      <c r="G3039" s="21"/>
    </row>
    <row r="3040" spans="4:7">
      <c r="D3040" s="21"/>
      <c r="E3040" s="21"/>
      <c r="F3040" s="21"/>
      <c r="G3040" s="21"/>
    </row>
    <row r="3041" spans="4:7">
      <c r="D3041" s="21"/>
      <c r="E3041" s="21"/>
      <c r="F3041" s="21"/>
      <c r="G3041" s="21"/>
    </row>
    <row r="3042" spans="4:7">
      <c r="D3042" s="21"/>
      <c r="E3042" s="21"/>
      <c r="F3042" s="21"/>
      <c r="G3042" s="21"/>
    </row>
    <row r="3043" spans="4:7">
      <c r="D3043" s="21"/>
      <c r="E3043" s="21"/>
      <c r="F3043" s="21"/>
      <c r="G3043" s="21"/>
    </row>
    <row r="3044" spans="4:7">
      <c r="D3044" s="21"/>
      <c r="E3044" s="21"/>
      <c r="F3044" s="21"/>
      <c r="G3044" s="21"/>
    </row>
    <row r="3045" spans="4:7">
      <c r="D3045" s="21"/>
      <c r="E3045" s="21"/>
      <c r="F3045" s="21"/>
      <c r="G3045" s="21"/>
    </row>
    <row r="3046" spans="4:7">
      <c r="D3046" s="21"/>
      <c r="E3046" s="21"/>
      <c r="F3046" s="21"/>
      <c r="G3046" s="21"/>
    </row>
    <row r="3047" spans="4:7">
      <c r="D3047" s="21"/>
      <c r="E3047" s="21"/>
      <c r="F3047" s="21"/>
      <c r="G3047" s="21"/>
    </row>
    <row r="3048" spans="4:7">
      <c r="D3048" s="21"/>
      <c r="E3048" s="21"/>
      <c r="F3048" s="21"/>
      <c r="G3048" s="21"/>
    </row>
    <row r="3049" spans="4:7">
      <c r="D3049" s="21"/>
      <c r="E3049" s="21"/>
      <c r="F3049" s="21"/>
      <c r="G3049" s="21"/>
    </row>
    <row r="3050" spans="4:7">
      <c r="D3050" s="21"/>
      <c r="E3050" s="21"/>
      <c r="F3050" s="21"/>
      <c r="G3050" s="21"/>
    </row>
    <row r="3051" spans="4:7">
      <c r="D3051" s="21"/>
      <c r="E3051" s="21"/>
      <c r="F3051" s="21"/>
      <c r="G3051" s="21"/>
    </row>
    <row r="3052" spans="4:7">
      <c r="D3052" s="21"/>
      <c r="E3052" s="21"/>
      <c r="F3052" s="21"/>
      <c r="G3052" s="21"/>
    </row>
    <row r="3053" spans="4:7">
      <c r="D3053" s="21"/>
      <c r="E3053" s="21"/>
      <c r="F3053" s="21"/>
      <c r="G3053" s="21"/>
    </row>
    <row r="3054" spans="4:7">
      <c r="D3054" s="21"/>
      <c r="E3054" s="21"/>
      <c r="F3054" s="21"/>
      <c r="G3054" s="21"/>
    </row>
    <row r="3055" spans="4:7">
      <c r="D3055" s="21"/>
      <c r="E3055" s="21"/>
      <c r="F3055" s="21"/>
      <c r="G3055" s="21"/>
    </row>
    <row r="3056" spans="4:7">
      <c r="D3056" s="21"/>
      <c r="E3056" s="21"/>
      <c r="F3056" s="21"/>
      <c r="G3056" s="21"/>
    </row>
    <row r="3057" spans="4:7">
      <c r="D3057" s="21"/>
      <c r="E3057" s="21"/>
      <c r="F3057" s="21"/>
      <c r="G3057" s="21"/>
    </row>
    <row r="3058" spans="4:7">
      <c r="D3058" s="21"/>
      <c r="E3058" s="21"/>
      <c r="F3058" s="21"/>
      <c r="G3058" s="21"/>
    </row>
    <row r="3059" spans="4:7">
      <c r="D3059" s="21"/>
      <c r="E3059" s="21"/>
      <c r="F3059" s="21"/>
      <c r="G3059" s="21"/>
    </row>
    <row r="3060" spans="4:7">
      <c r="D3060" s="21"/>
      <c r="E3060" s="21"/>
      <c r="F3060" s="21"/>
      <c r="G3060" s="21"/>
    </row>
    <row r="3061" spans="4:7">
      <c r="D3061" s="21"/>
      <c r="E3061" s="21"/>
      <c r="F3061" s="21"/>
      <c r="G3061" s="21"/>
    </row>
    <row r="3062" spans="4:7">
      <c r="D3062" s="21"/>
      <c r="E3062" s="21"/>
      <c r="F3062" s="21"/>
      <c r="G3062" s="21"/>
    </row>
    <row r="3063" spans="4:7">
      <c r="D3063" s="21"/>
      <c r="E3063" s="21"/>
      <c r="F3063" s="21"/>
      <c r="G3063" s="21"/>
    </row>
    <row r="3064" spans="4:7">
      <c r="D3064" s="21"/>
      <c r="E3064" s="21"/>
      <c r="F3064" s="21"/>
      <c r="G3064" s="21"/>
    </row>
    <row r="3065" spans="4:7">
      <c r="D3065" s="21"/>
      <c r="E3065" s="21"/>
      <c r="F3065" s="21"/>
      <c r="G3065" s="21"/>
    </row>
    <row r="3066" spans="4:7">
      <c r="D3066" s="21"/>
      <c r="E3066" s="21"/>
      <c r="F3066" s="21"/>
      <c r="G3066" s="21"/>
    </row>
    <row r="3067" spans="4:7">
      <c r="D3067" s="21"/>
      <c r="E3067" s="21"/>
      <c r="F3067" s="21"/>
      <c r="G3067" s="21"/>
    </row>
    <row r="3068" spans="4:7">
      <c r="D3068" s="21"/>
      <c r="E3068" s="21"/>
      <c r="F3068" s="21"/>
      <c r="G3068" s="21"/>
    </row>
    <row r="3069" spans="4:7">
      <c r="D3069" s="21"/>
      <c r="E3069" s="21"/>
      <c r="F3069" s="21"/>
      <c r="G3069" s="21"/>
    </row>
    <row r="3070" spans="4:7">
      <c r="D3070" s="21"/>
      <c r="E3070" s="21"/>
      <c r="F3070" s="21"/>
      <c r="G3070" s="21"/>
    </row>
    <row r="3071" spans="4:7">
      <c r="D3071" s="21"/>
      <c r="E3071" s="21"/>
      <c r="F3071" s="21"/>
      <c r="G3071" s="21"/>
    </row>
    <row r="3072" spans="4:7">
      <c r="D3072" s="21"/>
      <c r="E3072" s="21"/>
      <c r="F3072" s="21"/>
      <c r="G3072" s="21"/>
    </row>
    <row r="3073" spans="4:7">
      <c r="D3073" s="21"/>
      <c r="E3073" s="21"/>
      <c r="F3073" s="21"/>
      <c r="G3073" s="21"/>
    </row>
    <row r="3074" spans="4:7">
      <c r="D3074" s="21"/>
      <c r="E3074" s="21"/>
      <c r="F3074" s="21"/>
      <c r="G3074" s="21"/>
    </row>
    <row r="3075" spans="4:7">
      <c r="D3075" s="21"/>
      <c r="E3075" s="21"/>
      <c r="F3075" s="21"/>
      <c r="G3075" s="21"/>
    </row>
    <row r="3076" spans="4:7">
      <c r="D3076" s="21"/>
      <c r="E3076" s="21"/>
      <c r="F3076" s="21"/>
      <c r="G3076" s="21"/>
    </row>
    <row r="3077" spans="4:7">
      <c r="D3077" s="21"/>
      <c r="E3077" s="21"/>
      <c r="F3077" s="21"/>
      <c r="G3077" s="21"/>
    </row>
    <row r="3078" spans="4:7">
      <c r="D3078" s="21"/>
      <c r="E3078" s="21"/>
      <c r="F3078" s="21"/>
      <c r="G3078" s="21"/>
    </row>
    <row r="3079" spans="4:7">
      <c r="D3079" s="21"/>
      <c r="E3079" s="21"/>
      <c r="F3079" s="21"/>
      <c r="G3079" s="21"/>
    </row>
    <row r="3080" spans="4:7">
      <c r="D3080" s="21"/>
      <c r="E3080" s="21"/>
      <c r="F3080" s="21"/>
      <c r="G3080" s="21"/>
    </row>
    <row r="3081" spans="4:7">
      <c r="D3081" s="21"/>
      <c r="E3081" s="21"/>
      <c r="F3081" s="21"/>
      <c r="G3081" s="21"/>
    </row>
    <row r="3082" spans="4:7">
      <c r="D3082" s="21"/>
      <c r="E3082" s="21"/>
      <c r="F3082" s="21"/>
      <c r="G3082" s="21"/>
    </row>
    <row r="3083" spans="4:7">
      <c r="D3083" s="21"/>
      <c r="E3083" s="21"/>
      <c r="F3083" s="21"/>
      <c r="G3083" s="21"/>
    </row>
    <row r="3084" spans="4:7">
      <c r="D3084" s="21"/>
      <c r="E3084" s="21"/>
      <c r="F3084" s="21"/>
      <c r="G3084" s="21"/>
    </row>
    <row r="3085" spans="4:7">
      <c r="D3085" s="21"/>
      <c r="E3085" s="21"/>
      <c r="F3085" s="21"/>
      <c r="G3085" s="21"/>
    </row>
    <row r="3086" spans="4:7">
      <c r="D3086" s="21"/>
      <c r="E3086" s="21"/>
      <c r="F3086" s="21"/>
      <c r="G3086" s="21"/>
    </row>
    <row r="3087" spans="4:7">
      <c r="D3087" s="21"/>
      <c r="E3087" s="21"/>
      <c r="F3087" s="21"/>
      <c r="G3087" s="21"/>
    </row>
    <row r="3088" spans="4:7">
      <c r="D3088" s="21"/>
      <c r="E3088" s="21"/>
      <c r="F3088" s="21"/>
      <c r="G3088" s="21"/>
    </row>
    <row r="3089" spans="4:7">
      <c r="D3089" s="21"/>
      <c r="E3089" s="21"/>
      <c r="F3089" s="21"/>
      <c r="G3089" s="21"/>
    </row>
    <row r="3090" spans="4:7">
      <c r="D3090" s="21"/>
      <c r="E3090" s="21"/>
      <c r="F3090" s="21"/>
      <c r="G3090" s="21"/>
    </row>
    <row r="3091" spans="4:7">
      <c r="D3091" s="21"/>
      <c r="E3091" s="21"/>
      <c r="F3091" s="21"/>
      <c r="G3091" s="21"/>
    </row>
    <row r="3092" spans="4:7">
      <c r="D3092" s="21"/>
      <c r="E3092" s="21"/>
      <c r="F3092" s="21"/>
      <c r="G3092" s="21"/>
    </row>
    <row r="3093" spans="4:7">
      <c r="D3093" s="21"/>
      <c r="E3093" s="21"/>
      <c r="F3093" s="21"/>
      <c r="G3093" s="21"/>
    </row>
    <row r="3094" spans="4:7">
      <c r="D3094" s="21"/>
      <c r="E3094" s="21"/>
      <c r="F3094" s="21"/>
      <c r="G3094" s="21"/>
    </row>
    <row r="3095" spans="4:7">
      <c r="D3095" s="21"/>
      <c r="E3095" s="21"/>
      <c r="F3095" s="21"/>
      <c r="G3095" s="21"/>
    </row>
    <row r="3096" spans="4:7">
      <c r="D3096" s="21"/>
      <c r="E3096" s="21"/>
      <c r="F3096" s="21"/>
      <c r="G3096" s="21"/>
    </row>
    <row r="3097" spans="4:7">
      <c r="D3097" s="21"/>
      <c r="E3097" s="21"/>
      <c r="F3097" s="21"/>
      <c r="G3097" s="21"/>
    </row>
    <row r="3098" spans="4:7">
      <c r="D3098" s="21"/>
      <c r="E3098" s="21"/>
      <c r="F3098" s="21"/>
      <c r="G3098" s="21"/>
    </row>
    <row r="3099" spans="4:7">
      <c r="D3099" s="21"/>
      <c r="E3099" s="21"/>
      <c r="F3099" s="21"/>
      <c r="G3099" s="21"/>
    </row>
    <row r="3100" spans="4:7">
      <c r="D3100" s="21"/>
      <c r="E3100" s="21"/>
      <c r="F3100" s="21"/>
      <c r="G3100" s="21"/>
    </row>
    <row r="3101" spans="4:7">
      <c r="D3101" s="21"/>
      <c r="E3101" s="21"/>
      <c r="F3101" s="21"/>
      <c r="G3101" s="21"/>
    </row>
    <row r="3102" spans="4:7">
      <c r="D3102" s="21"/>
      <c r="E3102" s="21"/>
      <c r="F3102" s="21"/>
      <c r="G3102" s="21"/>
    </row>
    <row r="3103" spans="4:7">
      <c r="D3103" s="21"/>
      <c r="E3103" s="21"/>
      <c r="F3103" s="21"/>
      <c r="G3103" s="21"/>
    </row>
    <row r="3104" spans="4:7">
      <c r="D3104" s="21"/>
      <c r="E3104" s="21"/>
      <c r="F3104" s="21"/>
      <c r="G3104" s="21"/>
    </row>
    <row r="3105" spans="1:7">
      <c r="A3105" s="217"/>
      <c r="D3105" s="21"/>
      <c r="E3105" s="21"/>
      <c r="F3105" s="21"/>
      <c r="G3105" s="21"/>
    </row>
    <row r="3106" spans="1:7">
      <c r="A3106" s="217"/>
      <c r="D3106" s="21"/>
      <c r="E3106" s="21"/>
      <c r="F3106" s="21"/>
      <c r="G3106" s="21"/>
    </row>
    <row r="3107" spans="1:7">
      <c r="A3107" s="217"/>
      <c r="D3107" s="21"/>
      <c r="E3107" s="21"/>
      <c r="F3107" s="21"/>
      <c r="G3107" s="21"/>
    </row>
    <row r="3108" spans="1:7">
      <c r="A3108" s="217"/>
      <c r="D3108" s="21"/>
      <c r="E3108" s="21"/>
      <c r="F3108" s="21"/>
      <c r="G3108" s="21"/>
    </row>
    <row r="3109" spans="1:7">
      <c r="A3109" s="217"/>
      <c r="D3109" s="21"/>
      <c r="E3109" s="21"/>
      <c r="F3109" s="21"/>
      <c r="G3109" s="21"/>
    </row>
    <row r="3110" spans="1:7">
      <c r="A3110" s="217"/>
      <c r="D3110" s="21"/>
      <c r="E3110" s="21"/>
      <c r="F3110" s="21"/>
      <c r="G3110" s="21"/>
    </row>
    <row r="3111" spans="1:7">
      <c r="A3111" s="217"/>
      <c r="D3111" s="21"/>
      <c r="E3111" s="21"/>
      <c r="F3111" s="21"/>
      <c r="G3111" s="21"/>
    </row>
    <row r="3112" spans="1:7">
      <c r="A3112" s="217"/>
      <c r="D3112" s="21"/>
      <c r="E3112" s="21"/>
      <c r="F3112" s="21"/>
      <c r="G3112" s="21"/>
    </row>
    <row r="3113" spans="1:7">
      <c r="A3113" s="217"/>
      <c r="D3113" s="21"/>
      <c r="E3113" s="21"/>
      <c r="F3113" s="21"/>
      <c r="G3113" s="21"/>
    </row>
    <row r="3114" spans="1:7">
      <c r="A3114" s="217"/>
      <c r="D3114" s="21"/>
      <c r="E3114" s="21"/>
      <c r="F3114" s="21"/>
      <c r="G3114" s="21"/>
    </row>
    <row r="3115" spans="1:7">
      <c r="A3115" s="217"/>
      <c r="D3115" s="21"/>
      <c r="E3115" s="21"/>
      <c r="F3115" s="21"/>
      <c r="G3115" s="21"/>
    </row>
    <row r="3116" spans="1:7">
      <c r="A3116" s="217"/>
      <c r="D3116" s="21"/>
      <c r="E3116" s="21"/>
      <c r="F3116" s="21"/>
      <c r="G3116" s="21"/>
    </row>
    <row r="3117" spans="1:7">
      <c r="A3117" s="217"/>
      <c r="D3117" s="21"/>
      <c r="E3117" s="21"/>
      <c r="F3117" s="21"/>
      <c r="G3117" s="21"/>
    </row>
    <row r="3118" spans="1:7">
      <c r="A3118" s="217"/>
      <c r="D3118" s="21"/>
      <c r="E3118" s="21"/>
      <c r="F3118" s="21"/>
      <c r="G3118" s="21"/>
    </row>
    <row r="3119" spans="1:7">
      <c r="A3119" s="217"/>
      <c r="D3119" s="21"/>
      <c r="E3119" s="21"/>
      <c r="F3119" s="21"/>
      <c r="G3119" s="21"/>
    </row>
    <row r="3120" spans="1:7">
      <c r="A3120" s="217"/>
      <c r="D3120" s="21"/>
      <c r="E3120" s="21"/>
      <c r="F3120" s="21"/>
      <c r="G3120" s="21"/>
    </row>
    <row r="3121" spans="1:7">
      <c r="A3121" s="217"/>
      <c r="D3121" s="21"/>
      <c r="E3121" s="21"/>
      <c r="F3121" s="21"/>
      <c r="G3121" s="21"/>
    </row>
    <row r="3122" spans="1:7">
      <c r="A3122" s="217"/>
      <c r="D3122" s="21"/>
      <c r="E3122" s="21"/>
      <c r="F3122" s="21"/>
      <c r="G3122" s="21"/>
    </row>
    <row r="3123" spans="1:7">
      <c r="A3123" s="217"/>
      <c r="D3123" s="21"/>
      <c r="E3123" s="21"/>
      <c r="F3123" s="21"/>
      <c r="G3123" s="21"/>
    </row>
    <row r="3124" spans="1:7">
      <c r="A3124" s="217"/>
      <c r="D3124" s="21"/>
      <c r="E3124" s="21"/>
      <c r="F3124" s="21"/>
      <c r="G3124" s="21"/>
    </row>
    <row r="3125" spans="1:7">
      <c r="A3125" s="217"/>
      <c r="D3125" s="21"/>
      <c r="E3125" s="21"/>
      <c r="F3125" s="21"/>
      <c r="G3125" s="21"/>
    </row>
    <row r="3126" spans="1:7">
      <c r="A3126" s="217"/>
      <c r="D3126" s="21"/>
      <c r="E3126" s="21"/>
      <c r="F3126" s="21"/>
      <c r="G3126" s="21"/>
    </row>
    <row r="3127" spans="1:7">
      <c r="A3127" s="217"/>
      <c r="D3127" s="21"/>
      <c r="E3127" s="21"/>
      <c r="F3127" s="21"/>
      <c r="G3127" s="21"/>
    </row>
    <row r="3128" spans="1:7">
      <c r="A3128" s="217"/>
      <c r="D3128" s="21"/>
      <c r="E3128" s="21"/>
      <c r="F3128" s="21"/>
      <c r="G3128" s="21"/>
    </row>
    <row r="3129" spans="1:7">
      <c r="A3129" s="217"/>
      <c r="D3129" s="21"/>
      <c r="E3129" s="21"/>
      <c r="F3129" s="21"/>
      <c r="G3129" s="21"/>
    </row>
    <row r="3130" spans="1:7">
      <c r="A3130" s="217"/>
      <c r="D3130" s="21"/>
      <c r="E3130" s="21"/>
      <c r="F3130" s="21"/>
      <c r="G3130" s="21"/>
    </row>
    <row r="3131" spans="1:7">
      <c r="A3131" s="217"/>
      <c r="D3131" s="21"/>
      <c r="E3131" s="21"/>
      <c r="F3131" s="21"/>
      <c r="G3131" s="21"/>
    </row>
    <row r="3132" spans="1:7">
      <c r="A3132" s="217"/>
      <c r="D3132" s="21"/>
      <c r="E3132" s="21"/>
      <c r="F3132" s="21"/>
      <c r="G3132" s="21"/>
    </row>
    <row r="3133" spans="1:7">
      <c r="A3133" s="217"/>
      <c r="D3133" s="21"/>
      <c r="E3133" s="21"/>
      <c r="F3133" s="21"/>
      <c r="G3133" s="21"/>
    </row>
    <row r="3134" spans="1:7">
      <c r="A3134" s="217"/>
      <c r="D3134" s="21"/>
      <c r="E3134" s="21"/>
      <c r="F3134" s="21"/>
      <c r="G3134" s="21"/>
    </row>
    <row r="3135" spans="1:7">
      <c r="A3135" s="217"/>
      <c r="D3135" s="21"/>
      <c r="E3135" s="21"/>
      <c r="F3135" s="21"/>
      <c r="G3135" s="21"/>
    </row>
    <row r="3136" spans="1:7">
      <c r="A3136" s="217"/>
      <c r="D3136" s="21"/>
      <c r="E3136" s="21"/>
      <c r="F3136" s="21"/>
      <c r="G3136" s="21"/>
    </row>
    <row r="3137" spans="1:7">
      <c r="A3137" s="217"/>
      <c r="D3137" s="21"/>
      <c r="E3137" s="21"/>
      <c r="F3137" s="21"/>
      <c r="G3137" s="21"/>
    </row>
    <row r="3138" spans="1:7">
      <c r="A3138" s="217"/>
      <c r="D3138" s="21"/>
      <c r="E3138" s="21"/>
      <c r="F3138" s="21"/>
      <c r="G3138" s="21"/>
    </row>
    <row r="3139" spans="1:7">
      <c r="A3139" s="217"/>
      <c r="D3139" s="21"/>
      <c r="E3139" s="21"/>
      <c r="F3139" s="21"/>
      <c r="G3139" s="21"/>
    </row>
    <row r="3140" spans="1:7">
      <c r="A3140" s="217"/>
      <c r="D3140" s="21"/>
      <c r="E3140" s="21"/>
      <c r="F3140" s="21"/>
      <c r="G3140" s="21"/>
    </row>
    <row r="3141" spans="1:7">
      <c r="A3141" s="217"/>
      <c r="D3141" s="21"/>
      <c r="E3141" s="21"/>
      <c r="F3141" s="21"/>
      <c r="G3141" s="21"/>
    </row>
    <row r="3142" spans="1:7">
      <c r="A3142" s="217"/>
      <c r="D3142" s="21"/>
      <c r="E3142" s="21"/>
      <c r="F3142" s="21"/>
      <c r="G3142" s="21"/>
    </row>
    <row r="3143" spans="1:7">
      <c r="A3143" s="217"/>
      <c r="D3143" s="21"/>
      <c r="E3143" s="21"/>
      <c r="F3143" s="21"/>
      <c r="G3143" s="21"/>
    </row>
    <row r="3144" spans="1:7">
      <c r="A3144" s="217"/>
      <c r="D3144" s="21"/>
      <c r="E3144" s="21"/>
      <c r="F3144" s="21"/>
      <c r="G3144" s="21"/>
    </row>
    <row r="3145" spans="1:7">
      <c r="A3145" s="217"/>
      <c r="D3145" s="21"/>
      <c r="E3145" s="21"/>
      <c r="F3145" s="21"/>
      <c r="G3145" s="21"/>
    </row>
    <row r="3146" spans="1:7">
      <c r="A3146" s="217"/>
      <c r="D3146" s="21"/>
      <c r="E3146" s="21"/>
      <c r="F3146" s="21"/>
      <c r="G3146" s="21"/>
    </row>
    <row r="3147" spans="1:7">
      <c r="A3147" s="217"/>
      <c r="D3147" s="21"/>
      <c r="E3147" s="21"/>
      <c r="F3147" s="21"/>
      <c r="G3147" s="21"/>
    </row>
    <row r="3148" spans="1:7">
      <c r="A3148" s="217"/>
      <c r="D3148" s="21"/>
      <c r="E3148" s="21"/>
      <c r="F3148" s="21"/>
      <c r="G3148" s="21"/>
    </row>
    <row r="3149" spans="1:7">
      <c r="A3149" s="217"/>
      <c r="D3149" s="21"/>
      <c r="E3149" s="21"/>
      <c r="F3149" s="21"/>
      <c r="G3149" s="21"/>
    </row>
    <row r="3150" spans="1:7">
      <c r="A3150" s="217"/>
      <c r="D3150" s="21"/>
      <c r="E3150" s="21"/>
      <c r="F3150" s="21"/>
      <c r="G3150" s="21"/>
    </row>
    <row r="3151" spans="1:7">
      <c r="A3151" s="217"/>
      <c r="D3151" s="21"/>
      <c r="E3151" s="21"/>
      <c r="F3151" s="21"/>
      <c r="G3151" s="21"/>
    </row>
    <row r="3152" spans="1:7">
      <c r="A3152" s="217"/>
      <c r="D3152" s="21"/>
      <c r="E3152" s="21"/>
      <c r="F3152" s="21"/>
      <c r="G3152" s="21"/>
    </row>
    <row r="3153" spans="1:7">
      <c r="A3153" s="217"/>
      <c r="D3153" s="21"/>
      <c r="E3153" s="21"/>
      <c r="F3153" s="21"/>
      <c r="G3153" s="21"/>
    </row>
    <row r="3154" spans="1:7">
      <c r="A3154" s="217"/>
      <c r="D3154" s="21"/>
      <c r="E3154" s="21"/>
      <c r="F3154" s="21"/>
      <c r="G3154" s="21"/>
    </row>
    <row r="3155" spans="1:7">
      <c r="A3155" s="217"/>
      <c r="D3155" s="21"/>
      <c r="E3155" s="21"/>
      <c r="F3155" s="21"/>
      <c r="G3155" s="21"/>
    </row>
    <row r="3156" spans="1:7">
      <c r="A3156" s="217"/>
      <c r="D3156" s="21"/>
      <c r="E3156" s="21"/>
      <c r="F3156" s="21"/>
      <c r="G3156" s="21"/>
    </row>
    <row r="3157" spans="1:7">
      <c r="A3157" s="217"/>
      <c r="D3157" s="21"/>
      <c r="E3157" s="21"/>
      <c r="F3157" s="21"/>
      <c r="G3157" s="21"/>
    </row>
    <row r="3158" spans="1:7">
      <c r="A3158" s="217"/>
      <c r="D3158" s="21"/>
      <c r="E3158" s="21"/>
      <c r="F3158" s="21"/>
      <c r="G3158" s="21"/>
    </row>
    <row r="3159" spans="1:7">
      <c r="A3159" s="217"/>
      <c r="D3159" s="21"/>
      <c r="E3159" s="21"/>
      <c r="F3159" s="21"/>
      <c r="G3159" s="21"/>
    </row>
    <row r="3160" spans="1:7">
      <c r="A3160" s="217"/>
      <c r="D3160" s="21"/>
      <c r="E3160" s="21"/>
      <c r="F3160" s="21"/>
      <c r="G3160" s="21"/>
    </row>
    <row r="3161" spans="1:7">
      <c r="A3161" s="217"/>
      <c r="D3161" s="21"/>
      <c r="E3161" s="21"/>
      <c r="F3161" s="21"/>
      <c r="G3161" s="21"/>
    </row>
    <row r="3162" spans="1:7">
      <c r="A3162" s="217"/>
      <c r="D3162" s="21"/>
      <c r="E3162" s="21"/>
      <c r="F3162" s="21"/>
      <c r="G3162" s="21"/>
    </row>
    <row r="3163" spans="1:7">
      <c r="D3163" s="21"/>
      <c r="E3163" s="21"/>
      <c r="F3163" s="21"/>
      <c r="G3163" s="21"/>
    </row>
    <row r="3164" spans="1:7">
      <c r="D3164" s="21"/>
      <c r="E3164" s="21"/>
      <c r="F3164" s="21"/>
      <c r="G3164" s="21"/>
    </row>
    <row r="3165" spans="1:7">
      <c r="D3165" s="21"/>
      <c r="E3165" s="21"/>
      <c r="F3165" s="21"/>
      <c r="G3165" s="21"/>
    </row>
    <row r="3166" spans="1:7">
      <c r="D3166" s="21"/>
      <c r="E3166" s="21"/>
      <c r="F3166" s="21"/>
      <c r="G3166" s="21"/>
    </row>
    <row r="3167" spans="1:7">
      <c r="D3167" s="21"/>
      <c r="E3167" s="21"/>
      <c r="F3167" s="21"/>
      <c r="G3167" s="21"/>
    </row>
    <row r="3168" spans="1:7">
      <c r="D3168" s="21"/>
      <c r="E3168" s="21"/>
      <c r="F3168" s="21"/>
      <c r="G3168" s="21"/>
    </row>
    <row r="3169" spans="4:7">
      <c r="D3169" s="21"/>
      <c r="E3169" s="21"/>
      <c r="F3169" s="21"/>
      <c r="G3169" s="21"/>
    </row>
    <row r="3170" spans="4:7">
      <c r="D3170" s="21"/>
      <c r="E3170" s="21"/>
      <c r="F3170" s="21"/>
      <c r="G3170" s="21"/>
    </row>
    <row r="3171" spans="4:7">
      <c r="D3171" s="21"/>
      <c r="E3171" s="21"/>
      <c r="F3171" s="21"/>
      <c r="G3171" s="21"/>
    </row>
    <row r="3172" spans="4:7">
      <c r="D3172" s="21"/>
      <c r="E3172" s="21"/>
      <c r="F3172" s="21"/>
      <c r="G3172" s="21"/>
    </row>
    <row r="3173" spans="4:7">
      <c r="D3173" s="21"/>
      <c r="E3173" s="21"/>
      <c r="F3173" s="21"/>
      <c r="G3173" s="21"/>
    </row>
    <row r="3174" spans="4:7">
      <c r="D3174" s="21"/>
      <c r="E3174" s="21"/>
      <c r="F3174" s="21"/>
      <c r="G3174" s="21"/>
    </row>
    <row r="3175" spans="4:7">
      <c r="D3175" s="21"/>
      <c r="E3175" s="21"/>
      <c r="F3175" s="21"/>
      <c r="G3175" s="21"/>
    </row>
    <row r="3176" spans="4:7">
      <c r="D3176" s="21"/>
      <c r="E3176" s="21"/>
      <c r="F3176" s="21"/>
      <c r="G3176" s="21"/>
    </row>
    <row r="3177" spans="4:7">
      <c r="D3177" s="21"/>
      <c r="E3177" s="21"/>
      <c r="F3177" s="21"/>
      <c r="G3177" s="21"/>
    </row>
    <row r="3178" spans="4:7">
      <c r="D3178" s="21"/>
      <c r="E3178" s="21"/>
      <c r="F3178" s="21"/>
      <c r="G3178" s="21"/>
    </row>
    <row r="3179" spans="4:7">
      <c r="D3179" s="21"/>
      <c r="E3179" s="21"/>
      <c r="F3179" s="21"/>
      <c r="G3179" s="21"/>
    </row>
    <row r="3180" spans="4:7">
      <c r="D3180" s="21"/>
      <c r="E3180" s="21"/>
      <c r="F3180" s="21"/>
      <c r="G3180" s="21"/>
    </row>
    <row r="3181" spans="4:7">
      <c r="D3181" s="21"/>
      <c r="E3181" s="21"/>
      <c r="F3181" s="21"/>
      <c r="G3181" s="21"/>
    </row>
    <row r="3182" spans="4:7">
      <c r="D3182" s="21"/>
      <c r="E3182" s="21"/>
      <c r="F3182" s="21"/>
      <c r="G3182" s="21"/>
    </row>
    <row r="3183" spans="4:7">
      <c r="D3183" s="21"/>
      <c r="E3183" s="21"/>
      <c r="F3183" s="21"/>
      <c r="G3183" s="21"/>
    </row>
    <row r="3184" spans="4:7">
      <c r="D3184" s="21"/>
      <c r="E3184" s="21"/>
      <c r="F3184" s="21"/>
      <c r="G3184" s="21"/>
    </row>
    <row r="3185" spans="4:7">
      <c r="D3185" s="21"/>
      <c r="E3185" s="21"/>
      <c r="F3185" s="21"/>
      <c r="G3185" s="21"/>
    </row>
    <row r="3186" spans="4:7">
      <c r="D3186" s="21"/>
      <c r="E3186" s="21"/>
      <c r="F3186" s="21"/>
      <c r="G3186" s="21"/>
    </row>
    <row r="3187" spans="4:7">
      <c r="D3187" s="21"/>
      <c r="E3187" s="21"/>
      <c r="F3187" s="21"/>
      <c r="G3187" s="21"/>
    </row>
    <row r="3188" spans="4:7">
      <c r="D3188" s="21"/>
      <c r="E3188" s="21"/>
      <c r="F3188" s="21"/>
      <c r="G3188" s="21"/>
    </row>
    <row r="3189" spans="4:7">
      <c r="D3189" s="21"/>
      <c r="E3189" s="21"/>
      <c r="F3189" s="21"/>
      <c r="G3189" s="21"/>
    </row>
    <row r="3190" spans="4:7">
      <c r="D3190" s="21"/>
      <c r="E3190" s="21"/>
      <c r="F3190" s="21"/>
      <c r="G3190" s="21"/>
    </row>
    <row r="3191" spans="4:7">
      <c r="D3191" s="21"/>
      <c r="E3191" s="21"/>
      <c r="F3191" s="21"/>
      <c r="G3191" s="21"/>
    </row>
    <row r="3192" spans="4:7">
      <c r="D3192" s="21"/>
      <c r="E3192" s="21"/>
      <c r="F3192" s="21"/>
      <c r="G3192" s="21"/>
    </row>
    <row r="3193" spans="4:7">
      <c r="D3193" s="21"/>
      <c r="E3193" s="21"/>
      <c r="F3193" s="21"/>
      <c r="G3193" s="21"/>
    </row>
    <row r="3194" spans="4:7">
      <c r="D3194" s="21"/>
      <c r="E3194" s="21"/>
      <c r="F3194" s="21"/>
      <c r="G3194" s="21"/>
    </row>
    <row r="3195" spans="4:7">
      <c r="D3195" s="21"/>
      <c r="E3195" s="21"/>
      <c r="F3195" s="21"/>
      <c r="G3195" s="21"/>
    </row>
    <row r="3196" spans="4:7">
      <c r="D3196" s="21"/>
      <c r="E3196" s="21"/>
      <c r="F3196" s="21"/>
      <c r="G3196" s="21"/>
    </row>
    <row r="3197" spans="4:7">
      <c r="D3197" s="21"/>
      <c r="E3197" s="21"/>
      <c r="F3197" s="21"/>
      <c r="G3197" s="21"/>
    </row>
    <row r="3198" spans="4:7">
      <c r="D3198" s="21"/>
      <c r="E3198" s="21"/>
      <c r="F3198" s="21"/>
      <c r="G3198" s="21"/>
    </row>
    <row r="3199" spans="4:7">
      <c r="D3199" s="21"/>
      <c r="E3199" s="21"/>
      <c r="F3199" s="21"/>
      <c r="G3199" s="21"/>
    </row>
    <row r="3200" spans="4:7">
      <c r="D3200" s="21"/>
      <c r="E3200" s="21"/>
      <c r="F3200" s="21"/>
      <c r="G3200" s="21"/>
    </row>
    <row r="3201" spans="4:7">
      <c r="D3201" s="21"/>
      <c r="E3201" s="21"/>
      <c r="F3201" s="21"/>
      <c r="G3201" s="21"/>
    </row>
    <row r="3202" spans="4:7">
      <c r="D3202" s="21"/>
      <c r="E3202" s="21"/>
      <c r="F3202" s="21"/>
      <c r="G3202" s="21"/>
    </row>
    <row r="3203" spans="4:7">
      <c r="D3203" s="21"/>
      <c r="E3203" s="21"/>
      <c r="F3203" s="21"/>
      <c r="G3203" s="21"/>
    </row>
    <row r="3204" spans="4:7">
      <c r="D3204" s="21"/>
      <c r="E3204" s="21"/>
      <c r="F3204" s="21"/>
      <c r="G3204" s="21"/>
    </row>
    <row r="3205" spans="4:7">
      <c r="D3205" s="21"/>
      <c r="E3205" s="21"/>
      <c r="F3205" s="21"/>
      <c r="G3205" s="21"/>
    </row>
    <row r="3206" spans="4:7">
      <c r="D3206" s="21"/>
      <c r="E3206" s="21"/>
      <c r="F3206" s="21"/>
      <c r="G3206" s="21"/>
    </row>
    <row r="3207" spans="4:7">
      <c r="D3207" s="21"/>
      <c r="E3207" s="21"/>
      <c r="F3207" s="21"/>
      <c r="G3207" s="21"/>
    </row>
    <row r="3208" spans="4:7">
      <c r="D3208" s="21"/>
      <c r="E3208" s="21"/>
      <c r="F3208" s="21"/>
      <c r="G3208" s="21"/>
    </row>
    <row r="3209" spans="4:7">
      <c r="D3209" s="21"/>
      <c r="E3209" s="21"/>
      <c r="F3209" s="21"/>
      <c r="G3209" s="21"/>
    </row>
    <row r="3210" spans="4:7">
      <c r="D3210" s="21"/>
      <c r="E3210" s="21"/>
      <c r="F3210" s="21"/>
      <c r="G3210" s="21"/>
    </row>
    <row r="3211" spans="4:7">
      <c r="D3211" s="21"/>
      <c r="E3211" s="21"/>
      <c r="F3211" s="21"/>
      <c r="G3211" s="21"/>
    </row>
    <row r="3212" spans="4:7">
      <c r="D3212" s="21"/>
      <c r="E3212" s="21"/>
      <c r="F3212" s="21"/>
      <c r="G3212" s="21"/>
    </row>
    <row r="3213" spans="4:7">
      <c r="D3213" s="21"/>
      <c r="E3213" s="21"/>
      <c r="F3213" s="21"/>
      <c r="G3213" s="21"/>
    </row>
    <row r="3214" spans="4:7">
      <c r="D3214" s="21"/>
      <c r="E3214" s="21"/>
      <c r="F3214" s="21"/>
      <c r="G3214" s="21"/>
    </row>
    <row r="3215" spans="4:7">
      <c r="D3215" s="21"/>
      <c r="E3215" s="21"/>
      <c r="F3215" s="21"/>
      <c r="G3215" s="21"/>
    </row>
    <row r="3216" spans="4:7">
      <c r="D3216" s="21"/>
      <c r="E3216" s="21"/>
      <c r="F3216" s="21"/>
      <c r="G3216" s="21"/>
    </row>
    <row r="3217" spans="4:7">
      <c r="D3217" s="21"/>
      <c r="E3217" s="21"/>
      <c r="F3217" s="21"/>
      <c r="G3217" s="21"/>
    </row>
    <row r="3218" spans="4:7">
      <c r="D3218" s="21"/>
      <c r="E3218" s="21"/>
      <c r="F3218" s="21"/>
      <c r="G3218" s="21"/>
    </row>
    <row r="3219" spans="4:7">
      <c r="D3219" s="21"/>
      <c r="E3219" s="21"/>
      <c r="F3219" s="21"/>
      <c r="G3219" s="21"/>
    </row>
    <row r="3220" spans="4:7">
      <c r="D3220" s="21"/>
      <c r="E3220" s="21"/>
      <c r="F3220" s="21"/>
      <c r="G3220" s="21"/>
    </row>
    <row r="3221" spans="4:7">
      <c r="D3221" s="21"/>
      <c r="E3221" s="21"/>
      <c r="F3221" s="21"/>
      <c r="G3221" s="21"/>
    </row>
    <row r="3222" spans="4:7">
      <c r="D3222" s="21"/>
      <c r="E3222" s="21"/>
      <c r="F3222" s="21"/>
      <c r="G3222" s="21"/>
    </row>
    <row r="3223" spans="4:7">
      <c r="D3223" s="21"/>
      <c r="E3223" s="21"/>
      <c r="F3223" s="21"/>
      <c r="G3223" s="21"/>
    </row>
    <row r="3224" spans="4:7">
      <c r="D3224" s="21"/>
      <c r="E3224" s="21"/>
      <c r="F3224" s="21"/>
      <c r="G3224" s="21"/>
    </row>
    <row r="3225" spans="4:7">
      <c r="D3225" s="21"/>
      <c r="E3225" s="21"/>
      <c r="F3225" s="21"/>
      <c r="G3225" s="21"/>
    </row>
    <row r="3226" spans="4:7">
      <c r="D3226" s="21"/>
      <c r="E3226" s="21"/>
      <c r="F3226" s="21"/>
      <c r="G3226" s="21"/>
    </row>
    <row r="3227" spans="4:7">
      <c r="D3227" s="21"/>
      <c r="E3227" s="21"/>
      <c r="F3227" s="21"/>
      <c r="G3227" s="21"/>
    </row>
    <row r="3228" spans="4:7">
      <c r="D3228" s="21"/>
      <c r="E3228" s="21"/>
      <c r="F3228" s="21"/>
      <c r="G3228" s="21"/>
    </row>
    <row r="3229" spans="4:7">
      <c r="D3229" s="21"/>
      <c r="E3229" s="21"/>
      <c r="F3229" s="21"/>
      <c r="G3229" s="21"/>
    </row>
    <row r="3230" spans="4:7">
      <c r="D3230" s="21"/>
      <c r="E3230" s="21"/>
      <c r="F3230" s="21"/>
      <c r="G3230" s="21"/>
    </row>
    <row r="3231" spans="4:7">
      <c r="D3231" s="21"/>
      <c r="E3231" s="21"/>
      <c r="F3231" s="21"/>
      <c r="G3231" s="21"/>
    </row>
    <row r="3232" spans="4:7">
      <c r="D3232" s="21"/>
      <c r="E3232" s="21"/>
      <c r="F3232" s="21"/>
      <c r="G3232" s="21"/>
    </row>
    <row r="3233" spans="4:7">
      <c r="D3233" s="21"/>
      <c r="E3233" s="21"/>
      <c r="F3233" s="21"/>
      <c r="G3233" s="21"/>
    </row>
    <row r="3234" spans="4:7">
      <c r="D3234" s="21"/>
      <c r="E3234" s="21"/>
      <c r="F3234" s="21"/>
      <c r="G3234" s="21"/>
    </row>
    <row r="3235" spans="4:7">
      <c r="D3235" s="21"/>
      <c r="E3235" s="21"/>
      <c r="F3235" s="21"/>
      <c r="G3235" s="21"/>
    </row>
    <row r="3236" spans="4:7">
      <c r="D3236" s="21"/>
      <c r="E3236" s="21"/>
      <c r="F3236" s="21"/>
      <c r="G3236" s="21"/>
    </row>
    <row r="3237" spans="4:7">
      <c r="D3237" s="21"/>
      <c r="E3237" s="21"/>
      <c r="F3237" s="21"/>
      <c r="G3237" s="21"/>
    </row>
    <row r="3238" spans="4:7">
      <c r="D3238" s="21"/>
      <c r="E3238" s="21"/>
      <c r="F3238" s="21"/>
      <c r="G3238" s="21"/>
    </row>
    <row r="3239" spans="4:7">
      <c r="D3239" s="21"/>
      <c r="E3239" s="21"/>
      <c r="F3239" s="21"/>
      <c r="G3239" s="21"/>
    </row>
    <row r="3240" spans="4:7">
      <c r="D3240" s="21"/>
      <c r="E3240" s="21"/>
      <c r="F3240" s="21"/>
      <c r="G3240" s="21"/>
    </row>
    <row r="3241" spans="4:7">
      <c r="D3241" s="21"/>
      <c r="E3241" s="21"/>
      <c r="F3241" s="21"/>
      <c r="G3241" s="21"/>
    </row>
    <row r="3242" spans="4:7">
      <c r="D3242" s="21"/>
      <c r="E3242" s="21"/>
      <c r="F3242" s="21"/>
      <c r="G3242" s="21"/>
    </row>
    <row r="3243" spans="4:7">
      <c r="D3243" s="21"/>
      <c r="E3243" s="21"/>
      <c r="F3243" s="21"/>
      <c r="G3243" s="21"/>
    </row>
    <row r="3244" spans="4:7">
      <c r="D3244" s="21"/>
      <c r="E3244" s="21"/>
      <c r="F3244" s="21"/>
      <c r="G3244" s="21"/>
    </row>
    <row r="3245" spans="4:7">
      <c r="D3245" s="21"/>
      <c r="E3245" s="21"/>
      <c r="F3245" s="21"/>
      <c r="G3245" s="21"/>
    </row>
    <row r="3246" spans="4:7">
      <c r="D3246" s="21"/>
      <c r="E3246" s="21"/>
      <c r="F3246" s="21"/>
      <c r="G3246" s="21"/>
    </row>
    <row r="3247" spans="4:7">
      <c r="D3247" s="21"/>
      <c r="E3247" s="21"/>
      <c r="F3247" s="21"/>
      <c r="G3247" s="21"/>
    </row>
    <row r="3248" spans="4:7">
      <c r="D3248" s="21"/>
      <c r="E3248" s="21"/>
      <c r="F3248" s="21"/>
      <c r="G3248" s="21"/>
    </row>
    <row r="3249" spans="4:7">
      <c r="D3249" s="21"/>
      <c r="E3249" s="21"/>
      <c r="F3249" s="21"/>
      <c r="G3249" s="21"/>
    </row>
    <row r="3250" spans="4:7">
      <c r="D3250" s="21"/>
      <c r="E3250" s="21"/>
      <c r="F3250" s="21"/>
      <c r="G3250" s="21"/>
    </row>
    <row r="3251" spans="4:7">
      <c r="D3251" s="21"/>
      <c r="E3251" s="21"/>
      <c r="F3251" s="21"/>
      <c r="G3251" s="21"/>
    </row>
    <row r="3252" spans="4:7">
      <c r="D3252" s="21"/>
      <c r="E3252" s="21"/>
      <c r="F3252" s="21"/>
      <c r="G3252" s="21"/>
    </row>
    <row r="3253" spans="4:7">
      <c r="D3253" s="21"/>
      <c r="E3253" s="21"/>
      <c r="F3253" s="21"/>
      <c r="G3253" s="21"/>
    </row>
    <row r="3254" spans="4:7">
      <c r="D3254" s="21"/>
      <c r="E3254" s="21"/>
      <c r="F3254" s="21"/>
      <c r="G3254" s="21"/>
    </row>
    <row r="3255" spans="4:7">
      <c r="D3255" s="21"/>
      <c r="E3255" s="21"/>
      <c r="F3255" s="21"/>
      <c r="G3255" s="21"/>
    </row>
    <row r="3256" spans="4:7">
      <c r="D3256" s="21"/>
      <c r="E3256" s="21"/>
      <c r="F3256" s="21"/>
      <c r="G3256" s="21"/>
    </row>
    <row r="3257" spans="4:7">
      <c r="D3257" s="21"/>
      <c r="E3257" s="21"/>
      <c r="F3257" s="21"/>
      <c r="G3257" s="21"/>
    </row>
    <row r="3258" spans="4:7">
      <c r="D3258" s="21"/>
      <c r="E3258" s="21"/>
      <c r="F3258" s="21"/>
      <c r="G3258" s="21"/>
    </row>
    <row r="3259" spans="4:7">
      <c r="D3259" s="21"/>
      <c r="E3259" s="21"/>
      <c r="F3259" s="21"/>
      <c r="G3259" s="21"/>
    </row>
    <row r="3260" spans="4:7">
      <c r="D3260" s="21"/>
      <c r="E3260" s="21"/>
      <c r="F3260" s="21"/>
      <c r="G3260" s="21"/>
    </row>
    <row r="3261" spans="4:7">
      <c r="D3261" s="21"/>
      <c r="E3261" s="21"/>
      <c r="F3261" s="21"/>
      <c r="G3261" s="21"/>
    </row>
    <row r="3262" spans="4:7">
      <c r="D3262" s="21"/>
      <c r="E3262" s="21"/>
      <c r="F3262" s="21"/>
      <c r="G3262" s="21"/>
    </row>
    <row r="3263" spans="4:7">
      <c r="D3263" s="21"/>
      <c r="E3263" s="21"/>
      <c r="F3263" s="21"/>
      <c r="G3263" s="21"/>
    </row>
    <row r="3264" spans="4:7">
      <c r="D3264" s="21"/>
      <c r="E3264" s="21"/>
      <c r="F3264" s="21"/>
      <c r="G3264" s="21"/>
    </row>
    <row r="3265" spans="4:7">
      <c r="D3265" s="21"/>
      <c r="E3265" s="21"/>
      <c r="F3265" s="21"/>
      <c r="G3265" s="21"/>
    </row>
    <row r="3266" spans="4:7">
      <c r="D3266" s="21"/>
      <c r="E3266" s="21"/>
      <c r="F3266" s="21"/>
      <c r="G3266" s="21"/>
    </row>
    <row r="3267" spans="4:7">
      <c r="D3267" s="21"/>
      <c r="E3267" s="21"/>
      <c r="F3267" s="21"/>
      <c r="G3267" s="21"/>
    </row>
    <row r="3268" spans="4:7">
      <c r="D3268" s="21"/>
      <c r="E3268" s="21"/>
      <c r="F3268" s="21"/>
      <c r="G3268" s="21"/>
    </row>
    <row r="3269" spans="4:7">
      <c r="D3269" s="21"/>
      <c r="E3269" s="21"/>
      <c r="F3269" s="21"/>
      <c r="G3269" s="21"/>
    </row>
    <row r="3270" spans="4:7">
      <c r="D3270" s="21"/>
      <c r="E3270" s="21"/>
      <c r="F3270" s="21"/>
      <c r="G3270" s="21"/>
    </row>
    <row r="3271" spans="4:7">
      <c r="D3271" s="21"/>
      <c r="E3271" s="21"/>
      <c r="F3271" s="21"/>
      <c r="G3271" s="21"/>
    </row>
    <row r="3272" spans="4:7">
      <c r="D3272" s="21"/>
      <c r="E3272" s="21"/>
      <c r="F3272" s="21"/>
      <c r="G3272" s="21"/>
    </row>
    <row r="3273" spans="4:7">
      <c r="D3273" s="21"/>
      <c r="E3273" s="21"/>
      <c r="F3273" s="21"/>
      <c r="G3273" s="21"/>
    </row>
    <row r="3274" spans="4:7">
      <c r="D3274" s="21"/>
      <c r="E3274" s="21"/>
      <c r="F3274" s="21"/>
      <c r="G3274" s="21"/>
    </row>
    <row r="3275" spans="4:7">
      <c r="D3275" s="21"/>
      <c r="E3275" s="21"/>
      <c r="F3275" s="21"/>
      <c r="G3275" s="21"/>
    </row>
    <row r="3276" spans="4:7">
      <c r="D3276" s="21"/>
      <c r="E3276" s="21"/>
      <c r="F3276" s="21"/>
      <c r="G3276" s="21"/>
    </row>
    <row r="3277" spans="4:7">
      <c r="D3277" s="21"/>
      <c r="E3277" s="21"/>
      <c r="F3277" s="21"/>
      <c r="G3277" s="21"/>
    </row>
    <row r="3278" spans="4:7">
      <c r="D3278" s="21"/>
      <c r="E3278" s="21"/>
      <c r="F3278" s="21"/>
      <c r="G3278" s="21"/>
    </row>
    <row r="3279" spans="4:7">
      <c r="D3279" s="21"/>
      <c r="E3279" s="21"/>
      <c r="F3279" s="21"/>
      <c r="G3279" s="21"/>
    </row>
    <row r="3280" spans="4:7">
      <c r="D3280" s="21"/>
      <c r="E3280" s="21"/>
      <c r="F3280" s="21"/>
      <c r="G3280" s="21"/>
    </row>
    <row r="3281" spans="4:7">
      <c r="D3281" s="21"/>
      <c r="E3281" s="21"/>
      <c r="F3281" s="21"/>
      <c r="G3281" s="21"/>
    </row>
    <row r="3282" spans="4:7">
      <c r="D3282" s="21"/>
      <c r="E3282" s="21"/>
      <c r="F3282" s="21"/>
      <c r="G3282" s="21"/>
    </row>
    <row r="3283" spans="4:7">
      <c r="D3283" s="21"/>
      <c r="E3283" s="21"/>
      <c r="F3283" s="21"/>
      <c r="G3283" s="21"/>
    </row>
    <row r="3284" spans="4:7">
      <c r="D3284" s="21"/>
      <c r="E3284" s="21"/>
      <c r="F3284" s="21"/>
      <c r="G3284" s="21"/>
    </row>
    <row r="3285" spans="4:7">
      <c r="D3285" s="21"/>
      <c r="E3285" s="21"/>
      <c r="F3285" s="21"/>
      <c r="G3285" s="21"/>
    </row>
    <row r="3286" spans="4:7">
      <c r="D3286" s="21"/>
      <c r="E3286" s="21"/>
      <c r="F3286" s="21"/>
      <c r="G3286" s="21"/>
    </row>
    <row r="3287" spans="4:7">
      <c r="D3287" s="21"/>
      <c r="E3287" s="21"/>
      <c r="F3287" s="21"/>
      <c r="G3287" s="21"/>
    </row>
    <row r="3288" spans="4:7">
      <c r="D3288" s="21"/>
      <c r="E3288" s="21"/>
      <c r="F3288" s="21"/>
      <c r="G3288" s="21"/>
    </row>
    <row r="3289" spans="4:7">
      <c r="D3289" s="21"/>
      <c r="E3289" s="21"/>
      <c r="F3289" s="21"/>
      <c r="G3289" s="21"/>
    </row>
    <row r="3290" spans="4:7">
      <c r="D3290" s="21"/>
      <c r="E3290" s="21"/>
      <c r="F3290" s="21"/>
      <c r="G3290" s="21"/>
    </row>
    <row r="3291" spans="4:7">
      <c r="D3291" s="21"/>
      <c r="E3291" s="21"/>
      <c r="F3291" s="21"/>
      <c r="G3291" s="21"/>
    </row>
    <row r="3292" spans="4:7">
      <c r="D3292" s="21"/>
      <c r="E3292" s="21"/>
      <c r="F3292" s="21"/>
      <c r="G3292" s="21"/>
    </row>
    <row r="3293" spans="4:7">
      <c r="D3293" s="21"/>
      <c r="E3293" s="21"/>
      <c r="F3293" s="21"/>
      <c r="G3293" s="21"/>
    </row>
    <row r="3294" spans="4:7">
      <c r="D3294" s="21"/>
      <c r="E3294" s="21"/>
      <c r="F3294" s="21"/>
      <c r="G3294" s="21"/>
    </row>
    <row r="3295" spans="4:7">
      <c r="D3295" s="21"/>
      <c r="E3295" s="21"/>
      <c r="F3295" s="21"/>
      <c r="G3295" s="21"/>
    </row>
    <row r="3296" spans="4:7">
      <c r="D3296" s="21"/>
      <c r="E3296" s="21"/>
      <c r="F3296" s="21"/>
      <c r="G3296" s="21"/>
    </row>
    <row r="3297" spans="4:7">
      <c r="D3297" s="21"/>
      <c r="E3297" s="21"/>
      <c r="F3297" s="21"/>
      <c r="G3297" s="21"/>
    </row>
    <row r="3298" spans="4:7">
      <c r="D3298" s="21"/>
      <c r="E3298" s="21"/>
      <c r="F3298" s="21"/>
      <c r="G3298" s="21"/>
    </row>
    <row r="3299" spans="4:7">
      <c r="D3299" s="21"/>
      <c r="E3299" s="21"/>
      <c r="F3299" s="21"/>
      <c r="G3299" s="21"/>
    </row>
    <row r="3300" spans="4:7">
      <c r="D3300" s="21"/>
      <c r="E3300" s="21"/>
      <c r="F3300" s="21"/>
      <c r="G3300" s="21"/>
    </row>
    <row r="3301" spans="4:7">
      <c r="D3301" s="21"/>
      <c r="E3301" s="21"/>
      <c r="F3301" s="21"/>
      <c r="G3301" s="21"/>
    </row>
    <row r="3302" spans="4:7">
      <c r="D3302" s="21"/>
      <c r="E3302" s="21"/>
      <c r="F3302" s="21"/>
      <c r="G3302" s="21"/>
    </row>
    <row r="3303" spans="4:7">
      <c r="D3303" s="21"/>
      <c r="E3303" s="21"/>
      <c r="F3303" s="21"/>
      <c r="G3303" s="21"/>
    </row>
    <row r="3304" spans="4:7">
      <c r="D3304" s="21"/>
      <c r="E3304" s="21"/>
      <c r="F3304" s="21"/>
      <c r="G3304" s="21"/>
    </row>
    <row r="3305" spans="4:7">
      <c r="D3305" s="21"/>
      <c r="E3305" s="21"/>
      <c r="F3305" s="21"/>
      <c r="G3305" s="21"/>
    </row>
    <row r="3306" spans="4:7">
      <c r="D3306" s="21"/>
      <c r="E3306" s="21"/>
      <c r="F3306" s="21"/>
      <c r="G3306" s="21"/>
    </row>
    <row r="3307" spans="4:7">
      <c r="D3307" s="21"/>
      <c r="E3307" s="21"/>
      <c r="F3307" s="21"/>
      <c r="G3307" s="21"/>
    </row>
    <row r="3308" spans="4:7">
      <c r="D3308" s="21"/>
      <c r="E3308" s="21"/>
      <c r="F3308" s="21"/>
      <c r="G3308" s="21"/>
    </row>
    <row r="3309" spans="4:7">
      <c r="D3309" s="21"/>
      <c r="E3309" s="21"/>
      <c r="F3309" s="21"/>
      <c r="G3309" s="21"/>
    </row>
    <row r="3310" spans="4:7">
      <c r="D3310" s="21"/>
      <c r="E3310" s="21"/>
      <c r="F3310" s="21"/>
      <c r="G3310" s="21"/>
    </row>
    <row r="3311" spans="4:7">
      <c r="D3311" s="21"/>
      <c r="E3311" s="21"/>
      <c r="F3311" s="21"/>
      <c r="G3311" s="21"/>
    </row>
    <row r="3312" spans="4:7">
      <c r="D3312" s="21"/>
      <c r="E3312" s="21"/>
      <c r="F3312" s="21"/>
      <c r="G3312" s="21"/>
    </row>
    <row r="3313" spans="4:7">
      <c r="D3313" s="21"/>
      <c r="E3313" s="21"/>
      <c r="F3313" s="21"/>
      <c r="G3313" s="21"/>
    </row>
    <row r="3314" spans="4:7">
      <c r="D3314" s="21"/>
      <c r="E3314" s="21"/>
      <c r="F3314" s="21"/>
      <c r="G3314" s="21"/>
    </row>
    <row r="3315" spans="4:7">
      <c r="D3315" s="21"/>
      <c r="E3315" s="21"/>
      <c r="F3315" s="21"/>
      <c r="G3315" s="21"/>
    </row>
    <row r="3316" spans="4:7">
      <c r="D3316" s="21"/>
      <c r="E3316" s="21"/>
      <c r="F3316" s="21"/>
      <c r="G3316" s="21"/>
    </row>
    <row r="3317" spans="4:7">
      <c r="D3317" s="21"/>
      <c r="E3317" s="21"/>
      <c r="F3317" s="21"/>
      <c r="G3317" s="21"/>
    </row>
    <row r="3318" spans="4:7">
      <c r="D3318" s="21"/>
      <c r="E3318" s="21"/>
      <c r="F3318" s="21"/>
      <c r="G3318" s="21"/>
    </row>
    <row r="3319" spans="4:7">
      <c r="D3319" s="21"/>
      <c r="E3319" s="21"/>
      <c r="F3319" s="21"/>
      <c r="G3319" s="21"/>
    </row>
    <row r="3320" spans="4:7">
      <c r="D3320" s="21"/>
      <c r="E3320" s="21"/>
      <c r="F3320" s="21"/>
      <c r="G3320" s="21"/>
    </row>
    <row r="3321" spans="4:7">
      <c r="D3321" s="21"/>
      <c r="E3321" s="21"/>
      <c r="F3321" s="21"/>
      <c r="G3321" s="21"/>
    </row>
    <row r="3322" spans="4:7">
      <c r="D3322" s="21"/>
      <c r="E3322" s="21"/>
      <c r="F3322" s="21"/>
      <c r="G3322" s="21"/>
    </row>
    <row r="3323" spans="4:7">
      <c r="D3323" s="21"/>
      <c r="E3323" s="21"/>
      <c r="F3323" s="21"/>
      <c r="G3323" s="21"/>
    </row>
    <row r="3324" spans="4:7">
      <c r="D3324" s="21"/>
      <c r="E3324" s="21"/>
      <c r="F3324" s="21"/>
      <c r="G3324" s="21"/>
    </row>
    <row r="3325" spans="4:7">
      <c r="D3325" s="21"/>
      <c r="E3325" s="21"/>
      <c r="F3325" s="21"/>
      <c r="G3325" s="21"/>
    </row>
    <row r="3326" spans="4:7">
      <c r="D3326" s="21"/>
      <c r="E3326" s="21"/>
      <c r="F3326" s="21"/>
      <c r="G3326" s="21"/>
    </row>
    <row r="3327" spans="4:7">
      <c r="D3327" s="21"/>
      <c r="E3327" s="21"/>
      <c r="F3327" s="21"/>
      <c r="G3327" s="21"/>
    </row>
    <row r="3328" spans="4:7">
      <c r="D3328" s="21"/>
      <c r="E3328" s="21"/>
      <c r="F3328" s="21"/>
      <c r="G3328" s="21"/>
    </row>
    <row r="3329" spans="4:7">
      <c r="D3329" s="21"/>
      <c r="E3329" s="21"/>
      <c r="F3329" s="21"/>
      <c r="G3329" s="21"/>
    </row>
    <row r="3330" spans="4:7">
      <c r="D3330" s="21"/>
      <c r="E3330" s="21"/>
      <c r="F3330" s="21"/>
      <c r="G3330" s="21"/>
    </row>
    <row r="3331" spans="4:7">
      <c r="D3331" s="21"/>
      <c r="E3331" s="21"/>
      <c r="F3331" s="21"/>
      <c r="G3331" s="21"/>
    </row>
    <row r="3332" spans="4:7">
      <c r="D3332" s="21"/>
      <c r="E3332" s="21"/>
      <c r="F3332" s="21"/>
      <c r="G3332" s="21"/>
    </row>
    <row r="3333" spans="4:7">
      <c r="D3333" s="21"/>
      <c r="E3333" s="21"/>
      <c r="F3333" s="21"/>
      <c r="G3333" s="21"/>
    </row>
    <row r="3334" spans="4:7">
      <c r="D3334" s="21"/>
      <c r="E3334" s="21"/>
      <c r="F3334" s="21"/>
      <c r="G3334" s="21"/>
    </row>
    <row r="3335" spans="4:7">
      <c r="D3335" s="21"/>
      <c r="E3335" s="21"/>
      <c r="F3335" s="21"/>
      <c r="G3335" s="21"/>
    </row>
    <row r="3336" spans="4:7">
      <c r="D3336" s="21"/>
      <c r="E3336" s="21"/>
      <c r="F3336" s="21"/>
      <c r="G3336" s="21"/>
    </row>
    <row r="3337" spans="4:7">
      <c r="D3337" s="21"/>
      <c r="E3337" s="21"/>
      <c r="F3337" s="21"/>
      <c r="G3337" s="21"/>
    </row>
    <row r="3338" spans="4:7">
      <c r="D3338" s="21"/>
      <c r="E3338" s="21"/>
      <c r="F3338" s="21"/>
      <c r="G3338" s="21"/>
    </row>
    <row r="3339" spans="4:7">
      <c r="D3339" s="21"/>
      <c r="E3339" s="21"/>
      <c r="F3339" s="21"/>
      <c r="G3339" s="21"/>
    </row>
    <row r="3340" spans="4:7">
      <c r="D3340" s="21"/>
      <c r="E3340" s="21"/>
      <c r="F3340" s="21"/>
      <c r="G3340" s="21"/>
    </row>
    <row r="3341" spans="4:7">
      <c r="D3341" s="21"/>
      <c r="E3341" s="21"/>
      <c r="F3341" s="21"/>
      <c r="G3341" s="21"/>
    </row>
    <row r="3342" spans="4:7">
      <c r="D3342" s="21"/>
      <c r="E3342" s="21"/>
      <c r="F3342" s="21"/>
      <c r="G3342" s="21"/>
    </row>
    <row r="3343" spans="4:7">
      <c r="D3343" s="21"/>
      <c r="E3343" s="21"/>
      <c r="F3343" s="21"/>
      <c r="G3343" s="21"/>
    </row>
    <row r="3344" spans="4:7">
      <c r="D3344" s="21"/>
      <c r="E3344" s="21"/>
      <c r="F3344" s="21"/>
      <c r="G3344" s="21"/>
    </row>
    <row r="3345" spans="4:7">
      <c r="D3345" s="21"/>
      <c r="E3345" s="21"/>
      <c r="F3345" s="21"/>
      <c r="G3345" s="21"/>
    </row>
    <row r="3346" spans="4:7">
      <c r="D3346" s="21"/>
      <c r="E3346" s="21"/>
      <c r="F3346" s="21"/>
      <c r="G3346" s="21"/>
    </row>
    <row r="3347" spans="4:7">
      <c r="D3347" s="21"/>
      <c r="E3347" s="21"/>
      <c r="F3347" s="21"/>
      <c r="G3347" s="21"/>
    </row>
    <row r="3348" spans="4:7">
      <c r="D3348" s="21"/>
      <c r="E3348" s="21"/>
      <c r="F3348" s="21"/>
      <c r="G3348" s="21"/>
    </row>
    <row r="3349" spans="4:7">
      <c r="D3349" s="21"/>
      <c r="E3349" s="21"/>
      <c r="F3349" s="21"/>
      <c r="G3349" s="21"/>
    </row>
    <row r="3350" spans="4:7">
      <c r="D3350" s="21"/>
      <c r="E3350" s="21"/>
      <c r="F3350" s="21"/>
      <c r="G3350" s="21"/>
    </row>
    <row r="3351" spans="4:7">
      <c r="D3351" s="21"/>
      <c r="E3351" s="21"/>
      <c r="F3351" s="21"/>
      <c r="G3351" s="21"/>
    </row>
    <row r="3352" spans="4:7">
      <c r="D3352" s="21"/>
      <c r="E3352" s="21"/>
      <c r="F3352" s="21"/>
      <c r="G3352" s="21"/>
    </row>
    <row r="3353" spans="4:7">
      <c r="D3353" s="21"/>
      <c r="E3353" s="21"/>
      <c r="F3353" s="21"/>
      <c r="G3353" s="21"/>
    </row>
    <row r="3354" spans="4:7">
      <c r="D3354" s="21"/>
      <c r="E3354" s="21"/>
      <c r="F3354" s="21"/>
      <c r="G3354" s="21"/>
    </row>
    <row r="3355" spans="4:7">
      <c r="D3355" s="21"/>
      <c r="E3355" s="21"/>
      <c r="F3355" s="21"/>
      <c r="G3355" s="21"/>
    </row>
    <row r="3356" spans="4:7">
      <c r="D3356" s="21"/>
      <c r="E3356" s="21"/>
      <c r="F3356" s="21"/>
      <c r="G3356" s="21"/>
    </row>
    <row r="3357" spans="4:7">
      <c r="D3357" s="21"/>
      <c r="E3357" s="21"/>
      <c r="F3357" s="21"/>
      <c r="G3357" s="21"/>
    </row>
    <row r="3358" spans="4:7">
      <c r="D3358" s="21"/>
      <c r="E3358" s="21"/>
      <c r="F3358" s="21"/>
      <c r="G3358" s="21"/>
    </row>
    <row r="3359" spans="4:7">
      <c r="D3359" s="21"/>
      <c r="E3359" s="21"/>
      <c r="F3359" s="21"/>
      <c r="G3359" s="21"/>
    </row>
    <row r="3360" spans="4:7">
      <c r="D3360" s="21"/>
      <c r="E3360" s="21"/>
      <c r="F3360" s="21"/>
      <c r="G3360" s="21"/>
    </row>
    <row r="3361" spans="4:7">
      <c r="D3361" s="21"/>
      <c r="E3361" s="21"/>
      <c r="F3361" s="21"/>
      <c r="G3361" s="21"/>
    </row>
    <row r="3362" spans="4:7">
      <c r="D3362" s="21"/>
      <c r="E3362" s="21"/>
      <c r="F3362" s="21"/>
      <c r="G3362" s="21"/>
    </row>
    <row r="3363" spans="4:7">
      <c r="D3363" s="21"/>
      <c r="E3363" s="21"/>
      <c r="F3363" s="21"/>
      <c r="G3363" s="21"/>
    </row>
    <row r="3364" spans="4:7">
      <c r="D3364" s="21"/>
      <c r="E3364" s="21"/>
      <c r="F3364" s="21"/>
      <c r="G3364" s="21"/>
    </row>
    <row r="3365" spans="4:7">
      <c r="D3365" s="21"/>
      <c r="E3365" s="21"/>
      <c r="F3365" s="21"/>
      <c r="G3365" s="21"/>
    </row>
    <row r="3366" spans="4:7">
      <c r="D3366" s="21"/>
      <c r="E3366" s="21"/>
      <c r="F3366" s="21"/>
      <c r="G3366" s="21"/>
    </row>
    <row r="3367" spans="4:7">
      <c r="D3367" s="21"/>
      <c r="E3367" s="21"/>
      <c r="F3367" s="21"/>
      <c r="G3367" s="21"/>
    </row>
    <row r="3368" spans="4:7">
      <c r="D3368" s="21"/>
      <c r="E3368" s="21"/>
      <c r="F3368" s="21"/>
      <c r="G3368" s="21"/>
    </row>
    <row r="3369" spans="4:7">
      <c r="D3369" s="21"/>
      <c r="E3369" s="21"/>
      <c r="F3369" s="21"/>
      <c r="G3369" s="21"/>
    </row>
    <row r="3370" spans="4:7">
      <c r="D3370" s="21"/>
      <c r="E3370" s="21"/>
      <c r="F3370" s="21"/>
      <c r="G3370" s="21"/>
    </row>
    <row r="3371" spans="4:7">
      <c r="D3371" s="21"/>
      <c r="E3371" s="21"/>
      <c r="F3371" s="21"/>
      <c r="G3371" s="21"/>
    </row>
    <row r="3372" spans="4:7">
      <c r="D3372" s="21"/>
      <c r="E3372" s="21"/>
      <c r="F3372" s="21"/>
      <c r="G3372" s="21"/>
    </row>
    <row r="3373" spans="4:7">
      <c r="D3373" s="21"/>
      <c r="E3373" s="21"/>
      <c r="F3373" s="21"/>
      <c r="G3373" s="21"/>
    </row>
    <row r="3374" spans="4:7">
      <c r="D3374" s="21"/>
      <c r="E3374" s="21"/>
      <c r="F3374" s="21"/>
      <c r="G3374" s="21"/>
    </row>
    <row r="3375" spans="4:7">
      <c r="D3375" s="21"/>
      <c r="E3375" s="21"/>
      <c r="F3375" s="21"/>
      <c r="G3375" s="21"/>
    </row>
    <row r="3376" spans="4:7">
      <c r="D3376" s="21"/>
      <c r="E3376" s="21"/>
      <c r="F3376" s="21"/>
      <c r="G3376" s="21"/>
    </row>
    <row r="3377" spans="4:7">
      <c r="D3377" s="21"/>
      <c r="E3377" s="21"/>
      <c r="F3377" s="21"/>
      <c r="G3377" s="21"/>
    </row>
    <row r="3378" spans="4:7">
      <c r="D3378" s="21"/>
      <c r="E3378" s="21"/>
      <c r="F3378" s="21"/>
      <c r="G3378" s="21"/>
    </row>
    <row r="3379" spans="4:7">
      <c r="D3379" s="21"/>
      <c r="E3379" s="21"/>
      <c r="F3379" s="21"/>
      <c r="G3379" s="21"/>
    </row>
    <row r="3380" spans="4:7">
      <c r="D3380" s="21"/>
      <c r="E3380" s="21"/>
      <c r="F3380" s="21"/>
      <c r="G3380" s="21"/>
    </row>
    <row r="3381" spans="4:7">
      <c r="D3381" s="21"/>
      <c r="E3381" s="21"/>
      <c r="F3381" s="21"/>
      <c r="G3381" s="21"/>
    </row>
    <row r="3382" spans="4:7">
      <c r="D3382" s="21"/>
      <c r="E3382" s="21"/>
      <c r="F3382" s="21"/>
      <c r="G3382" s="21"/>
    </row>
    <row r="3383" spans="4:7">
      <c r="D3383" s="21"/>
      <c r="E3383" s="21"/>
      <c r="F3383" s="21"/>
      <c r="G3383" s="21"/>
    </row>
    <row r="3384" spans="4:7">
      <c r="D3384" s="21"/>
      <c r="E3384" s="21"/>
      <c r="F3384" s="21"/>
      <c r="G3384" s="21"/>
    </row>
    <row r="3385" spans="4:7">
      <c r="D3385" s="21"/>
      <c r="E3385" s="21"/>
      <c r="F3385" s="21"/>
      <c r="G3385" s="21"/>
    </row>
    <row r="3386" spans="4:7">
      <c r="D3386" s="21"/>
      <c r="E3386" s="21"/>
      <c r="F3386" s="21"/>
      <c r="G3386" s="21"/>
    </row>
    <row r="3387" spans="4:7">
      <c r="D3387" s="21"/>
      <c r="E3387" s="21"/>
      <c r="F3387" s="21"/>
      <c r="G3387" s="21"/>
    </row>
    <row r="3388" spans="4:7">
      <c r="D3388" s="21"/>
      <c r="E3388" s="21"/>
      <c r="F3388" s="21"/>
      <c r="G3388" s="21"/>
    </row>
    <row r="3389" spans="4:7">
      <c r="D3389" s="21"/>
      <c r="E3389" s="21"/>
      <c r="F3389" s="21"/>
      <c r="G3389" s="21"/>
    </row>
    <row r="3390" spans="4:7">
      <c r="D3390" s="21"/>
      <c r="E3390" s="21"/>
      <c r="F3390" s="21"/>
      <c r="G3390" s="21"/>
    </row>
    <row r="3391" spans="4:7">
      <c r="D3391" s="21"/>
      <c r="E3391" s="21"/>
      <c r="F3391" s="21"/>
      <c r="G3391" s="21"/>
    </row>
    <row r="3392" spans="4:7">
      <c r="D3392" s="21"/>
      <c r="E3392" s="21"/>
      <c r="F3392" s="21"/>
      <c r="G3392" s="21"/>
    </row>
    <row r="3393" spans="4:7">
      <c r="D3393" s="21"/>
      <c r="E3393" s="21"/>
      <c r="F3393" s="21"/>
      <c r="G3393" s="21"/>
    </row>
    <row r="3394" spans="4:7">
      <c r="D3394" s="21"/>
      <c r="E3394" s="21"/>
      <c r="F3394" s="21"/>
      <c r="G3394" s="21"/>
    </row>
    <row r="3395" spans="4:7">
      <c r="D3395" s="21"/>
      <c r="E3395" s="21"/>
      <c r="F3395" s="21"/>
      <c r="G3395" s="21"/>
    </row>
    <row r="3396" spans="4:7">
      <c r="D3396" s="21"/>
      <c r="E3396" s="21"/>
      <c r="F3396" s="21"/>
      <c r="G3396" s="21"/>
    </row>
    <row r="3397" spans="4:7">
      <c r="D3397" s="21"/>
      <c r="E3397" s="21"/>
      <c r="F3397" s="21"/>
      <c r="G3397" s="21"/>
    </row>
    <row r="3398" spans="4:7">
      <c r="D3398" s="21"/>
      <c r="E3398" s="21"/>
      <c r="F3398" s="21"/>
      <c r="G3398" s="21"/>
    </row>
    <row r="3399" spans="4:7">
      <c r="D3399" s="21"/>
      <c r="E3399" s="21"/>
      <c r="F3399" s="21"/>
      <c r="G3399" s="21"/>
    </row>
    <row r="3400" spans="4:7">
      <c r="D3400" s="21"/>
      <c r="E3400" s="21"/>
      <c r="F3400" s="21"/>
      <c r="G3400" s="21"/>
    </row>
    <row r="3401" spans="4:7">
      <c r="D3401" s="21"/>
      <c r="E3401" s="21"/>
      <c r="F3401" s="21"/>
      <c r="G3401" s="21"/>
    </row>
    <row r="3402" spans="4:7">
      <c r="D3402" s="21"/>
      <c r="E3402" s="21"/>
      <c r="F3402" s="21"/>
      <c r="G3402" s="21"/>
    </row>
    <row r="3403" spans="4:7">
      <c r="D3403" s="21"/>
      <c r="E3403" s="21"/>
      <c r="F3403" s="21"/>
      <c r="G3403" s="21"/>
    </row>
    <row r="3404" spans="4:7">
      <c r="D3404" s="21"/>
      <c r="E3404" s="21"/>
      <c r="F3404" s="21"/>
      <c r="G3404" s="21"/>
    </row>
    <row r="3405" spans="4:7">
      <c r="D3405" s="21"/>
      <c r="E3405" s="21"/>
      <c r="F3405" s="21"/>
      <c r="G3405" s="21"/>
    </row>
    <row r="3406" spans="4:7">
      <c r="D3406" s="21"/>
      <c r="E3406" s="21"/>
      <c r="F3406" s="21"/>
      <c r="G3406" s="21"/>
    </row>
    <row r="3407" spans="4:7">
      <c r="D3407" s="21"/>
      <c r="E3407" s="21"/>
      <c r="F3407" s="21"/>
      <c r="G3407" s="21"/>
    </row>
    <row r="3408" spans="4:7">
      <c r="D3408" s="21"/>
      <c r="E3408" s="21"/>
      <c r="F3408" s="21"/>
      <c r="G3408" s="21"/>
    </row>
    <row r="3409" spans="4:7">
      <c r="D3409" s="21"/>
      <c r="E3409" s="21"/>
      <c r="F3409" s="21"/>
      <c r="G3409" s="21"/>
    </row>
    <row r="3410" spans="4:7">
      <c r="D3410" s="21"/>
      <c r="E3410" s="21"/>
      <c r="F3410" s="21"/>
      <c r="G3410" s="21"/>
    </row>
    <row r="3411" spans="4:7">
      <c r="D3411" s="21"/>
      <c r="E3411" s="21"/>
      <c r="F3411" s="21"/>
      <c r="G3411" s="21"/>
    </row>
    <row r="3412" spans="4:7">
      <c r="D3412" s="21"/>
      <c r="E3412" s="21"/>
      <c r="F3412" s="21"/>
      <c r="G3412" s="21"/>
    </row>
    <row r="3413" spans="4:7">
      <c r="D3413" s="21"/>
      <c r="E3413" s="21"/>
      <c r="F3413" s="21"/>
      <c r="G3413" s="21"/>
    </row>
    <row r="3414" spans="4:7">
      <c r="D3414" s="21"/>
      <c r="E3414" s="21"/>
      <c r="F3414" s="21"/>
      <c r="G3414" s="21"/>
    </row>
    <row r="3415" spans="4:7">
      <c r="D3415" s="21"/>
      <c r="E3415" s="21"/>
      <c r="F3415" s="21"/>
      <c r="G3415" s="21"/>
    </row>
    <row r="3416" spans="4:7">
      <c r="D3416" s="21"/>
      <c r="E3416" s="21"/>
      <c r="F3416" s="21"/>
      <c r="G3416" s="21"/>
    </row>
    <row r="3417" spans="4:7">
      <c r="D3417" s="21"/>
      <c r="E3417" s="21"/>
      <c r="F3417" s="21"/>
      <c r="G3417" s="21"/>
    </row>
    <row r="3418" spans="4:7">
      <c r="D3418" s="21"/>
      <c r="E3418" s="21"/>
      <c r="F3418" s="21"/>
      <c r="G3418" s="21"/>
    </row>
    <row r="3419" spans="4:7">
      <c r="D3419" s="21"/>
      <c r="E3419" s="21"/>
      <c r="F3419" s="21"/>
      <c r="G3419" s="21"/>
    </row>
    <row r="3420" spans="4:7">
      <c r="D3420" s="21"/>
      <c r="E3420" s="21"/>
      <c r="F3420" s="21"/>
      <c r="G3420" s="21"/>
    </row>
    <row r="3421" spans="4:7">
      <c r="D3421" s="21"/>
      <c r="E3421" s="21"/>
      <c r="F3421" s="21"/>
      <c r="G3421" s="21"/>
    </row>
    <row r="3422" spans="4:7">
      <c r="D3422" s="21"/>
      <c r="E3422" s="21"/>
      <c r="F3422" s="21"/>
      <c r="G3422" s="21"/>
    </row>
    <row r="3423" spans="4:7">
      <c r="D3423" s="21"/>
      <c r="E3423" s="21"/>
      <c r="F3423" s="21"/>
      <c r="G3423" s="21"/>
    </row>
    <row r="3424" spans="4:7">
      <c r="D3424" s="21"/>
      <c r="E3424" s="21"/>
      <c r="F3424" s="21"/>
      <c r="G3424" s="21"/>
    </row>
    <row r="3425" spans="4:7">
      <c r="D3425" s="21"/>
      <c r="E3425" s="21"/>
      <c r="F3425" s="21"/>
      <c r="G3425" s="21"/>
    </row>
    <row r="3426" spans="4:7">
      <c r="D3426" s="21"/>
      <c r="E3426" s="21"/>
      <c r="F3426" s="21"/>
      <c r="G3426" s="21"/>
    </row>
    <row r="3427" spans="4:7">
      <c r="D3427" s="21"/>
      <c r="E3427" s="21"/>
      <c r="F3427" s="21"/>
      <c r="G3427" s="21"/>
    </row>
    <row r="3428" spans="4:7">
      <c r="D3428" s="21"/>
      <c r="E3428" s="21"/>
      <c r="F3428" s="21"/>
      <c r="G3428" s="21"/>
    </row>
    <row r="3429" spans="4:7">
      <c r="D3429" s="21"/>
      <c r="E3429" s="21"/>
      <c r="F3429" s="21"/>
      <c r="G3429" s="21"/>
    </row>
    <row r="3430" spans="4:7">
      <c r="D3430" s="21"/>
      <c r="E3430" s="21"/>
      <c r="F3430" s="21"/>
      <c r="G3430" s="21"/>
    </row>
    <row r="3431" spans="4:7">
      <c r="D3431" s="21"/>
      <c r="E3431" s="21"/>
      <c r="F3431" s="21"/>
      <c r="G3431" s="21"/>
    </row>
    <row r="3432" spans="4:7">
      <c r="D3432" s="21"/>
      <c r="E3432" s="21"/>
      <c r="F3432" s="21"/>
      <c r="G3432" s="21"/>
    </row>
    <row r="3433" spans="4:7">
      <c r="D3433" s="21"/>
      <c r="E3433" s="21"/>
      <c r="F3433" s="21"/>
      <c r="G3433" s="21"/>
    </row>
    <row r="3434" spans="4:7">
      <c r="D3434" s="21"/>
      <c r="E3434" s="21"/>
      <c r="F3434" s="21"/>
      <c r="G3434" s="21"/>
    </row>
    <row r="3435" spans="4:7">
      <c r="D3435" s="21"/>
      <c r="E3435" s="21"/>
      <c r="F3435" s="21"/>
      <c r="G3435" s="21"/>
    </row>
    <row r="3436" spans="4:7">
      <c r="D3436" s="21"/>
      <c r="E3436" s="21"/>
      <c r="F3436" s="21"/>
      <c r="G3436" s="21"/>
    </row>
    <row r="3437" spans="4:7">
      <c r="D3437" s="21"/>
      <c r="E3437" s="21"/>
      <c r="F3437" s="21"/>
      <c r="G3437" s="21"/>
    </row>
    <row r="3438" spans="4:7">
      <c r="D3438" s="21"/>
      <c r="E3438" s="21"/>
      <c r="F3438" s="21"/>
      <c r="G3438" s="21"/>
    </row>
    <row r="3439" spans="4:7">
      <c r="D3439" s="21"/>
      <c r="E3439" s="21"/>
      <c r="F3439" s="21"/>
      <c r="G3439" s="21"/>
    </row>
    <row r="3440" spans="4:7">
      <c r="D3440" s="21"/>
      <c r="E3440" s="21"/>
      <c r="F3440" s="21"/>
      <c r="G3440" s="21"/>
    </row>
    <row r="3441" spans="4:7">
      <c r="D3441" s="21"/>
      <c r="E3441" s="21"/>
      <c r="F3441" s="21"/>
      <c r="G3441" s="21"/>
    </row>
    <row r="3442" spans="4:7">
      <c r="D3442" s="21"/>
      <c r="E3442" s="21"/>
      <c r="F3442" s="21"/>
      <c r="G3442" s="21"/>
    </row>
    <row r="3443" spans="4:7">
      <c r="D3443" s="21"/>
      <c r="E3443" s="21"/>
      <c r="F3443" s="21"/>
      <c r="G3443" s="21"/>
    </row>
    <row r="3444" spans="4:7">
      <c r="D3444" s="21"/>
      <c r="E3444" s="21"/>
      <c r="F3444" s="21"/>
      <c r="G3444" s="21"/>
    </row>
    <row r="3445" spans="4:7">
      <c r="D3445" s="21"/>
      <c r="E3445" s="21"/>
      <c r="F3445" s="21"/>
      <c r="G3445" s="21"/>
    </row>
    <row r="3446" spans="4:7">
      <c r="D3446" s="21"/>
      <c r="E3446" s="21"/>
      <c r="F3446" s="21"/>
      <c r="G3446" s="21"/>
    </row>
    <row r="3447" spans="4:7">
      <c r="D3447" s="21"/>
      <c r="E3447" s="21"/>
      <c r="F3447" s="21"/>
      <c r="G3447" s="21"/>
    </row>
    <row r="3448" spans="4:7">
      <c r="D3448" s="21"/>
      <c r="E3448" s="21"/>
      <c r="F3448" s="21"/>
      <c r="G3448" s="21"/>
    </row>
    <row r="3449" spans="4:7">
      <c r="D3449" s="21"/>
      <c r="E3449" s="21"/>
      <c r="F3449" s="21"/>
      <c r="G3449" s="21"/>
    </row>
    <row r="3450" spans="4:7">
      <c r="D3450" s="21"/>
      <c r="E3450" s="21"/>
      <c r="F3450" s="21"/>
      <c r="G3450" s="21"/>
    </row>
    <row r="3451" spans="4:7">
      <c r="D3451" s="21"/>
      <c r="E3451" s="21"/>
      <c r="F3451" s="21"/>
      <c r="G3451" s="21"/>
    </row>
    <row r="3452" spans="4:7">
      <c r="D3452" s="21"/>
      <c r="E3452" s="21"/>
      <c r="F3452" s="21"/>
      <c r="G3452" s="21"/>
    </row>
    <row r="3453" spans="4:7">
      <c r="D3453" s="21"/>
      <c r="E3453" s="21"/>
      <c r="F3453" s="21"/>
      <c r="G3453" s="21"/>
    </row>
    <row r="3454" spans="4:7">
      <c r="D3454" s="21"/>
      <c r="E3454" s="21"/>
      <c r="F3454" s="21"/>
      <c r="G3454" s="21"/>
    </row>
    <row r="3455" spans="4:7">
      <c r="D3455" s="21"/>
      <c r="E3455" s="21"/>
      <c r="F3455" s="21"/>
      <c r="G3455" s="21"/>
    </row>
    <row r="3456" spans="4:7">
      <c r="D3456" s="21"/>
      <c r="E3456" s="21"/>
      <c r="F3456" s="21"/>
      <c r="G3456" s="21"/>
    </row>
    <row r="3457" spans="4:7">
      <c r="D3457" s="21"/>
      <c r="E3457" s="21"/>
      <c r="F3457" s="21"/>
      <c r="G3457" s="21"/>
    </row>
    <row r="3458" spans="4:7">
      <c r="D3458" s="21"/>
      <c r="E3458" s="21"/>
      <c r="F3458" s="21"/>
      <c r="G3458" s="21"/>
    </row>
    <row r="3459" spans="4:7">
      <c r="D3459" s="21"/>
      <c r="E3459" s="21"/>
      <c r="F3459" s="21"/>
      <c r="G3459" s="21"/>
    </row>
    <row r="3460" spans="4:7">
      <c r="D3460" s="21"/>
      <c r="E3460" s="21"/>
      <c r="F3460" s="21"/>
      <c r="G3460" s="21"/>
    </row>
    <row r="3461" spans="4:7">
      <c r="D3461" s="21"/>
      <c r="E3461" s="21"/>
      <c r="F3461" s="21"/>
      <c r="G3461" s="21"/>
    </row>
    <row r="3462" spans="4:7">
      <c r="D3462" s="21"/>
      <c r="E3462" s="21"/>
      <c r="F3462" s="21"/>
      <c r="G3462" s="21"/>
    </row>
    <row r="3463" spans="4:7">
      <c r="D3463" s="21"/>
      <c r="E3463" s="21"/>
      <c r="F3463" s="21"/>
      <c r="G3463" s="21"/>
    </row>
    <row r="3464" spans="4:7">
      <c r="D3464" s="21"/>
      <c r="E3464" s="21"/>
      <c r="F3464" s="21"/>
      <c r="G3464" s="21"/>
    </row>
    <row r="3465" spans="4:7">
      <c r="D3465" s="21"/>
      <c r="E3465" s="21"/>
      <c r="F3465" s="21"/>
      <c r="G3465" s="21"/>
    </row>
    <row r="3466" spans="4:7">
      <c r="D3466" s="21"/>
      <c r="E3466" s="21"/>
      <c r="F3466" s="21"/>
      <c r="G3466" s="21"/>
    </row>
    <row r="3467" spans="4:7">
      <c r="D3467" s="21"/>
      <c r="E3467" s="21"/>
      <c r="F3467" s="21"/>
      <c r="G3467" s="21"/>
    </row>
    <row r="3468" spans="4:7">
      <c r="D3468" s="21"/>
      <c r="E3468" s="21"/>
      <c r="F3468" s="21"/>
      <c r="G3468" s="21"/>
    </row>
    <row r="3469" spans="4:7">
      <c r="D3469" s="21"/>
      <c r="E3469" s="21"/>
      <c r="F3469" s="21"/>
      <c r="G3469" s="21"/>
    </row>
    <row r="3470" spans="4:7">
      <c r="D3470" s="21"/>
      <c r="E3470" s="21"/>
      <c r="F3470" s="21"/>
      <c r="G3470" s="21"/>
    </row>
    <row r="3471" spans="4:7">
      <c r="D3471" s="21"/>
      <c r="E3471" s="21"/>
      <c r="F3471" s="21"/>
      <c r="G3471" s="21"/>
    </row>
    <row r="3472" spans="4:7">
      <c r="D3472" s="21"/>
      <c r="E3472" s="21"/>
      <c r="F3472" s="21"/>
      <c r="G3472" s="21"/>
    </row>
    <row r="3473" spans="4:7">
      <c r="D3473" s="21"/>
      <c r="E3473" s="21"/>
      <c r="F3473" s="21"/>
      <c r="G3473" s="21"/>
    </row>
    <row r="3474" spans="4:7">
      <c r="D3474" s="21"/>
      <c r="E3474" s="21"/>
      <c r="F3474" s="21"/>
      <c r="G3474" s="21"/>
    </row>
    <row r="3475" spans="4:7">
      <c r="D3475" s="21"/>
      <c r="E3475" s="21"/>
      <c r="F3475" s="21"/>
      <c r="G3475" s="21"/>
    </row>
    <row r="3476" spans="4:7">
      <c r="D3476" s="21"/>
      <c r="E3476" s="21"/>
      <c r="F3476" s="21"/>
      <c r="G3476" s="21"/>
    </row>
    <row r="3477" spans="4:7">
      <c r="D3477" s="21"/>
      <c r="E3477" s="21"/>
      <c r="F3477" s="21"/>
      <c r="G3477" s="21"/>
    </row>
    <row r="3478" spans="4:7">
      <c r="D3478" s="21"/>
      <c r="E3478" s="21"/>
      <c r="F3478" s="21"/>
      <c r="G3478" s="21"/>
    </row>
    <row r="3479" spans="4:7">
      <c r="D3479" s="21"/>
      <c r="E3479" s="21"/>
      <c r="F3479" s="21"/>
      <c r="G3479" s="21"/>
    </row>
    <row r="3480" spans="4:7">
      <c r="D3480" s="21"/>
      <c r="E3480" s="21"/>
      <c r="F3480" s="21"/>
      <c r="G3480" s="21"/>
    </row>
    <row r="3481" spans="4:7">
      <c r="D3481" s="21"/>
      <c r="E3481" s="21"/>
      <c r="F3481" s="21"/>
      <c r="G3481" s="21"/>
    </row>
    <row r="3482" spans="4:7">
      <c r="D3482" s="21"/>
      <c r="E3482" s="21"/>
      <c r="F3482" s="21"/>
      <c r="G3482" s="21"/>
    </row>
    <row r="3483" spans="4:7">
      <c r="D3483" s="21"/>
      <c r="E3483" s="21"/>
      <c r="F3483" s="21"/>
      <c r="G3483" s="21"/>
    </row>
    <row r="3484" spans="4:7">
      <c r="D3484" s="21"/>
      <c r="E3484" s="21"/>
      <c r="F3484" s="21"/>
      <c r="G3484" s="21"/>
    </row>
    <row r="3485" spans="4:7">
      <c r="D3485" s="21"/>
      <c r="E3485" s="21"/>
      <c r="F3485" s="21"/>
      <c r="G3485" s="21"/>
    </row>
    <row r="3486" spans="4:7">
      <c r="D3486" s="21"/>
      <c r="E3486" s="21"/>
      <c r="F3486" s="21"/>
      <c r="G3486" s="21"/>
    </row>
    <row r="3487" spans="4:7">
      <c r="D3487" s="21"/>
      <c r="E3487" s="21"/>
      <c r="F3487" s="21"/>
      <c r="G3487" s="21"/>
    </row>
    <row r="3488" spans="4:7">
      <c r="D3488" s="21"/>
      <c r="E3488" s="21"/>
      <c r="F3488" s="21"/>
      <c r="G3488" s="21"/>
    </row>
    <row r="3489" spans="4:7">
      <c r="D3489" s="21"/>
      <c r="E3489" s="21"/>
      <c r="F3489" s="21"/>
      <c r="G3489" s="21"/>
    </row>
    <row r="3490" spans="4:7">
      <c r="D3490" s="21"/>
      <c r="E3490" s="21"/>
      <c r="F3490" s="21"/>
      <c r="G3490" s="21"/>
    </row>
    <row r="3491" spans="4:7">
      <c r="D3491" s="21"/>
      <c r="E3491" s="21"/>
      <c r="F3491" s="21"/>
      <c r="G3491" s="21"/>
    </row>
    <row r="3492" spans="4:7">
      <c r="D3492" s="21"/>
      <c r="E3492" s="21"/>
      <c r="F3492" s="21"/>
      <c r="G3492" s="21"/>
    </row>
    <row r="3493" spans="4:7">
      <c r="D3493" s="21"/>
      <c r="E3493" s="21"/>
      <c r="F3493" s="21"/>
      <c r="G3493" s="21"/>
    </row>
    <row r="3494" spans="4:7">
      <c r="D3494" s="21"/>
      <c r="E3494" s="21"/>
      <c r="F3494" s="21"/>
      <c r="G3494" s="21"/>
    </row>
    <row r="3495" spans="4:7">
      <c r="D3495" s="21"/>
      <c r="E3495" s="21"/>
      <c r="F3495" s="21"/>
      <c r="G3495" s="21"/>
    </row>
    <row r="3496" spans="4:7">
      <c r="D3496" s="21"/>
      <c r="E3496" s="21"/>
      <c r="F3496" s="21"/>
      <c r="G3496" s="21"/>
    </row>
    <row r="3497" spans="4:7">
      <c r="D3497" s="21"/>
      <c r="E3497" s="21"/>
      <c r="F3497" s="21"/>
      <c r="G3497" s="21"/>
    </row>
    <row r="3498" spans="4:7">
      <c r="D3498" s="21"/>
      <c r="E3498" s="21"/>
      <c r="F3498" s="21"/>
      <c r="G3498" s="21"/>
    </row>
    <row r="3499" spans="4:7">
      <c r="D3499" s="21"/>
      <c r="E3499" s="21"/>
      <c r="F3499" s="21"/>
      <c r="G3499" s="21"/>
    </row>
    <row r="3500" spans="4:7">
      <c r="D3500" s="21"/>
      <c r="E3500" s="21"/>
      <c r="F3500" s="21"/>
      <c r="G3500" s="21"/>
    </row>
    <row r="3501" spans="4:7">
      <c r="D3501" s="21"/>
      <c r="E3501" s="21"/>
      <c r="F3501" s="21"/>
      <c r="G3501" s="21"/>
    </row>
    <row r="3502" spans="4:7">
      <c r="D3502" s="21"/>
      <c r="E3502" s="21"/>
      <c r="F3502" s="21"/>
      <c r="G3502" s="21"/>
    </row>
    <row r="3503" spans="4:7">
      <c r="D3503" s="21"/>
      <c r="E3503" s="21"/>
      <c r="F3503" s="21"/>
      <c r="G3503" s="21"/>
    </row>
    <row r="3504" spans="4:7">
      <c r="D3504" s="21"/>
      <c r="E3504" s="21"/>
      <c r="F3504" s="21"/>
      <c r="G3504" s="21"/>
    </row>
    <row r="3505" spans="4:7">
      <c r="D3505" s="21"/>
      <c r="E3505" s="21"/>
      <c r="F3505" s="21"/>
      <c r="G3505" s="21"/>
    </row>
    <row r="3506" spans="4:7">
      <c r="D3506" s="21"/>
      <c r="E3506" s="21"/>
      <c r="F3506" s="21"/>
      <c r="G3506" s="21"/>
    </row>
    <row r="3507" spans="4:7">
      <c r="D3507" s="21"/>
      <c r="E3507" s="21"/>
      <c r="F3507" s="21"/>
      <c r="G3507" s="21"/>
    </row>
    <row r="3508" spans="4:7">
      <c r="D3508" s="21"/>
      <c r="E3508" s="21"/>
      <c r="F3508" s="21"/>
      <c r="G3508" s="21"/>
    </row>
    <row r="3509" spans="4:7">
      <c r="D3509" s="21"/>
      <c r="E3509" s="21"/>
      <c r="F3509" s="21"/>
      <c r="G3509" s="21"/>
    </row>
    <row r="3510" spans="4:7">
      <c r="D3510" s="21"/>
      <c r="E3510" s="21"/>
      <c r="F3510" s="21"/>
      <c r="G3510" s="21"/>
    </row>
    <row r="3511" spans="4:7">
      <c r="D3511" s="21"/>
      <c r="E3511" s="21"/>
      <c r="F3511" s="21"/>
      <c r="G3511" s="21"/>
    </row>
    <row r="3512" spans="4:7">
      <c r="D3512" s="21"/>
      <c r="E3512" s="21"/>
      <c r="F3512" s="21"/>
      <c r="G3512" s="21"/>
    </row>
    <row r="3513" spans="4:7">
      <c r="D3513" s="21"/>
      <c r="E3513" s="21"/>
      <c r="F3513" s="21"/>
      <c r="G3513" s="21"/>
    </row>
    <row r="3514" spans="4:7">
      <c r="D3514" s="21"/>
      <c r="E3514" s="21"/>
      <c r="F3514" s="21"/>
      <c r="G3514" s="21"/>
    </row>
    <row r="3515" spans="4:7">
      <c r="D3515" s="21"/>
      <c r="E3515" s="21"/>
      <c r="F3515" s="21"/>
      <c r="G3515" s="21"/>
    </row>
    <row r="3516" spans="4:7">
      <c r="D3516" s="21"/>
      <c r="E3516" s="21"/>
      <c r="F3516" s="21"/>
      <c r="G3516" s="21"/>
    </row>
    <row r="3517" spans="4:7">
      <c r="D3517" s="21"/>
      <c r="E3517" s="21"/>
      <c r="F3517" s="21"/>
      <c r="G3517" s="21"/>
    </row>
    <row r="3518" spans="4:7">
      <c r="D3518" s="21"/>
      <c r="E3518" s="21"/>
      <c r="F3518" s="21"/>
      <c r="G3518" s="21"/>
    </row>
    <row r="3519" spans="4:7">
      <c r="D3519" s="21"/>
      <c r="E3519" s="21"/>
      <c r="F3519" s="21"/>
      <c r="G3519" s="21"/>
    </row>
    <row r="3520" spans="4:7">
      <c r="D3520" s="21"/>
      <c r="E3520" s="21"/>
      <c r="F3520" s="21"/>
      <c r="G3520" s="21"/>
    </row>
    <row r="3521" spans="4:7">
      <c r="D3521" s="21"/>
      <c r="E3521" s="21"/>
      <c r="F3521" s="21"/>
      <c r="G3521" s="21"/>
    </row>
    <row r="3522" spans="4:7">
      <c r="D3522" s="21"/>
      <c r="E3522" s="21"/>
      <c r="F3522" s="21"/>
      <c r="G3522" s="21"/>
    </row>
    <row r="3523" spans="4:7">
      <c r="D3523" s="21"/>
      <c r="E3523" s="21"/>
      <c r="F3523" s="21"/>
      <c r="G3523" s="21"/>
    </row>
    <row r="3524" spans="4:7">
      <c r="D3524" s="21"/>
      <c r="E3524" s="21"/>
      <c r="F3524" s="21"/>
      <c r="G3524" s="21"/>
    </row>
    <row r="3525" spans="4:7">
      <c r="D3525" s="21"/>
      <c r="E3525" s="21"/>
      <c r="F3525" s="21"/>
      <c r="G3525" s="21"/>
    </row>
    <row r="3526" spans="4:7">
      <c r="D3526" s="21"/>
      <c r="E3526" s="21"/>
      <c r="F3526" s="21"/>
      <c r="G3526" s="21"/>
    </row>
    <row r="3527" spans="4:7">
      <c r="D3527" s="21"/>
      <c r="E3527" s="21"/>
      <c r="F3527" s="21"/>
      <c r="G3527" s="21"/>
    </row>
    <row r="3528" spans="4:7">
      <c r="D3528" s="21"/>
      <c r="E3528" s="21"/>
      <c r="F3528" s="21"/>
      <c r="G3528" s="21"/>
    </row>
    <row r="3529" spans="4:7">
      <c r="D3529" s="21"/>
      <c r="E3529" s="21"/>
      <c r="F3529" s="21"/>
      <c r="G3529" s="21"/>
    </row>
    <row r="3530" spans="4:7">
      <c r="D3530" s="21"/>
      <c r="E3530" s="21"/>
      <c r="F3530" s="21"/>
      <c r="G3530" s="21"/>
    </row>
    <row r="3531" spans="4:7">
      <c r="D3531" s="21"/>
      <c r="E3531" s="21"/>
      <c r="F3531" s="21"/>
      <c r="G3531" s="21"/>
    </row>
    <row r="3532" spans="4:7">
      <c r="D3532" s="21"/>
      <c r="E3532" s="21"/>
      <c r="F3532" s="21"/>
      <c r="G3532" s="21"/>
    </row>
    <row r="3533" spans="4:7">
      <c r="D3533" s="21"/>
      <c r="E3533" s="21"/>
      <c r="F3533" s="21"/>
      <c r="G3533" s="21"/>
    </row>
    <row r="3534" spans="4:7">
      <c r="D3534" s="21"/>
      <c r="E3534" s="21"/>
      <c r="F3534" s="21"/>
      <c r="G3534" s="21"/>
    </row>
    <row r="3535" spans="4:7">
      <c r="D3535" s="21"/>
      <c r="E3535" s="21"/>
      <c r="F3535" s="21"/>
      <c r="G3535" s="21"/>
    </row>
    <row r="3536" spans="4:7">
      <c r="D3536" s="21"/>
      <c r="E3536" s="21"/>
      <c r="F3536" s="21"/>
      <c r="G3536" s="21"/>
    </row>
    <row r="3537" spans="4:7">
      <c r="D3537" s="21"/>
      <c r="E3537" s="21"/>
      <c r="F3537" s="21"/>
      <c r="G3537" s="21"/>
    </row>
    <row r="3538" spans="4:7">
      <c r="D3538" s="21"/>
      <c r="E3538" s="21"/>
      <c r="F3538" s="21"/>
      <c r="G3538" s="21"/>
    </row>
    <row r="3539" spans="4:7">
      <c r="D3539" s="21"/>
      <c r="E3539" s="21"/>
      <c r="F3539" s="21"/>
      <c r="G3539" s="21"/>
    </row>
    <row r="3540" spans="4:7">
      <c r="D3540" s="21"/>
      <c r="E3540" s="21"/>
      <c r="F3540" s="21"/>
      <c r="G3540" s="21"/>
    </row>
    <row r="3541" spans="4:7">
      <c r="D3541" s="21"/>
      <c r="E3541" s="21"/>
      <c r="F3541" s="21"/>
      <c r="G3541" s="21"/>
    </row>
    <row r="3542" spans="4:7">
      <c r="D3542" s="21"/>
      <c r="E3542" s="21"/>
      <c r="F3542" s="21"/>
      <c r="G3542" s="21"/>
    </row>
    <row r="3543" spans="4:7">
      <c r="D3543" s="21"/>
      <c r="E3543" s="21"/>
      <c r="F3543" s="21"/>
      <c r="G3543" s="21"/>
    </row>
    <row r="3544" spans="4:7">
      <c r="D3544" s="21"/>
      <c r="E3544" s="21"/>
      <c r="F3544" s="21"/>
      <c r="G3544" s="21"/>
    </row>
    <row r="3545" spans="4:7">
      <c r="D3545" s="21"/>
      <c r="E3545" s="21"/>
      <c r="F3545" s="21"/>
      <c r="G3545" s="21"/>
    </row>
    <row r="3546" spans="4:7">
      <c r="D3546" s="21"/>
      <c r="E3546" s="21"/>
      <c r="F3546" s="21"/>
      <c r="G3546" s="21"/>
    </row>
    <row r="3547" spans="4:7">
      <c r="D3547" s="21"/>
      <c r="E3547" s="21"/>
      <c r="F3547" s="21"/>
      <c r="G3547" s="21"/>
    </row>
    <row r="3548" spans="4:7">
      <c r="D3548" s="21"/>
      <c r="E3548" s="21"/>
      <c r="F3548" s="21"/>
      <c r="G3548" s="21"/>
    </row>
    <row r="3549" spans="4:7">
      <c r="D3549" s="21"/>
      <c r="E3549" s="21"/>
      <c r="F3549" s="21"/>
      <c r="G3549" s="21"/>
    </row>
    <row r="3550" spans="4:7">
      <c r="D3550" s="21"/>
      <c r="E3550" s="21"/>
      <c r="F3550" s="21"/>
      <c r="G3550" s="21"/>
    </row>
    <row r="3551" spans="4:7">
      <c r="D3551" s="21"/>
      <c r="E3551" s="21"/>
      <c r="F3551" s="21"/>
      <c r="G3551" s="21"/>
    </row>
    <row r="3552" spans="4:7">
      <c r="D3552" s="21"/>
      <c r="E3552" s="21"/>
      <c r="F3552" s="21"/>
      <c r="G3552" s="21"/>
    </row>
    <row r="3553" spans="4:7">
      <c r="D3553" s="21"/>
      <c r="E3553" s="21"/>
      <c r="F3553" s="21"/>
      <c r="G3553" s="21"/>
    </row>
    <row r="3554" spans="4:7">
      <c r="D3554" s="21"/>
      <c r="E3554" s="21"/>
      <c r="F3554" s="21"/>
      <c r="G3554" s="21"/>
    </row>
    <row r="3555" spans="4:7">
      <c r="D3555" s="21"/>
      <c r="E3555" s="21"/>
      <c r="F3555" s="21"/>
      <c r="G3555" s="21"/>
    </row>
    <row r="3556" spans="4:7">
      <c r="D3556" s="21"/>
      <c r="E3556" s="21"/>
      <c r="F3556" s="21"/>
      <c r="G3556" s="21"/>
    </row>
    <row r="3557" spans="4:7">
      <c r="D3557" s="21"/>
      <c r="E3557" s="21"/>
      <c r="F3557" s="21"/>
      <c r="G3557" s="21"/>
    </row>
    <row r="3558" spans="4:7">
      <c r="D3558" s="21"/>
      <c r="E3558" s="21"/>
      <c r="F3558" s="21"/>
      <c r="G3558" s="21"/>
    </row>
    <row r="3559" spans="4:7">
      <c r="D3559" s="21"/>
      <c r="E3559" s="21"/>
      <c r="F3559" s="21"/>
      <c r="G3559" s="21"/>
    </row>
    <row r="3560" spans="4:7">
      <c r="D3560" s="21"/>
      <c r="E3560" s="21"/>
      <c r="F3560" s="21"/>
      <c r="G3560" s="21"/>
    </row>
    <row r="3561" spans="4:7">
      <c r="D3561" s="21"/>
      <c r="E3561" s="21"/>
      <c r="F3561" s="21"/>
      <c r="G3561" s="21"/>
    </row>
    <row r="3562" spans="4:7">
      <c r="D3562" s="21"/>
      <c r="E3562" s="21"/>
      <c r="F3562" s="21"/>
      <c r="G3562" s="21"/>
    </row>
    <row r="3563" spans="4:7">
      <c r="D3563" s="21"/>
      <c r="E3563" s="21"/>
      <c r="F3563" s="21"/>
      <c r="G3563" s="21"/>
    </row>
    <row r="3564" spans="4:7">
      <c r="D3564" s="21"/>
      <c r="E3564" s="21"/>
      <c r="F3564" s="21"/>
      <c r="G3564" s="21"/>
    </row>
    <row r="3565" spans="4:7">
      <c r="D3565" s="21"/>
      <c r="E3565" s="21"/>
      <c r="F3565" s="21"/>
      <c r="G3565" s="21"/>
    </row>
    <row r="3566" spans="4:7">
      <c r="D3566" s="21"/>
      <c r="E3566" s="21"/>
      <c r="F3566" s="21"/>
      <c r="G3566" s="21"/>
    </row>
    <row r="3567" spans="4:7">
      <c r="D3567" s="21"/>
      <c r="E3567" s="21"/>
      <c r="F3567" s="21"/>
      <c r="G3567" s="21"/>
    </row>
    <row r="3568" spans="4:7">
      <c r="D3568" s="21"/>
      <c r="E3568" s="21"/>
      <c r="F3568" s="21"/>
      <c r="G3568" s="21"/>
    </row>
    <row r="3569" spans="4:7">
      <c r="D3569" s="21"/>
      <c r="E3569" s="21"/>
      <c r="F3569" s="21"/>
      <c r="G3569" s="21"/>
    </row>
    <row r="3570" spans="4:7">
      <c r="D3570" s="21"/>
      <c r="E3570" s="21"/>
      <c r="F3570" s="21"/>
      <c r="G3570" s="21"/>
    </row>
    <row r="3571" spans="4:7">
      <c r="D3571" s="21"/>
      <c r="E3571" s="21"/>
      <c r="F3571" s="21"/>
      <c r="G3571" s="21"/>
    </row>
    <row r="3572" spans="4:7">
      <c r="D3572" s="21"/>
      <c r="E3572" s="21"/>
      <c r="F3572" s="21"/>
      <c r="G3572" s="21"/>
    </row>
    <row r="3573" spans="4:7">
      <c r="D3573" s="21"/>
      <c r="E3573" s="21"/>
      <c r="F3573" s="21"/>
      <c r="G3573" s="21"/>
    </row>
    <row r="3574" spans="4:7">
      <c r="D3574" s="21"/>
      <c r="E3574" s="21"/>
      <c r="F3574" s="21"/>
      <c r="G3574" s="21"/>
    </row>
    <row r="3575" spans="4:7">
      <c r="D3575" s="21"/>
      <c r="E3575" s="21"/>
      <c r="F3575" s="21"/>
      <c r="G3575" s="21"/>
    </row>
    <row r="3576" spans="4:7">
      <c r="D3576" s="21"/>
      <c r="E3576" s="21"/>
      <c r="F3576" s="21"/>
      <c r="G3576" s="21"/>
    </row>
    <row r="3577" spans="4:7">
      <c r="D3577" s="21"/>
      <c r="E3577" s="21"/>
      <c r="F3577" s="21"/>
      <c r="G3577" s="21"/>
    </row>
    <row r="3578" spans="4:7">
      <c r="D3578" s="21"/>
      <c r="E3578" s="21"/>
      <c r="F3578" s="21"/>
      <c r="G3578" s="21"/>
    </row>
    <row r="3579" spans="4:7">
      <c r="D3579" s="21"/>
      <c r="E3579" s="21"/>
      <c r="F3579" s="21"/>
      <c r="G3579" s="21"/>
    </row>
    <row r="3580" spans="4:7">
      <c r="D3580" s="21"/>
      <c r="E3580" s="21"/>
      <c r="F3580" s="21"/>
      <c r="G3580" s="21"/>
    </row>
    <row r="3581" spans="4:7">
      <c r="D3581" s="21"/>
      <c r="E3581" s="21"/>
      <c r="F3581" s="21"/>
      <c r="G3581" s="21"/>
    </row>
    <row r="3582" spans="4:7">
      <c r="D3582" s="21"/>
      <c r="E3582" s="21"/>
      <c r="F3582" s="21"/>
      <c r="G3582" s="21"/>
    </row>
    <row r="3583" spans="4:7">
      <c r="D3583" s="21"/>
      <c r="E3583" s="21"/>
      <c r="F3583" s="21"/>
      <c r="G3583" s="21"/>
    </row>
    <row r="3584" spans="4:7">
      <c r="D3584" s="21"/>
      <c r="E3584" s="21"/>
      <c r="F3584" s="21"/>
      <c r="G3584" s="21"/>
    </row>
    <row r="3585" spans="4:7">
      <c r="D3585" s="21"/>
      <c r="E3585" s="21"/>
      <c r="F3585" s="21"/>
      <c r="G3585" s="21"/>
    </row>
    <row r="3586" spans="4:7">
      <c r="D3586" s="21"/>
      <c r="E3586" s="21"/>
      <c r="F3586" s="21"/>
      <c r="G3586" s="21"/>
    </row>
    <row r="3587" spans="4:7">
      <c r="D3587" s="21"/>
      <c r="E3587" s="21"/>
      <c r="F3587" s="21"/>
      <c r="G3587" s="21"/>
    </row>
    <row r="3588" spans="4:7">
      <c r="D3588" s="21"/>
      <c r="E3588" s="21"/>
      <c r="F3588" s="21"/>
      <c r="G3588" s="21"/>
    </row>
    <row r="3589" spans="4:7">
      <c r="D3589" s="21"/>
      <c r="E3589" s="21"/>
      <c r="F3589" s="21"/>
      <c r="G3589" s="21"/>
    </row>
    <row r="3590" spans="4:7">
      <c r="D3590" s="21"/>
      <c r="E3590" s="21"/>
      <c r="F3590" s="21"/>
      <c r="G3590" s="21"/>
    </row>
    <row r="3591" spans="4:7">
      <c r="D3591" s="21"/>
      <c r="E3591" s="21"/>
      <c r="F3591" s="21"/>
      <c r="G3591" s="21"/>
    </row>
    <row r="3592" spans="4:7">
      <c r="D3592" s="21"/>
      <c r="E3592" s="21"/>
      <c r="F3592" s="21"/>
      <c r="G3592" s="21"/>
    </row>
    <row r="3593" spans="4:7">
      <c r="D3593" s="21"/>
      <c r="E3593" s="21"/>
      <c r="F3593" s="21"/>
      <c r="G3593" s="21"/>
    </row>
    <row r="3594" spans="4:7">
      <c r="D3594" s="21"/>
      <c r="E3594" s="21"/>
      <c r="F3594" s="21"/>
      <c r="G3594" s="21"/>
    </row>
    <row r="3595" spans="4:7">
      <c r="D3595" s="21"/>
      <c r="E3595" s="21"/>
      <c r="F3595" s="21"/>
      <c r="G3595" s="21"/>
    </row>
    <row r="3596" spans="4:7">
      <c r="D3596" s="21"/>
      <c r="E3596" s="21"/>
      <c r="F3596" s="21"/>
      <c r="G3596" s="21"/>
    </row>
    <row r="3597" spans="4:7">
      <c r="D3597" s="21"/>
      <c r="E3597" s="21"/>
      <c r="F3597" s="21"/>
      <c r="G3597" s="21"/>
    </row>
    <row r="3598" spans="4:7">
      <c r="D3598" s="21"/>
      <c r="E3598" s="21"/>
      <c r="F3598" s="21"/>
      <c r="G3598" s="21"/>
    </row>
    <row r="3599" spans="4:7">
      <c r="D3599" s="21"/>
      <c r="E3599" s="21"/>
      <c r="F3599" s="21"/>
      <c r="G3599" s="21"/>
    </row>
    <row r="3600" spans="4:7">
      <c r="D3600" s="21"/>
      <c r="E3600" s="21"/>
      <c r="F3600" s="21"/>
      <c r="G3600" s="21"/>
    </row>
    <row r="3601" spans="4:7">
      <c r="D3601" s="21"/>
      <c r="E3601" s="21"/>
      <c r="F3601" s="21"/>
      <c r="G3601" s="21"/>
    </row>
    <row r="3602" spans="4:7">
      <c r="D3602" s="21"/>
      <c r="E3602" s="21"/>
      <c r="F3602" s="21"/>
      <c r="G3602" s="21"/>
    </row>
    <row r="3603" spans="4:7">
      <c r="D3603" s="21"/>
      <c r="E3603" s="21"/>
      <c r="F3603" s="21"/>
      <c r="G3603" s="21"/>
    </row>
    <row r="3604" spans="4:7">
      <c r="D3604" s="21"/>
      <c r="E3604" s="21"/>
      <c r="F3604" s="21"/>
      <c r="G3604" s="21"/>
    </row>
    <row r="3605" spans="4:7">
      <c r="D3605" s="21"/>
      <c r="E3605" s="21"/>
      <c r="F3605" s="21"/>
      <c r="G3605" s="21"/>
    </row>
    <row r="3606" spans="4:7">
      <c r="D3606" s="21"/>
      <c r="E3606" s="21"/>
      <c r="F3606" s="21"/>
      <c r="G3606" s="21"/>
    </row>
    <row r="3607" spans="4:7">
      <c r="D3607" s="21"/>
      <c r="E3607" s="21"/>
      <c r="F3607" s="21"/>
      <c r="G3607" s="21"/>
    </row>
    <row r="3608" spans="4:7">
      <c r="D3608" s="21"/>
      <c r="E3608" s="21"/>
      <c r="F3608" s="21"/>
      <c r="G3608" s="21"/>
    </row>
    <row r="3609" spans="4:7">
      <c r="D3609" s="21"/>
      <c r="E3609" s="21"/>
      <c r="F3609" s="21"/>
      <c r="G3609" s="21"/>
    </row>
    <row r="3610" spans="4:7">
      <c r="D3610" s="21"/>
      <c r="E3610" s="21"/>
      <c r="F3610" s="21"/>
      <c r="G3610" s="21"/>
    </row>
    <row r="3611" spans="4:7">
      <c r="D3611" s="21"/>
      <c r="E3611" s="21"/>
      <c r="F3611" s="21"/>
      <c r="G3611" s="21"/>
    </row>
    <row r="3612" spans="4:7">
      <c r="D3612" s="21"/>
      <c r="E3612" s="21"/>
      <c r="F3612" s="21"/>
      <c r="G3612" s="21"/>
    </row>
    <row r="3613" spans="4:7">
      <c r="D3613" s="21"/>
      <c r="E3613" s="21"/>
      <c r="F3613" s="21"/>
      <c r="G3613" s="21"/>
    </row>
    <row r="3614" spans="4:7">
      <c r="D3614" s="21"/>
      <c r="E3614" s="21"/>
      <c r="F3614" s="21"/>
      <c r="G3614" s="21"/>
    </row>
    <row r="3615" spans="4:7">
      <c r="D3615" s="21"/>
      <c r="E3615" s="21"/>
      <c r="F3615" s="21"/>
      <c r="G3615" s="21"/>
    </row>
    <row r="3616" spans="4:7">
      <c r="D3616" s="21"/>
      <c r="E3616" s="21"/>
      <c r="F3616" s="21"/>
      <c r="G3616" s="21"/>
    </row>
    <row r="3617" spans="4:7">
      <c r="D3617" s="21"/>
      <c r="E3617" s="21"/>
      <c r="F3617" s="21"/>
      <c r="G3617" s="21"/>
    </row>
    <row r="3618" spans="4:7">
      <c r="D3618" s="21"/>
      <c r="E3618" s="21"/>
      <c r="F3618" s="21"/>
      <c r="G3618" s="21"/>
    </row>
    <row r="3619" spans="4:7">
      <c r="D3619" s="21"/>
      <c r="E3619" s="21"/>
      <c r="F3619" s="21"/>
      <c r="G3619" s="21"/>
    </row>
    <row r="3620" spans="4:7">
      <c r="D3620" s="21"/>
      <c r="E3620" s="21"/>
      <c r="F3620" s="21"/>
      <c r="G3620" s="21"/>
    </row>
    <row r="3621" spans="4:7">
      <c r="D3621" s="21"/>
      <c r="E3621" s="21"/>
      <c r="F3621" s="21"/>
      <c r="G3621" s="21"/>
    </row>
    <row r="3622" spans="4:7">
      <c r="D3622" s="21"/>
      <c r="E3622" s="21"/>
      <c r="F3622" s="21"/>
      <c r="G3622" s="21"/>
    </row>
    <row r="3623" spans="4:7">
      <c r="D3623" s="21"/>
      <c r="E3623" s="21"/>
      <c r="F3623" s="21"/>
      <c r="G3623" s="21"/>
    </row>
    <row r="3624" spans="4:7">
      <c r="D3624" s="21"/>
      <c r="E3624" s="21"/>
      <c r="F3624" s="21"/>
      <c r="G3624" s="21"/>
    </row>
    <row r="3625" spans="4:7">
      <c r="D3625" s="21"/>
      <c r="E3625" s="21"/>
      <c r="F3625" s="21"/>
      <c r="G3625" s="21"/>
    </row>
    <row r="3626" spans="4:7">
      <c r="D3626" s="21"/>
      <c r="E3626" s="21"/>
      <c r="F3626" s="21"/>
      <c r="G3626" s="21"/>
    </row>
    <row r="3627" spans="4:7">
      <c r="D3627" s="21"/>
      <c r="E3627" s="21"/>
      <c r="F3627" s="21"/>
      <c r="G3627" s="21"/>
    </row>
    <row r="3628" spans="4:7">
      <c r="D3628" s="21"/>
      <c r="E3628" s="21"/>
      <c r="F3628" s="21"/>
      <c r="G3628" s="21"/>
    </row>
    <row r="3629" spans="4:7">
      <c r="D3629" s="21"/>
      <c r="E3629" s="21"/>
      <c r="F3629" s="21"/>
      <c r="G3629" s="21"/>
    </row>
    <row r="3630" spans="4:7">
      <c r="D3630" s="21"/>
      <c r="E3630" s="21"/>
      <c r="F3630" s="21"/>
      <c r="G3630" s="21"/>
    </row>
    <row r="3631" spans="4:7">
      <c r="D3631" s="21"/>
      <c r="E3631" s="21"/>
      <c r="F3631" s="21"/>
      <c r="G3631" s="21"/>
    </row>
    <row r="3632" spans="4:7">
      <c r="D3632" s="21"/>
      <c r="E3632" s="21"/>
      <c r="F3632" s="21"/>
      <c r="G3632" s="21"/>
    </row>
    <row r="3633" spans="4:7">
      <c r="D3633" s="21"/>
      <c r="E3633" s="21"/>
      <c r="F3633" s="21"/>
      <c r="G3633" s="21"/>
    </row>
    <row r="3634" spans="4:7">
      <c r="D3634" s="21"/>
      <c r="E3634" s="21"/>
      <c r="F3634" s="21"/>
      <c r="G3634" s="21"/>
    </row>
    <row r="3635" spans="4:7">
      <c r="D3635" s="21"/>
      <c r="E3635" s="21"/>
      <c r="F3635" s="21"/>
      <c r="G3635" s="21"/>
    </row>
    <row r="3636" spans="4:7">
      <c r="D3636" s="21"/>
      <c r="E3636" s="21"/>
      <c r="F3636" s="21"/>
      <c r="G3636" s="21"/>
    </row>
    <row r="3637" spans="4:7">
      <c r="D3637" s="21"/>
      <c r="E3637" s="21"/>
      <c r="F3637" s="21"/>
      <c r="G3637" s="21"/>
    </row>
    <row r="3638" spans="4:7">
      <c r="D3638" s="21"/>
      <c r="E3638" s="21"/>
      <c r="F3638" s="21"/>
      <c r="G3638" s="21"/>
    </row>
    <row r="3639" spans="4:7">
      <c r="D3639" s="21"/>
      <c r="E3639" s="21"/>
      <c r="F3639" s="21"/>
      <c r="G3639" s="21"/>
    </row>
    <row r="3640" spans="4:7">
      <c r="D3640" s="21"/>
      <c r="E3640" s="21"/>
      <c r="F3640" s="21"/>
      <c r="G3640" s="21"/>
    </row>
    <row r="3641" spans="4:7">
      <c r="D3641" s="21"/>
      <c r="E3641" s="21"/>
      <c r="F3641" s="21"/>
      <c r="G3641" s="21"/>
    </row>
    <row r="3642" spans="4:7">
      <c r="D3642" s="21"/>
      <c r="E3642" s="21"/>
      <c r="F3642" s="21"/>
      <c r="G3642" s="21"/>
    </row>
    <row r="3643" spans="4:7">
      <c r="D3643" s="21"/>
      <c r="E3643" s="21"/>
      <c r="F3643" s="21"/>
      <c r="G3643" s="21"/>
    </row>
    <row r="3644" spans="4:7">
      <c r="D3644" s="21"/>
      <c r="E3644" s="21"/>
      <c r="F3644" s="21"/>
      <c r="G3644" s="21"/>
    </row>
    <row r="3645" spans="4:7">
      <c r="D3645" s="21"/>
      <c r="E3645" s="21"/>
      <c r="F3645" s="21"/>
      <c r="G3645" s="21"/>
    </row>
    <row r="3646" spans="4:7">
      <c r="D3646" s="21"/>
      <c r="E3646" s="21"/>
      <c r="F3646" s="21"/>
      <c r="G3646" s="21"/>
    </row>
    <row r="3647" spans="4:7">
      <c r="D3647" s="21"/>
      <c r="E3647" s="21"/>
      <c r="F3647" s="21"/>
      <c r="G3647" s="21"/>
    </row>
    <row r="3648" spans="4:7">
      <c r="D3648" s="21"/>
      <c r="E3648" s="21"/>
      <c r="F3648" s="21"/>
      <c r="G3648" s="21"/>
    </row>
    <row r="3649" spans="4:7">
      <c r="D3649" s="21"/>
      <c r="E3649" s="21"/>
      <c r="F3649" s="21"/>
      <c r="G3649" s="21"/>
    </row>
    <row r="3650" spans="4:7">
      <c r="D3650" s="21"/>
      <c r="E3650" s="21"/>
      <c r="F3650" s="21"/>
      <c r="G3650" s="21"/>
    </row>
    <row r="3651" spans="4:7">
      <c r="D3651" s="21"/>
      <c r="E3651" s="21"/>
      <c r="F3651" s="21"/>
      <c r="G3651" s="21"/>
    </row>
    <row r="3652" spans="4:7">
      <c r="D3652" s="21"/>
      <c r="E3652" s="21"/>
      <c r="F3652" s="21"/>
      <c r="G3652" s="21"/>
    </row>
    <row r="3653" spans="4:7">
      <c r="D3653" s="21"/>
      <c r="E3653" s="21"/>
      <c r="F3653" s="21"/>
      <c r="G3653" s="21"/>
    </row>
    <row r="3654" spans="4:7">
      <c r="D3654" s="21"/>
      <c r="E3654" s="21"/>
      <c r="F3654" s="21"/>
      <c r="G3654" s="21"/>
    </row>
    <row r="3655" spans="4:7">
      <c r="D3655" s="21"/>
      <c r="E3655" s="21"/>
      <c r="F3655" s="21"/>
      <c r="G3655" s="21"/>
    </row>
    <row r="3656" spans="4:7">
      <c r="D3656" s="21"/>
      <c r="E3656" s="21"/>
      <c r="F3656" s="21"/>
      <c r="G3656" s="21"/>
    </row>
    <row r="3657" spans="4:7">
      <c r="D3657" s="21"/>
      <c r="E3657" s="21"/>
      <c r="F3657" s="21"/>
      <c r="G3657" s="21"/>
    </row>
    <row r="3658" spans="4:7">
      <c r="D3658" s="21"/>
      <c r="E3658" s="21"/>
      <c r="F3658" s="21"/>
      <c r="G3658" s="21"/>
    </row>
    <row r="3659" spans="4:7">
      <c r="D3659" s="21"/>
      <c r="E3659" s="21"/>
      <c r="F3659" s="21"/>
      <c r="G3659" s="21"/>
    </row>
    <row r="3660" spans="4:7">
      <c r="D3660" s="21"/>
      <c r="E3660" s="21"/>
      <c r="F3660" s="21"/>
      <c r="G3660" s="21"/>
    </row>
    <row r="3661" spans="4:7">
      <c r="D3661" s="21"/>
      <c r="E3661" s="21"/>
      <c r="F3661" s="21"/>
      <c r="G3661" s="21"/>
    </row>
    <row r="3662" spans="4:7">
      <c r="D3662" s="21"/>
      <c r="E3662" s="21"/>
      <c r="F3662" s="21"/>
      <c r="G3662" s="21"/>
    </row>
    <row r="3663" spans="4:7">
      <c r="D3663" s="21"/>
      <c r="E3663" s="21"/>
      <c r="F3663" s="21"/>
      <c r="G3663" s="21"/>
    </row>
    <row r="3664" spans="4:7">
      <c r="D3664" s="21"/>
      <c r="E3664" s="21"/>
      <c r="F3664" s="21"/>
      <c r="G3664" s="21"/>
    </row>
    <row r="3665" spans="4:7">
      <c r="D3665" s="21"/>
      <c r="E3665" s="21"/>
      <c r="F3665" s="21"/>
      <c r="G3665" s="21"/>
    </row>
    <row r="3666" spans="4:7">
      <c r="D3666" s="21"/>
      <c r="E3666" s="21"/>
      <c r="F3666" s="21"/>
      <c r="G3666" s="21"/>
    </row>
    <row r="3667" spans="4:7">
      <c r="D3667" s="21"/>
      <c r="E3667" s="21"/>
      <c r="F3667" s="21"/>
      <c r="G3667" s="21"/>
    </row>
    <row r="3668" spans="4:7">
      <c r="D3668" s="21"/>
      <c r="E3668" s="21"/>
      <c r="F3668" s="21"/>
      <c r="G3668" s="21"/>
    </row>
    <row r="3669" spans="4:7">
      <c r="D3669" s="21"/>
      <c r="E3669" s="21"/>
      <c r="F3669" s="21"/>
      <c r="G3669" s="21"/>
    </row>
    <row r="3670" spans="4:7">
      <c r="D3670" s="21"/>
      <c r="E3670" s="21"/>
      <c r="F3670" s="21"/>
      <c r="G3670" s="21"/>
    </row>
    <row r="3671" spans="4:7">
      <c r="D3671" s="21"/>
      <c r="E3671" s="21"/>
      <c r="F3671" s="21"/>
      <c r="G3671" s="21"/>
    </row>
    <row r="3672" spans="4:7">
      <c r="D3672" s="21"/>
      <c r="E3672" s="21"/>
      <c r="F3672" s="21"/>
      <c r="G3672" s="21"/>
    </row>
    <row r="3673" spans="4:7">
      <c r="D3673" s="21"/>
      <c r="E3673" s="21"/>
      <c r="F3673" s="21"/>
      <c r="G3673" s="21"/>
    </row>
    <row r="3674" spans="4:7">
      <c r="D3674" s="21"/>
      <c r="E3674" s="21"/>
      <c r="F3674" s="21"/>
      <c r="G3674" s="21"/>
    </row>
    <row r="3675" spans="4:7">
      <c r="D3675" s="21"/>
      <c r="E3675" s="21"/>
      <c r="F3675" s="21"/>
      <c r="G3675" s="21"/>
    </row>
    <row r="3676" spans="4:7">
      <c r="D3676" s="21"/>
      <c r="E3676" s="21"/>
      <c r="F3676" s="21"/>
      <c r="G3676" s="21"/>
    </row>
    <row r="3677" spans="4:7">
      <c r="D3677" s="21"/>
      <c r="E3677" s="21"/>
      <c r="F3677" s="21"/>
      <c r="G3677" s="21"/>
    </row>
    <row r="3678" spans="4:7">
      <c r="D3678" s="21"/>
      <c r="E3678" s="21"/>
      <c r="F3678" s="21"/>
      <c r="G3678" s="21"/>
    </row>
    <row r="3679" spans="4:7">
      <c r="D3679" s="21"/>
      <c r="E3679" s="21"/>
      <c r="F3679" s="21"/>
      <c r="G3679" s="21"/>
    </row>
    <row r="3680" spans="4:7">
      <c r="D3680" s="21"/>
      <c r="E3680" s="21"/>
      <c r="F3680" s="21"/>
      <c r="G3680" s="21"/>
    </row>
    <row r="3681" spans="4:7">
      <c r="D3681" s="21"/>
      <c r="E3681" s="21"/>
      <c r="F3681" s="21"/>
      <c r="G3681" s="21"/>
    </row>
    <row r="3682" spans="4:7">
      <c r="D3682" s="21"/>
      <c r="E3682" s="21"/>
      <c r="F3682" s="21"/>
      <c r="G3682" s="21"/>
    </row>
    <row r="3683" spans="4:7">
      <c r="D3683" s="21"/>
      <c r="E3683" s="21"/>
      <c r="F3683" s="21"/>
      <c r="G3683" s="21"/>
    </row>
    <row r="3684" spans="4:7">
      <c r="D3684" s="21"/>
      <c r="E3684" s="21"/>
      <c r="F3684" s="21"/>
      <c r="G3684" s="21"/>
    </row>
    <row r="3685" spans="4:7">
      <c r="D3685" s="21"/>
      <c r="E3685" s="21"/>
      <c r="F3685" s="21"/>
      <c r="G3685" s="21"/>
    </row>
    <row r="3686" spans="4:7">
      <c r="D3686" s="21"/>
      <c r="E3686" s="21"/>
      <c r="F3686" s="21"/>
      <c r="G3686" s="21"/>
    </row>
    <row r="3687" spans="4:7">
      <c r="D3687" s="21"/>
      <c r="E3687" s="21"/>
      <c r="F3687" s="21"/>
      <c r="G3687" s="21"/>
    </row>
    <row r="3688" spans="4:7">
      <c r="D3688" s="21"/>
      <c r="E3688" s="21"/>
      <c r="F3688" s="21"/>
      <c r="G3688" s="21"/>
    </row>
    <row r="3689" spans="4:7">
      <c r="D3689" s="21"/>
      <c r="E3689" s="21"/>
      <c r="F3689" s="21"/>
      <c r="G3689" s="21"/>
    </row>
    <row r="3690" spans="4:7">
      <c r="D3690" s="21"/>
      <c r="E3690" s="21"/>
      <c r="F3690" s="21"/>
      <c r="G3690" s="21"/>
    </row>
    <row r="3691" spans="4:7">
      <c r="D3691" s="21"/>
      <c r="E3691" s="21"/>
      <c r="F3691" s="21"/>
      <c r="G3691" s="21"/>
    </row>
    <row r="3692" spans="4:7">
      <c r="D3692" s="21"/>
      <c r="E3692" s="21"/>
      <c r="F3692" s="21"/>
      <c r="G3692" s="21"/>
    </row>
    <row r="3693" spans="4:7">
      <c r="D3693" s="21"/>
      <c r="E3693" s="21"/>
      <c r="F3693" s="21"/>
      <c r="G3693" s="21"/>
    </row>
    <row r="3694" spans="4:7">
      <c r="D3694" s="21"/>
      <c r="E3694" s="21"/>
      <c r="F3694" s="21"/>
      <c r="G3694" s="21"/>
    </row>
    <row r="3695" spans="4:7">
      <c r="D3695" s="21"/>
      <c r="E3695" s="21"/>
      <c r="F3695" s="21"/>
      <c r="G3695" s="21"/>
    </row>
    <row r="3696" spans="4:7">
      <c r="D3696" s="21"/>
      <c r="E3696" s="21"/>
      <c r="F3696" s="21"/>
      <c r="G3696" s="21"/>
    </row>
    <row r="3697" spans="4:7">
      <c r="D3697" s="21"/>
      <c r="E3697" s="21"/>
      <c r="F3697" s="21"/>
      <c r="G3697" s="21"/>
    </row>
    <row r="3698" spans="4:7">
      <c r="D3698" s="21"/>
      <c r="E3698" s="21"/>
      <c r="F3698" s="21"/>
      <c r="G3698" s="21"/>
    </row>
    <row r="3699" spans="4:7">
      <c r="D3699" s="21"/>
      <c r="E3699" s="21"/>
      <c r="F3699" s="21"/>
      <c r="G3699" s="21"/>
    </row>
    <row r="3700" spans="4:7">
      <c r="D3700" s="21"/>
      <c r="E3700" s="21"/>
      <c r="F3700" s="21"/>
      <c r="G3700" s="21"/>
    </row>
    <row r="3701" spans="4:7">
      <c r="D3701" s="21"/>
      <c r="E3701" s="21"/>
      <c r="F3701" s="21"/>
      <c r="G3701" s="21"/>
    </row>
    <row r="3702" spans="4:7">
      <c r="D3702" s="21"/>
      <c r="E3702" s="21"/>
      <c r="F3702" s="21"/>
      <c r="G3702" s="21"/>
    </row>
    <row r="3703" spans="4:7">
      <c r="D3703" s="21"/>
      <c r="E3703" s="21"/>
      <c r="F3703" s="21"/>
      <c r="G3703" s="21"/>
    </row>
    <row r="3704" spans="4:7">
      <c r="D3704" s="21"/>
      <c r="E3704" s="21"/>
      <c r="F3704" s="21"/>
      <c r="G3704" s="21"/>
    </row>
    <row r="3705" spans="4:7">
      <c r="D3705" s="21"/>
      <c r="E3705" s="21"/>
      <c r="F3705" s="21"/>
      <c r="G3705" s="21"/>
    </row>
    <row r="3706" spans="4:7">
      <c r="D3706" s="21"/>
      <c r="E3706" s="21"/>
      <c r="F3706" s="21"/>
      <c r="G3706" s="21"/>
    </row>
    <row r="3707" spans="4:7">
      <c r="D3707" s="21"/>
      <c r="E3707" s="21"/>
      <c r="F3707" s="21"/>
      <c r="G3707" s="21"/>
    </row>
    <row r="3708" spans="4:7">
      <c r="D3708" s="21"/>
      <c r="E3708" s="21"/>
      <c r="F3708" s="21"/>
      <c r="G3708" s="21"/>
    </row>
    <row r="3709" spans="4:7">
      <c r="D3709" s="21"/>
      <c r="E3709" s="21"/>
      <c r="F3709" s="21"/>
      <c r="G3709" s="21"/>
    </row>
    <row r="3710" spans="4:7">
      <c r="D3710" s="21"/>
      <c r="E3710" s="21"/>
      <c r="F3710" s="21"/>
      <c r="G3710" s="21"/>
    </row>
    <row r="3711" spans="4:7">
      <c r="D3711" s="21"/>
      <c r="E3711" s="21"/>
      <c r="F3711" s="21"/>
      <c r="G3711" s="21"/>
    </row>
    <row r="3712" spans="4:7">
      <c r="D3712" s="21"/>
      <c r="E3712" s="21"/>
      <c r="F3712" s="21"/>
      <c r="G3712" s="21"/>
    </row>
    <row r="3713" spans="4:7">
      <c r="D3713" s="21"/>
      <c r="E3713" s="21"/>
      <c r="F3713" s="21"/>
      <c r="G3713" s="21"/>
    </row>
    <row r="3714" spans="4:7">
      <c r="D3714" s="21"/>
      <c r="E3714" s="21"/>
      <c r="F3714" s="21"/>
      <c r="G3714" s="21"/>
    </row>
    <row r="3715" spans="4:7">
      <c r="D3715" s="21"/>
      <c r="E3715" s="21"/>
      <c r="F3715" s="21"/>
      <c r="G3715" s="21"/>
    </row>
    <row r="3716" spans="4:7">
      <c r="D3716" s="21"/>
      <c r="E3716" s="21"/>
      <c r="F3716" s="21"/>
      <c r="G3716" s="21"/>
    </row>
    <row r="3717" spans="4:7">
      <c r="D3717" s="21"/>
      <c r="E3717" s="21"/>
      <c r="F3717" s="21"/>
      <c r="G3717" s="21"/>
    </row>
    <row r="3718" spans="4:7">
      <c r="D3718" s="21"/>
      <c r="E3718" s="21"/>
      <c r="F3718" s="21"/>
      <c r="G3718" s="21"/>
    </row>
    <row r="3719" spans="4:7">
      <c r="D3719" s="21"/>
      <c r="E3719" s="21"/>
      <c r="F3719" s="21"/>
      <c r="G3719" s="21"/>
    </row>
    <row r="3720" spans="4:7">
      <c r="D3720" s="21"/>
      <c r="E3720" s="21"/>
      <c r="F3720" s="21"/>
      <c r="G3720" s="21"/>
    </row>
    <row r="3721" spans="4:7">
      <c r="D3721" s="21"/>
      <c r="E3721" s="21"/>
      <c r="F3721" s="21"/>
      <c r="G3721" s="21"/>
    </row>
    <row r="3722" spans="4:7">
      <c r="D3722" s="21"/>
      <c r="E3722" s="21"/>
      <c r="F3722" s="21"/>
      <c r="G3722" s="21"/>
    </row>
    <row r="3723" spans="4:7">
      <c r="D3723" s="21"/>
      <c r="E3723" s="21"/>
      <c r="F3723" s="21"/>
      <c r="G3723" s="21"/>
    </row>
    <row r="3724" spans="4:7">
      <c r="D3724" s="21"/>
      <c r="E3724" s="21"/>
      <c r="F3724" s="21"/>
      <c r="G3724" s="21"/>
    </row>
    <row r="3725" spans="4:7">
      <c r="D3725" s="21"/>
      <c r="E3725" s="21"/>
      <c r="F3725" s="21"/>
      <c r="G3725" s="21"/>
    </row>
    <row r="3726" spans="4:7">
      <c r="D3726" s="21"/>
      <c r="E3726" s="21"/>
      <c r="F3726" s="21"/>
      <c r="G3726" s="21"/>
    </row>
    <row r="3727" spans="4:7">
      <c r="D3727" s="21"/>
      <c r="E3727" s="21"/>
      <c r="F3727" s="21"/>
      <c r="G3727" s="21"/>
    </row>
    <row r="3728" spans="4:7">
      <c r="D3728" s="21"/>
      <c r="E3728" s="21"/>
      <c r="F3728" s="21"/>
      <c r="G3728" s="21"/>
    </row>
    <row r="3729" spans="4:7">
      <c r="D3729" s="21"/>
      <c r="E3729" s="21"/>
      <c r="F3729" s="21"/>
      <c r="G3729" s="21"/>
    </row>
    <row r="3730" spans="4:7">
      <c r="D3730" s="21"/>
      <c r="E3730" s="21"/>
      <c r="F3730" s="21"/>
      <c r="G3730" s="21"/>
    </row>
    <row r="3731" spans="4:7">
      <c r="D3731" s="21"/>
      <c r="E3731" s="21"/>
      <c r="F3731" s="21"/>
      <c r="G3731" s="21"/>
    </row>
    <row r="3732" spans="4:7">
      <c r="D3732" s="21"/>
      <c r="E3732" s="21"/>
      <c r="F3732" s="21"/>
      <c r="G3732" s="21"/>
    </row>
    <row r="3733" spans="4:7">
      <c r="D3733" s="21"/>
      <c r="E3733" s="21"/>
      <c r="F3733" s="21"/>
      <c r="G3733" s="21"/>
    </row>
    <row r="3734" spans="4:7">
      <c r="D3734" s="21"/>
      <c r="E3734" s="21"/>
      <c r="F3734" s="21"/>
      <c r="G3734" s="21"/>
    </row>
    <row r="3735" spans="4:7">
      <c r="D3735" s="21"/>
      <c r="E3735" s="21"/>
      <c r="F3735" s="21"/>
      <c r="G3735" s="21"/>
    </row>
    <row r="3736" spans="4:7">
      <c r="D3736" s="21"/>
      <c r="E3736" s="21"/>
      <c r="F3736" s="21"/>
      <c r="G3736" s="21"/>
    </row>
    <row r="3737" spans="4:7">
      <c r="D3737" s="21"/>
      <c r="E3737" s="21"/>
      <c r="F3737" s="21"/>
      <c r="G3737" s="21"/>
    </row>
    <row r="3738" spans="4:7">
      <c r="D3738" s="21"/>
      <c r="E3738" s="21"/>
      <c r="F3738" s="21"/>
      <c r="G3738" s="21"/>
    </row>
    <row r="3739" spans="4:7">
      <c r="D3739" s="21"/>
      <c r="E3739" s="21"/>
      <c r="F3739" s="21"/>
      <c r="G3739" s="21"/>
    </row>
    <row r="3740" spans="4:7">
      <c r="D3740" s="21"/>
      <c r="E3740" s="21"/>
      <c r="F3740" s="21"/>
      <c r="G3740" s="21"/>
    </row>
    <row r="3741" spans="4:7">
      <c r="D3741" s="21"/>
      <c r="E3741" s="21"/>
      <c r="F3741" s="21"/>
      <c r="G3741" s="21"/>
    </row>
    <row r="3742" spans="4:7">
      <c r="D3742" s="21"/>
      <c r="E3742" s="21"/>
      <c r="F3742" s="21"/>
      <c r="G3742" s="21"/>
    </row>
    <row r="3743" spans="4:7">
      <c r="D3743" s="21"/>
      <c r="E3743" s="21"/>
      <c r="F3743" s="21"/>
      <c r="G3743" s="21"/>
    </row>
    <row r="3744" spans="4:7">
      <c r="D3744" s="21"/>
      <c r="E3744" s="21"/>
      <c r="F3744" s="21"/>
      <c r="G3744" s="21"/>
    </row>
    <row r="3745" spans="4:7">
      <c r="D3745" s="21"/>
      <c r="E3745" s="21"/>
      <c r="F3745" s="21"/>
      <c r="G3745" s="21"/>
    </row>
    <row r="3746" spans="4:7">
      <c r="D3746" s="21"/>
      <c r="E3746" s="21"/>
      <c r="F3746" s="21"/>
      <c r="G3746" s="21"/>
    </row>
    <row r="3747" spans="4:7">
      <c r="D3747" s="21"/>
      <c r="E3747" s="21"/>
      <c r="F3747" s="21"/>
      <c r="G3747" s="21"/>
    </row>
    <row r="3748" spans="4:7">
      <c r="D3748" s="21"/>
      <c r="E3748" s="21"/>
      <c r="F3748" s="21"/>
      <c r="G3748" s="21"/>
    </row>
    <row r="3749" spans="4:7">
      <c r="D3749" s="21"/>
      <c r="E3749" s="21"/>
      <c r="F3749" s="21"/>
      <c r="G3749" s="21"/>
    </row>
    <row r="3750" spans="4:7">
      <c r="D3750" s="21"/>
      <c r="E3750" s="21"/>
      <c r="F3750" s="21"/>
      <c r="G3750" s="21"/>
    </row>
    <row r="3751" spans="4:7">
      <c r="D3751" s="21"/>
      <c r="E3751" s="21"/>
      <c r="F3751" s="21"/>
      <c r="G3751" s="21"/>
    </row>
    <row r="3752" spans="4:7">
      <c r="D3752" s="21"/>
      <c r="E3752" s="21"/>
      <c r="F3752" s="21"/>
      <c r="G3752" s="21"/>
    </row>
    <row r="3753" spans="4:7">
      <c r="D3753" s="21"/>
      <c r="E3753" s="21"/>
      <c r="F3753" s="21"/>
      <c r="G3753" s="21"/>
    </row>
    <row r="3754" spans="4:7">
      <c r="D3754" s="21"/>
      <c r="E3754" s="21"/>
      <c r="F3754" s="21"/>
      <c r="G3754" s="21"/>
    </row>
    <row r="3755" spans="4:7">
      <c r="D3755" s="21"/>
      <c r="E3755" s="21"/>
      <c r="F3755" s="21"/>
      <c r="G3755" s="21"/>
    </row>
    <row r="3756" spans="4:7">
      <c r="D3756" s="21"/>
      <c r="E3756" s="21"/>
      <c r="F3756" s="21"/>
      <c r="G3756" s="21"/>
    </row>
    <row r="3757" spans="4:7">
      <c r="D3757" s="21"/>
      <c r="E3757" s="21"/>
      <c r="F3757" s="21"/>
      <c r="G3757" s="21"/>
    </row>
    <row r="3758" spans="4:7">
      <c r="D3758" s="21"/>
      <c r="E3758" s="21"/>
      <c r="F3758" s="21"/>
      <c r="G3758" s="21"/>
    </row>
    <row r="3759" spans="4:7">
      <c r="D3759" s="21"/>
      <c r="E3759" s="21"/>
      <c r="F3759" s="21"/>
      <c r="G3759" s="21"/>
    </row>
    <row r="3760" spans="4:7">
      <c r="D3760" s="21"/>
      <c r="E3760" s="21"/>
      <c r="F3760" s="21"/>
      <c r="G3760" s="21"/>
    </row>
    <row r="3761" spans="4:7">
      <c r="D3761" s="21"/>
      <c r="E3761" s="21"/>
      <c r="F3761" s="21"/>
      <c r="G3761" s="21"/>
    </row>
    <row r="3762" spans="4:7">
      <c r="D3762" s="21"/>
      <c r="E3762" s="21"/>
      <c r="F3762" s="21"/>
      <c r="G3762" s="21"/>
    </row>
    <row r="3763" spans="4:7">
      <c r="D3763" s="21"/>
      <c r="E3763" s="21"/>
      <c r="F3763" s="21"/>
      <c r="G3763" s="21"/>
    </row>
    <row r="3764" spans="4:7">
      <c r="D3764" s="21"/>
      <c r="E3764" s="21"/>
      <c r="F3764" s="21"/>
      <c r="G3764" s="21"/>
    </row>
    <row r="3765" spans="4:7">
      <c r="D3765" s="21"/>
      <c r="E3765" s="21"/>
      <c r="F3765" s="21"/>
      <c r="G3765" s="21"/>
    </row>
    <row r="3766" spans="4:7">
      <c r="D3766" s="21"/>
      <c r="E3766" s="21"/>
      <c r="F3766" s="21"/>
      <c r="G3766" s="21"/>
    </row>
    <row r="3767" spans="4:7">
      <c r="D3767" s="21"/>
      <c r="E3767" s="21"/>
      <c r="F3767" s="21"/>
      <c r="G3767" s="21"/>
    </row>
    <row r="3768" spans="4:7">
      <c r="D3768" s="21"/>
      <c r="E3768" s="21"/>
      <c r="F3768" s="21"/>
      <c r="G3768" s="21"/>
    </row>
    <row r="3769" spans="4:7">
      <c r="D3769" s="21"/>
      <c r="E3769" s="21"/>
      <c r="F3769" s="21"/>
      <c r="G3769" s="21"/>
    </row>
    <row r="3770" spans="4:7">
      <c r="D3770" s="21"/>
      <c r="E3770" s="21"/>
      <c r="F3770" s="21"/>
      <c r="G3770" s="21"/>
    </row>
    <row r="3771" spans="4:7">
      <c r="D3771" s="21"/>
      <c r="E3771" s="21"/>
      <c r="F3771" s="21"/>
      <c r="G3771" s="21"/>
    </row>
    <row r="3772" spans="4:7">
      <c r="D3772" s="21"/>
      <c r="E3772" s="21"/>
      <c r="F3772" s="21"/>
      <c r="G3772" s="21"/>
    </row>
    <row r="3773" spans="4:7">
      <c r="D3773" s="21"/>
      <c r="E3773" s="21"/>
      <c r="F3773" s="21"/>
      <c r="G3773" s="21"/>
    </row>
    <row r="3774" spans="4:7">
      <c r="D3774" s="21"/>
      <c r="E3774" s="21"/>
      <c r="F3774" s="21"/>
      <c r="G3774" s="21"/>
    </row>
    <row r="3775" spans="4:7">
      <c r="D3775" s="21"/>
      <c r="E3775" s="21"/>
      <c r="F3775" s="21"/>
      <c r="G3775" s="21"/>
    </row>
    <row r="3776" spans="4:7">
      <c r="D3776" s="21"/>
      <c r="E3776" s="21"/>
      <c r="F3776" s="21"/>
      <c r="G3776" s="21"/>
    </row>
    <row r="3777" spans="4:7">
      <c r="D3777" s="21"/>
      <c r="E3777" s="21"/>
      <c r="F3777" s="21"/>
      <c r="G3777" s="21"/>
    </row>
    <row r="3778" spans="4:7">
      <c r="D3778" s="21"/>
      <c r="E3778" s="21"/>
      <c r="F3778" s="21"/>
      <c r="G3778" s="21"/>
    </row>
    <row r="3779" spans="4:7">
      <c r="D3779" s="21"/>
      <c r="E3779" s="21"/>
      <c r="F3779" s="21"/>
      <c r="G3779" s="21"/>
    </row>
    <row r="3780" spans="4:7">
      <c r="D3780" s="21"/>
      <c r="E3780" s="21"/>
      <c r="F3780" s="21"/>
      <c r="G3780" s="21"/>
    </row>
    <row r="3781" spans="4:7">
      <c r="D3781" s="21"/>
      <c r="E3781" s="21"/>
      <c r="F3781" s="21"/>
      <c r="G3781" s="21"/>
    </row>
    <row r="3782" spans="4:7">
      <c r="D3782" s="21"/>
      <c r="E3782" s="21"/>
      <c r="F3782" s="21"/>
      <c r="G3782" s="21"/>
    </row>
    <row r="3783" spans="4:7">
      <c r="D3783" s="21"/>
      <c r="E3783" s="21"/>
      <c r="F3783" s="21"/>
      <c r="G3783" s="21"/>
    </row>
    <row r="3784" spans="4:7">
      <c r="D3784" s="21"/>
      <c r="E3784" s="21"/>
      <c r="F3784" s="21"/>
      <c r="G3784" s="21"/>
    </row>
    <row r="3785" spans="4:7">
      <c r="D3785" s="21"/>
      <c r="E3785" s="21"/>
      <c r="F3785" s="21"/>
      <c r="G3785" s="21"/>
    </row>
    <row r="3786" spans="4:7">
      <c r="D3786" s="21"/>
      <c r="E3786" s="21"/>
      <c r="F3786" s="21"/>
      <c r="G3786" s="21"/>
    </row>
    <row r="3787" spans="4:7">
      <c r="D3787" s="21"/>
      <c r="E3787" s="21"/>
      <c r="F3787" s="21"/>
      <c r="G3787" s="21"/>
    </row>
    <row r="3788" spans="4:7">
      <c r="D3788" s="21"/>
      <c r="E3788" s="21"/>
      <c r="F3788" s="21"/>
      <c r="G3788" s="21"/>
    </row>
    <row r="3789" spans="4:7">
      <c r="D3789" s="21"/>
      <c r="E3789" s="21"/>
      <c r="F3789" s="21"/>
      <c r="G3789" s="21"/>
    </row>
    <row r="3790" spans="4:7">
      <c r="D3790" s="21"/>
      <c r="E3790" s="21"/>
      <c r="F3790" s="21"/>
      <c r="G3790" s="21"/>
    </row>
    <row r="3791" spans="4:7">
      <c r="D3791" s="21"/>
      <c r="E3791" s="21"/>
      <c r="F3791" s="21"/>
      <c r="G3791" s="21"/>
    </row>
    <row r="3792" spans="4:7">
      <c r="D3792" s="21"/>
      <c r="E3792" s="21"/>
      <c r="F3792" s="21"/>
      <c r="G3792" s="21"/>
    </row>
    <row r="3793" spans="4:7">
      <c r="D3793" s="21"/>
      <c r="E3793" s="21"/>
      <c r="F3793" s="21"/>
      <c r="G3793" s="21"/>
    </row>
    <row r="3794" spans="4:7">
      <c r="D3794" s="21"/>
      <c r="E3794" s="21"/>
      <c r="F3794" s="21"/>
      <c r="G3794" s="21"/>
    </row>
    <row r="3795" spans="4:7">
      <c r="D3795" s="21"/>
      <c r="E3795" s="21"/>
      <c r="F3795" s="21"/>
      <c r="G3795" s="21"/>
    </row>
    <row r="3796" spans="4:7">
      <c r="D3796" s="21"/>
      <c r="E3796" s="21"/>
      <c r="F3796" s="21"/>
      <c r="G3796" s="21"/>
    </row>
    <row r="3797" spans="4:7">
      <c r="D3797" s="21"/>
      <c r="E3797" s="21"/>
      <c r="F3797" s="21"/>
      <c r="G3797" s="21"/>
    </row>
    <row r="3798" spans="4:7">
      <c r="D3798" s="21"/>
      <c r="E3798" s="21"/>
      <c r="F3798" s="21"/>
      <c r="G3798" s="21"/>
    </row>
    <row r="3799" spans="4:7">
      <c r="D3799" s="21"/>
      <c r="E3799" s="21"/>
      <c r="F3799" s="21"/>
      <c r="G3799" s="21"/>
    </row>
    <row r="3800" spans="4:7">
      <c r="D3800" s="21"/>
      <c r="E3800" s="21"/>
      <c r="F3800" s="21"/>
      <c r="G3800" s="21"/>
    </row>
    <row r="3801" spans="4:7">
      <c r="D3801" s="21"/>
      <c r="E3801" s="21"/>
      <c r="F3801" s="21"/>
      <c r="G3801" s="21"/>
    </row>
    <row r="3802" spans="4:7">
      <c r="D3802" s="21"/>
      <c r="E3802" s="21"/>
      <c r="F3802" s="21"/>
      <c r="G3802" s="21"/>
    </row>
    <row r="3803" spans="4:7">
      <c r="D3803" s="21"/>
      <c r="E3803" s="21"/>
      <c r="F3803" s="21"/>
      <c r="G3803" s="21"/>
    </row>
    <row r="3804" spans="4:7">
      <c r="D3804" s="21"/>
      <c r="E3804" s="21"/>
      <c r="F3804" s="21"/>
      <c r="G3804" s="21"/>
    </row>
    <row r="3805" spans="4:7">
      <c r="D3805" s="21"/>
      <c r="E3805" s="21"/>
      <c r="F3805" s="21"/>
      <c r="G3805" s="21"/>
    </row>
    <row r="3806" spans="4:7">
      <c r="D3806" s="21"/>
      <c r="E3806" s="21"/>
      <c r="F3806" s="21"/>
      <c r="G3806" s="21"/>
    </row>
    <row r="3807" spans="4:7">
      <c r="D3807" s="21"/>
      <c r="E3807" s="21"/>
      <c r="F3807" s="21"/>
      <c r="G3807" s="21"/>
    </row>
    <row r="3808" spans="4:7">
      <c r="D3808" s="21"/>
      <c r="E3808" s="21"/>
      <c r="F3808" s="21"/>
      <c r="G3808" s="21"/>
    </row>
    <row r="3809" spans="4:7">
      <c r="D3809" s="21"/>
      <c r="E3809" s="21"/>
      <c r="F3809" s="21"/>
      <c r="G3809" s="21"/>
    </row>
    <row r="3810" spans="4:7">
      <c r="D3810" s="21"/>
      <c r="E3810" s="21"/>
      <c r="F3810" s="21"/>
      <c r="G3810" s="21"/>
    </row>
    <row r="3811" spans="4:7">
      <c r="D3811" s="21"/>
      <c r="E3811" s="21"/>
      <c r="F3811" s="21"/>
      <c r="G3811" s="21"/>
    </row>
    <row r="3812" spans="4:7">
      <c r="D3812" s="21"/>
      <c r="E3812" s="21"/>
      <c r="F3812" s="21"/>
      <c r="G3812" s="21"/>
    </row>
    <row r="3813" spans="4:7">
      <c r="D3813" s="21"/>
      <c r="E3813" s="21"/>
      <c r="F3813" s="21"/>
      <c r="G3813" s="21"/>
    </row>
    <row r="3814" spans="4:7">
      <c r="D3814" s="21"/>
      <c r="E3814" s="21"/>
      <c r="F3814" s="21"/>
      <c r="G3814" s="21"/>
    </row>
    <row r="3815" spans="4:7">
      <c r="D3815" s="21"/>
      <c r="E3815" s="21"/>
      <c r="F3815" s="21"/>
      <c r="G3815" s="21"/>
    </row>
    <row r="3816" spans="4:7">
      <c r="D3816" s="21"/>
      <c r="E3816" s="21"/>
      <c r="F3816" s="21"/>
      <c r="G3816" s="21"/>
    </row>
    <row r="3817" spans="4:7">
      <c r="D3817" s="21"/>
      <c r="E3817" s="21"/>
      <c r="F3817" s="21"/>
      <c r="G3817" s="21"/>
    </row>
    <row r="3818" spans="4:7">
      <c r="D3818" s="21"/>
      <c r="E3818" s="21"/>
      <c r="F3818" s="21"/>
      <c r="G3818" s="21"/>
    </row>
    <row r="3819" spans="4:7">
      <c r="D3819" s="21"/>
      <c r="E3819" s="21"/>
      <c r="F3819" s="21"/>
      <c r="G3819" s="21"/>
    </row>
    <row r="3820" spans="4:7">
      <c r="D3820" s="21"/>
      <c r="E3820" s="21"/>
      <c r="F3820" s="21"/>
      <c r="G3820" s="21"/>
    </row>
    <row r="3821" spans="4:7">
      <c r="D3821" s="21"/>
      <c r="E3821" s="21"/>
      <c r="F3821" s="21"/>
      <c r="G3821" s="21"/>
    </row>
    <row r="3822" spans="4:7">
      <c r="D3822" s="21"/>
      <c r="E3822" s="21"/>
      <c r="F3822" s="21"/>
      <c r="G3822" s="21"/>
    </row>
    <row r="3823" spans="4:7">
      <c r="D3823" s="21"/>
      <c r="E3823" s="21"/>
      <c r="F3823" s="21"/>
      <c r="G3823" s="21"/>
    </row>
    <row r="3824" spans="4:7">
      <c r="D3824" s="21"/>
      <c r="E3824" s="21"/>
      <c r="F3824" s="21"/>
      <c r="G3824" s="21"/>
    </row>
    <row r="3825" spans="4:7">
      <c r="D3825" s="21"/>
      <c r="E3825" s="21"/>
      <c r="F3825" s="21"/>
      <c r="G3825" s="21"/>
    </row>
    <row r="3826" spans="4:7">
      <c r="D3826" s="21"/>
      <c r="E3826" s="21"/>
      <c r="F3826" s="21"/>
      <c r="G3826" s="21"/>
    </row>
    <row r="3827" spans="4:7">
      <c r="D3827" s="21"/>
      <c r="E3827" s="21"/>
      <c r="F3827" s="21"/>
      <c r="G3827" s="21"/>
    </row>
    <row r="3828" spans="4:7">
      <c r="D3828" s="21"/>
      <c r="E3828" s="21"/>
      <c r="F3828" s="21"/>
      <c r="G3828" s="21"/>
    </row>
    <row r="3829" spans="4:7">
      <c r="D3829" s="21"/>
      <c r="E3829" s="21"/>
      <c r="F3829" s="21"/>
      <c r="G3829" s="21"/>
    </row>
    <row r="3830" spans="4:7">
      <c r="D3830" s="21"/>
      <c r="E3830" s="21"/>
      <c r="F3830" s="21"/>
      <c r="G3830" s="21"/>
    </row>
    <row r="3831" spans="4:7">
      <c r="D3831" s="21"/>
      <c r="E3831" s="21"/>
      <c r="F3831" s="21"/>
      <c r="G3831" s="21"/>
    </row>
    <row r="3832" spans="4:7">
      <c r="D3832" s="21"/>
      <c r="E3832" s="21"/>
      <c r="F3832" s="21"/>
      <c r="G3832" s="21"/>
    </row>
    <row r="3833" spans="4:7">
      <c r="D3833" s="21"/>
      <c r="E3833" s="21"/>
      <c r="F3833" s="21"/>
      <c r="G3833" s="21"/>
    </row>
    <row r="3834" spans="4:7">
      <c r="D3834" s="21"/>
      <c r="E3834" s="21"/>
      <c r="F3834" s="21"/>
      <c r="G3834" s="21"/>
    </row>
    <row r="3835" spans="4:7">
      <c r="D3835" s="21"/>
      <c r="E3835" s="21"/>
      <c r="F3835" s="21"/>
      <c r="G3835" s="21"/>
    </row>
    <row r="3836" spans="4:7">
      <c r="D3836" s="21"/>
      <c r="E3836" s="21"/>
      <c r="F3836" s="21"/>
      <c r="G3836" s="21"/>
    </row>
    <row r="3837" spans="4:7">
      <c r="D3837" s="21"/>
      <c r="E3837" s="21"/>
      <c r="F3837" s="21"/>
      <c r="G3837" s="21"/>
    </row>
    <row r="3838" spans="4:7">
      <c r="D3838" s="21"/>
      <c r="E3838" s="21"/>
      <c r="F3838" s="21"/>
      <c r="G3838" s="21"/>
    </row>
    <row r="3839" spans="4:7">
      <c r="D3839" s="21"/>
      <c r="E3839" s="21"/>
      <c r="F3839" s="21"/>
      <c r="G3839" s="21"/>
    </row>
    <row r="3840" spans="4:7">
      <c r="D3840" s="21"/>
      <c r="E3840" s="21"/>
      <c r="F3840" s="21"/>
      <c r="G3840" s="21"/>
    </row>
    <row r="3841" spans="4:7">
      <c r="D3841" s="21"/>
      <c r="E3841" s="21"/>
      <c r="F3841" s="21"/>
      <c r="G3841" s="21"/>
    </row>
    <row r="3842" spans="4:7">
      <c r="D3842" s="21"/>
      <c r="E3842" s="21"/>
      <c r="F3842" s="21"/>
      <c r="G3842" s="21"/>
    </row>
    <row r="3843" spans="4:7">
      <c r="D3843" s="21"/>
      <c r="E3843" s="21"/>
      <c r="F3843" s="21"/>
      <c r="G3843" s="21"/>
    </row>
    <row r="3844" spans="4:7">
      <c r="D3844" s="21"/>
      <c r="E3844" s="21"/>
      <c r="F3844" s="21"/>
      <c r="G3844" s="21"/>
    </row>
    <row r="3845" spans="4:7">
      <c r="D3845" s="21"/>
      <c r="E3845" s="21"/>
      <c r="F3845" s="21"/>
      <c r="G3845" s="21"/>
    </row>
    <row r="3846" spans="4:7">
      <c r="D3846" s="21"/>
      <c r="E3846" s="21"/>
      <c r="F3846" s="21"/>
      <c r="G3846" s="21"/>
    </row>
    <row r="3847" spans="4:7">
      <c r="D3847" s="21"/>
      <c r="E3847" s="21"/>
      <c r="F3847" s="21"/>
      <c r="G3847" s="21"/>
    </row>
    <row r="3848" spans="4:7">
      <c r="D3848" s="21"/>
      <c r="E3848" s="21"/>
      <c r="F3848" s="21"/>
      <c r="G3848" s="21"/>
    </row>
    <row r="3849" spans="4:7">
      <c r="D3849" s="21"/>
      <c r="E3849" s="21"/>
      <c r="F3849" s="21"/>
      <c r="G3849" s="21"/>
    </row>
    <row r="3850" spans="4:7">
      <c r="D3850" s="21"/>
      <c r="E3850" s="21"/>
      <c r="F3850" s="21"/>
      <c r="G3850" s="21"/>
    </row>
    <row r="3851" spans="4:7">
      <c r="D3851" s="21"/>
      <c r="E3851" s="21"/>
      <c r="F3851" s="21"/>
      <c r="G3851" s="21"/>
    </row>
    <row r="3852" spans="4:7">
      <c r="D3852" s="21"/>
      <c r="E3852" s="21"/>
      <c r="F3852" s="21"/>
      <c r="G3852" s="21"/>
    </row>
    <row r="3853" spans="4:7">
      <c r="D3853" s="21"/>
      <c r="E3853" s="21"/>
      <c r="F3853" s="21"/>
      <c r="G3853" s="21"/>
    </row>
    <row r="3854" spans="4:7">
      <c r="D3854" s="21"/>
      <c r="E3854" s="21"/>
      <c r="F3854" s="21"/>
      <c r="G3854" s="21"/>
    </row>
    <row r="3855" spans="4:7">
      <c r="D3855" s="21"/>
      <c r="E3855" s="21"/>
      <c r="F3855" s="21"/>
      <c r="G3855" s="21"/>
    </row>
    <row r="3856" spans="4:7">
      <c r="D3856" s="21"/>
      <c r="E3856" s="21"/>
      <c r="F3856" s="21"/>
      <c r="G3856" s="21"/>
    </row>
    <row r="3857" spans="4:7">
      <c r="D3857" s="21"/>
      <c r="E3857" s="21"/>
      <c r="F3857" s="21"/>
      <c r="G3857" s="21"/>
    </row>
    <row r="3858" spans="4:7">
      <c r="D3858" s="21"/>
      <c r="E3858" s="21"/>
      <c r="F3858" s="21"/>
      <c r="G3858" s="21"/>
    </row>
    <row r="3859" spans="4:7">
      <c r="D3859" s="21"/>
      <c r="E3859" s="21"/>
      <c r="F3859" s="21"/>
      <c r="G3859" s="21"/>
    </row>
    <row r="3860" spans="4:7">
      <c r="D3860" s="21"/>
      <c r="E3860" s="21"/>
      <c r="F3860" s="21"/>
      <c r="G3860" s="21"/>
    </row>
    <row r="3861" spans="4:7">
      <c r="D3861" s="21"/>
      <c r="E3861" s="21"/>
      <c r="F3861" s="21"/>
      <c r="G3861" s="21"/>
    </row>
    <row r="3862" spans="4:7">
      <c r="D3862" s="21"/>
      <c r="E3862" s="21"/>
      <c r="F3862" s="21"/>
      <c r="G3862" s="21"/>
    </row>
    <row r="3863" spans="4:7">
      <c r="D3863" s="21"/>
      <c r="E3863" s="21"/>
      <c r="F3863" s="21"/>
      <c r="G3863" s="21"/>
    </row>
    <row r="3864" spans="4:7">
      <c r="D3864" s="21"/>
      <c r="E3864" s="21"/>
      <c r="F3864" s="21"/>
      <c r="G3864" s="21"/>
    </row>
    <row r="3865" spans="4:7">
      <c r="D3865" s="21"/>
      <c r="E3865" s="21"/>
      <c r="F3865" s="21"/>
      <c r="G3865" s="21"/>
    </row>
    <row r="3866" spans="4:7">
      <c r="D3866" s="21"/>
      <c r="E3866" s="21"/>
      <c r="F3866" s="21"/>
      <c r="G3866" s="21"/>
    </row>
    <row r="3867" spans="4:7">
      <c r="D3867" s="21"/>
      <c r="E3867" s="21"/>
      <c r="F3867" s="21"/>
      <c r="G3867" s="21"/>
    </row>
    <row r="3868" spans="4:7">
      <c r="D3868" s="21"/>
      <c r="E3868" s="21"/>
      <c r="F3868" s="21"/>
      <c r="G3868" s="21"/>
    </row>
    <row r="3869" spans="4:7">
      <c r="D3869" s="21"/>
      <c r="E3869" s="21"/>
      <c r="F3869" s="21"/>
      <c r="G3869" s="21"/>
    </row>
    <row r="3870" spans="4:7">
      <c r="D3870" s="21"/>
      <c r="E3870" s="21"/>
      <c r="F3870" s="21"/>
      <c r="G3870" s="21"/>
    </row>
    <row r="3871" spans="4:7">
      <c r="D3871" s="21"/>
      <c r="E3871" s="21"/>
      <c r="F3871" s="21"/>
      <c r="G3871" s="21"/>
    </row>
    <row r="3872" spans="4:7">
      <c r="D3872" s="21"/>
      <c r="E3872" s="21"/>
      <c r="F3872" s="21"/>
      <c r="G3872" s="21"/>
    </row>
    <row r="3873" spans="4:7">
      <c r="D3873" s="21"/>
      <c r="E3873" s="21"/>
      <c r="F3873" s="21"/>
      <c r="G3873" s="21"/>
    </row>
    <row r="3874" spans="4:7">
      <c r="D3874" s="21"/>
      <c r="E3874" s="21"/>
      <c r="F3874" s="21"/>
      <c r="G3874" s="21"/>
    </row>
    <row r="3875" spans="4:7">
      <c r="D3875" s="21"/>
      <c r="E3875" s="21"/>
      <c r="F3875" s="21"/>
      <c r="G3875" s="21"/>
    </row>
    <row r="3876" spans="4:7">
      <c r="D3876" s="21"/>
      <c r="E3876" s="21"/>
      <c r="F3876" s="21"/>
      <c r="G3876" s="21"/>
    </row>
    <row r="3877" spans="4:7">
      <c r="D3877" s="21"/>
      <c r="E3877" s="21"/>
      <c r="F3877" s="21"/>
      <c r="G3877" s="21"/>
    </row>
    <row r="3878" spans="4:7">
      <c r="D3878" s="21"/>
      <c r="E3878" s="21"/>
      <c r="F3878" s="21"/>
      <c r="G3878" s="21"/>
    </row>
    <row r="3879" spans="4:7">
      <c r="D3879" s="21"/>
      <c r="E3879" s="21"/>
      <c r="F3879" s="21"/>
      <c r="G3879" s="21"/>
    </row>
    <row r="3880" spans="4:7">
      <c r="D3880" s="21"/>
      <c r="E3880" s="21"/>
      <c r="F3880" s="21"/>
      <c r="G3880" s="21"/>
    </row>
    <row r="3881" spans="4:7">
      <c r="D3881" s="21"/>
      <c r="E3881" s="21"/>
      <c r="F3881" s="21"/>
      <c r="G3881" s="21"/>
    </row>
    <row r="3882" spans="4:7">
      <c r="D3882" s="21"/>
      <c r="E3882" s="21"/>
      <c r="F3882" s="21"/>
      <c r="G3882" s="21"/>
    </row>
    <row r="3883" spans="4:7">
      <c r="D3883" s="21"/>
      <c r="E3883" s="21"/>
      <c r="F3883" s="21"/>
      <c r="G3883" s="21"/>
    </row>
    <row r="3884" spans="4:7">
      <c r="D3884" s="21"/>
      <c r="E3884" s="21"/>
      <c r="F3884" s="21"/>
      <c r="G3884" s="21"/>
    </row>
    <row r="3885" spans="4:7">
      <c r="D3885" s="21"/>
      <c r="E3885" s="21"/>
      <c r="F3885" s="21"/>
      <c r="G3885" s="21"/>
    </row>
    <row r="3886" spans="4:7">
      <c r="D3886" s="21"/>
      <c r="E3886" s="21"/>
      <c r="F3886" s="21"/>
      <c r="G3886" s="21"/>
    </row>
    <row r="3887" spans="4:7">
      <c r="D3887" s="21"/>
      <c r="E3887" s="21"/>
      <c r="F3887" s="21"/>
      <c r="G3887" s="21"/>
    </row>
    <row r="3888" spans="4:7">
      <c r="D3888" s="21"/>
      <c r="E3888" s="21"/>
      <c r="F3888" s="21"/>
      <c r="G3888" s="21"/>
    </row>
    <row r="3889" spans="4:7">
      <c r="D3889" s="21"/>
      <c r="E3889" s="21"/>
      <c r="F3889" s="21"/>
      <c r="G3889" s="21"/>
    </row>
    <row r="3890" spans="4:7">
      <c r="D3890" s="21"/>
      <c r="E3890" s="21"/>
      <c r="F3890" s="21"/>
      <c r="G3890" s="21"/>
    </row>
    <row r="3891" spans="4:7">
      <c r="D3891" s="21"/>
      <c r="E3891" s="21"/>
      <c r="F3891" s="21"/>
      <c r="G3891" s="21"/>
    </row>
    <row r="3892" spans="4:7">
      <c r="D3892" s="21"/>
      <c r="E3892" s="21"/>
      <c r="F3892" s="21"/>
      <c r="G3892" s="21"/>
    </row>
    <row r="3893" spans="4:7">
      <c r="D3893" s="21"/>
      <c r="E3893" s="21"/>
      <c r="F3893" s="21"/>
      <c r="G3893" s="21"/>
    </row>
    <row r="3894" spans="4:7">
      <c r="D3894" s="21"/>
      <c r="E3894" s="21"/>
      <c r="F3894" s="21"/>
      <c r="G3894" s="21"/>
    </row>
    <row r="3895" spans="4:7">
      <c r="D3895" s="21"/>
      <c r="E3895" s="21"/>
      <c r="F3895" s="21"/>
      <c r="G3895" s="21"/>
    </row>
    <row r="3896" spans="4:7">
      <c r="D3896" s="21"/>
      <c r="E3896" s="21"/>
      <c r="F3896" s="21"/>
      <c r="G3896" s="21"/>
    </row>
    <row r="3897" spans="4:7">
      <c r="D3897" s="21"/>
      <c r="E3897" s="21"/>
      <c r="F3897" s="21"/>
      <c r="G3897" s="21"/>
    </row>
    <row r="3898" spans="4:7">
      <c r="D3898" s="21"/>
      <c r="E3898" s="21"/>
      <c r="F3898" s="21"/>
      <c r="G3898" s="21"/>
    </row>
    <row r="3899" spans="4:7">
      <c r="D3899" s="21"/>
      <c r="E3899" s="21"/>
      <c r="F3899" s="21"/>
      <c r="G3899" s="21"/>
    </row>
    <row r="3900" spans="4:7">
      <c r="D3900" s="21"/>
      <c r="E3900" s="21"/>
      <c r="F3900" s="21"/>
      <c r="G3900" s="21"/>
    </row>
    <row r="3901" spans="4:7">
      <c r="D3901" s="21"/>
      <c r="E3901" s="21"/>
      <c r="F3901" s="21"/>
      <c r="G3901" s="21"/>
    </row>
    <row r="3902" spans="4:7">
      <c r="D3902" s="21"/>
      <c r="E3902" s="21"/>
      <c r="F3902" s="21"/>
      <c r="G3902" s="21"/>
    </row>
    <row r="3903" spans="4:7">
      <c r="D3903" s="21"/>
      <c r="E3903" s="21"/>
      <c r="F3903" s="21"/>
      <c r="G3903" s="21"/>
    </row>
    <row r="3904" spans="4:7">
      <c r="D3904" s="21"/>
      <c r="E3904" s="21"/>
      <c r="F3904" s="21"/>
      <c r="G3904" s="21"/>
    </row>
    <row r="3905" spans="4:7">
      <c r="D3905" s="21"/>
      <c r="E3905" s="21"/>
      <c r="F3905" s="21"/>
      <c r="G3905" s="21"/>
    </row>
    <row r="3906" spans="4:7">
      <c r="D3906" s="21"/>
      <c r="E3906" s="21"/>
      <c r="F3906" s="21"/>
      <c r="G3906" s="21"/>
    </row>
    <row r="3907" spans="4:7">
      <c r="D3907" s="21"/>
      <c r="E3907" s="21"/>
      <c r="F3907" s="21"/>
      <c r="G3907" s="21"/>
    </row>
    <row r="3908" spans="4:7">
      <c r="D3908" s="21"/>
      <c r="E3908" s="21"/>
      <c r="F3908" s="21"/>
      <c r="G3908" s="21"/>
    </row>
    <row r="3909" spans="4:7">
      <c r="D3909" s="21"/>
      <c r="E3909" s="21"/>
      <c r="F3909" s="21"/>
      <c r="G3909" s="21"/>
    </row>
    <row r="3910" spans="4:7">
      <c r="D3910" s="21"/>
      <c r="E3910" s="21"/>
      <c r="F3910" s="21"/>
      <c r="G3910" s="21"/>
    </row>
    <row r="3911" spans="4:7">
      <c r="D3911" s="21"/>
      <c r="E3911" s="21"/>
      <c r="F3911" s="21"/>
      <c r="G3911" s="21"/>
    </row>
    <row r="3912" spans="4:7">
      <c r="D3912" s="21"/>
      <c r="E3912" s="21"/>
      <c r="F3912" s="21"/>
      <c r="G3912" s="21"/>
    </row>
    <row r="3913" spans="4:7">
      <c r="D3913" s="21"/>
      <c r="E3913" s="21"/>
      <c r="F3913" s="21"/>
      <c r="G3913" s="21"/>
    </row>
    <row r="3914" spans="4:7">
      <c r="D3914" s="21"/>
      <c r="E3914" s="21"/>
      <c r="F3914" s="21"/>
      <c r="G3914" s="21"/>
    </row>
    <row r="3915" spans="4:7">
      <c r="D3915" s="21"/>
      <c r="E3915" s="21"/>
      <c r="F3915" s="21"/>
      <c r="G3915" s="21"/>
    </row>
    <row r="3916" spans="4:7">
      <c r="D3916" s="21"/>
      <c r="E3916" s="21"/>
      <c r="F3916" s="21"/>
      <c r="G3916" s="21"/>
    </row>
    <row r="3917" spans="4:7">
      <c r="D3917" s="21"/>
      <c r="E3917" s="21"/>
      <c r="F3917" s="21"/>
      <c r="G3917" s="21"/>
    </row>
    <row r="3918" spans="4:7">
      <c r="D3918" s="21"/>
      <c r="E3918" s="21"/>
      <c r="F3918" s="21"/>
      <c r="G3918" s="21"/>
    </row>
    <row r="3919" spans="4:7">
      <c r="D3919" s="21"/>
      <c r="E3919" s="21"/>
      <c r="F3919" s="21"/>
      <c r="G3919" s="21"/>
    </row>
    <row r="3920" spans="4:7">
      <c r="D3920" s="21"/>
      <c r="E3920" s="21"/>
      <c r="F3920" s="21"/>
      <c r="G3920" s="21"/>
    </row>
    <row r="3921" spans="4:7">
      <c r="D3921" s="21"/>
      <c r="E3921" s="21"/>
      <c r="F3921" s="21"/>
      <c r="G3921" s="21"/>
    </row>
    <row r="3922" spans="4:7">
      <c r="D3922" s="21"/>
      <c r="E3922" s="21"/>
      <c r="F3922" s="21"/>
      <c r="G3922" s="21"/>
    </row>
    <row r="3923" spans="4:7">
      <c r="D3923" s="21"/>
      <c r="E3923" s="21"/>
      <c r="F3923" s="21"/>
      <c r="G3923" s="21"/>
    </row>
    <row r="3924" spans="4:7">
      <c r="D3924" s="21"/>
      <c r="E3924" s="21"/>
      <c r="F3924" s="21"/>
      <c r="G3924" s="21"/>
    </row>
    <row r="3925" spans="4:7">
      <c r="D3925" s="21"/>
      <c r="E3925" s="21"/>
      <c r="F3925" s="21"/>
      <c r="G3925" s="21"/>
    </row>
    <row r="3926" spans="4:7">
      <c r="D3926" s="21"/>
      <c r="E3926" s="21"/>
      <c r="F3926" s="21"/>
      <c r="G3926" s="21"/>
    </row>
    <row r="3927" spans="4:7">
      <c r="D3927" s="21"/>
      <c r="E3927" s="21"/>
      <c r="F3927" s="21"/>
      <c r="G3927" s="21"/>
    </row>
    <row r="3928" spans="4:7">
      <c r="D3928" s="21"/>
      <c r="E3928" s="21"/>
      <c r="F3928" s="21"/>
      <c r="G3928" s="21"/>
    </row>
    <row r="3929" spans="4:7">
      <c r="D3929" s="21"/>
      <c r="E3929" s="21"/>
      <c r="F3929" s="21"/>
      <c r="G3929" s="21"/>
    </row>
    <row r="3930" spans="4:7">
      <c r="D3930" s="21"/>
      <c r="E3930" s="21"/>
      <c r="F3930" s="21"/>
      <c r="G3930" s="21"/>
    </row>
    <row r="3931" spans="4:7">
      <c r="D3931" s="21"/>
      <c r="E3931" s="21"/>
      <c r="F3931" s="21"/>
      <c r="G3931" s="21"/>
    </row>
    <row r="3932" spans="4:7">
      <c r="D3932" s="21"/>
      <c r="E3932" s="21"/>
      <c r="F3932" s="21"/>
      <c r="G3932" s="21"/>
    </row>
    <row r="3933" spans="4:7">
      <c r="D3933" s="21"/>
      <c r="E3933" s="21"/>
      <c r="F3933" s="21"/>
      <c r="G3933" s="21"/>
    </row>
    <row r="3934" spans="4:7">
      <c r="D3934" s="21"/>
      <c r="E3934" s="21"/>
      <c r="F3934" s="21"/>
      <c r="G3934" s="21"/>
    </row>
    <row r="3935" spans="4:7">
      <c r="D3935" s="21"/>
      <c r="E3935" s="21"/>
      <c r="F3935" s="21"/>
      <c r="G3935" s="21"/>
    </row>
    <row r="3936" spans="4:7">
      <c r="D3936" s="21"/>
      <c r="E3936" s="21"/>
      <c r="F3936" s="21"/>
      <c r="G3936" s="21"/>
    </row>
    <row r="3937" spans="4:7">
      <c r="D3937" s="21"/>
      <c r="E3937" s="21"/>
      <c r="F3937" s="21"/>
      <c r="G3937" s="21"/>
    </row>
    <row r="3938" spans="4:7">
      <c r="D3938" s="21"/>
      <c r="E3938" s="21"/>
      <c r="F3938" s="21"/>
      <c r="G3938" s="21"/>
    </row>
    <row r="3939" spans="4:7">
      <c r="D3939" s="21"/>
      <c r="E3939" s="21"/>
      <c r="F3939" s="21"/>
      <c r="G3939" s="21"/>
    </row>
    <row r="3940" spans="4:7">
      <c r="D3940" s="21"/>
      <c r="E3940" s="21"/>
      <c r="F3940" s="21"/>
      <c r="G3940" s="21"/>
    </row>
    <row r="3941" spans="4:7">
      <c r="D3941" s="21"/>
      <c r="E3941" s="21"/>
      <c r="F3941" s="21"/>
      <c r="G3941" s="21"/>
    </row>
    <row r="3942" spans="4:7">
      <c r="D3942" s="21"/>
      <c r="E3942" s="21"/>
      <c r="F3942" s="21"/>
      <c r="G3942" s="21"/>
    </row>
    <row r="3943" spans="4:7">
      <c r="D3943" s="21"/>
      <c r="E3943" s="21"/>
      <c r="F3943" s="21"/>
      <c r="G3943" s="21"/>
    </row>
    <row r="3944" spans="4:7">
      <c r="D3944" s="21"/>
      <c r="E3944" s="21"/>
      <c r="F3944" s="21"/>
      <c r="G3944" s="21"/>
    </row>
    <row r="3945" spans="4:7">
      <c r="D3945" s="21"/>
      <c r="E3945" s="21"/>
      <c r="F3945" s="21"/>
      <c r="G3945" s="21"/>
    </row>
    <row r="3946" spans="4:7">
      <c r="D3946" s="21"/>
      <c r="E3946" s="21"/>
      <c r="F3946" s="21"/>
      <c r="G3946" s="21"/>
    </row>
    <row r="3947" spans="4:7">
      <c r="D3947" s="21"/>
      <c r="E3947" s="21"/>
      <c r="F3947" s="21"/>
      <c r="G3947" s="21"/>
    </row>
    <row r="3948" spans="4:7">
      <c r="D3948" s="21"/>
      <c r="E3948" s="21"/>
      <c r="F3948" s="21"/>
      <c r="G3948" s="21"/>
    </row>
    <row r="3949" spans="4:7">
      <c r="D3949" s="21"/>
      <c r="E3949" s="21"/>
      <c r="F3949" s="21"/>
      <c r="G3949" s="21"/>
    </row>
    <row r="3950" spans="4:7">
      <c r="D3950" s="21"/>
      <c r="E3950" s="21"/>
      <c r="F3950" s="21"/>
      <c r="G3950" s="21"/>
    </row>
    <row r="3951" spans="4:7">
      <c r="D3951" s="21"/>
      <c r="E3951" s="21"/>
      <c r="F3951" s="21"/>
      <c r="G3951" s="21"/>
    </row>
    <row r="3952" spans="4:7">
      <c r="D3952" s="21"/>
      <c r="E3952" s="21"/>
      <c r="F3952" s="21"/>
      <c r="G3952" s="21"/>
    </row>
    <row r="3953" spans="4:7">
      <c r="D3953" s="21"/>
      <c r="E3953" s="21"/>
      <c r="F3953" s="21"/>
      <c r="G3953" s="21"/>
    </row>
    <row r="3954" spans="4:7">
      <c r="D3954" s="21"/>
      <c r="E3954" s="21"/>
      <c r="F3954" s="21"/>
      <c r="G3954" s="21"/>
    </row>
    <row r="3955" spans="4:7">
      <c r="D3955" s="21"/>
      <c r="E3955" s="21"/>
      <c r="F3955" s="21"/>
      <c r="G3955" s="21"/>
    </row>
    <row r="3956" spans="4:7">
      <c r="D3956" s="21"/>
      <c r="E3956" s="21"/>
      <c r="F3956" s="21"/>
      <c r="G3956" s="21"/>
    </row>
    <row r="3957" spans="4:7">
      <c r="D3957" s="21"/>
      <c r="E3957" s="21"/>
      <c r="F3957" s="21"/>
      <c r="G3957" s="21"/>
    </row>
    <row r="3958" spans="4:7">
      <c r="D3958" s="21"/>
      <c r="E3958" s="21"/>
      <c r="F3958" s="21"/>
      <c r="G3958" s="21"/>
    </row>
    <row r="3959" spans="4:7">
      <c r="D3959" s="21"/>
      <c r="E3959" s="21"/>
      <c r="F3959" s="21"/>
      <c r="G3959" s="21"/>
    </row>
    <row r="3960" spans="4:7">
      <c r="D3960" s="21"/>
      <c r="E3960" s="21"/>
      <c r="F3960" s="21"/>
      <c r="G3960" s="21"/>
    </row>
    <row r="3961" spans="4:7">
      <c r="D3961" s="21"/>
      <c r="E3961" s="21"/>
      <c r="F3961" s="21"/>
      <c r="G3961" s="21"/>
    </row>
    <row r="3962" spans="4:7">
      <c r="D3962" s="21"/>
      <c r="E3962" s="21"/>
      <c r="F3962" s="21"/>
      <c r="G3962" s="21"/>
    </row>
    <row r="3963" spans="4:7">
      <c r="D3963" s="21"/>
      <c r="E3963" s="21"/>
      <c r="F3963" s="21"/>
      <c r="G3963" s="21"/>
    </row>
    <row r="3964" spans="4:7">
      <c r="D3964" s="21"/>
      <c r="E3964" s="21"/>
      <c r="F3964" s="21"/>
      <c r="G3964" s="21"/>
    </row>
    <row r="3965" spans="4:7">
      <c r="D3965" s="21"/>
      <c r="E3965" s="21"/>
      <c r="F3965" s="21"/>
      <c r="G3965" s="21"/>
    </row>
    <row r="3966" spans="4:7">
      <c r="D3966" s="21"/>
      <c r="E3966" s="21"/>
      <c r="F3966" s="21"/>
      <c r="G3966" s="21"/>
    </row>
    <row r="3967" spans="4:7">
      <c r="D3967" s="21"/>
      <c r="E3967" s="21"/>
      <c r="F3967" s="21"/>
      <c r="G3967" s="21"/>
    </row>
    <row r="3968" spans="4:7">
      <c r="D3968" s="21"/>
      <c r="E3968" s="21"/>
      <c r="F3968" s="21"/>
      <c r="G3968" s="21"/>
    </row>
    <row r="3969" spans="4:7">
      <c r="D3969" s="21"/>
      <c r="E3969" s="21"/>
      <c r="F3969" s="21"/>
      <c r="G3969" s="21"/>
    </row>
    <row r="3970" spans="4:7">
      <c r="D3970" s="21"/>
      <c r="E3970" s="21"/>
      <c r="F3970" s="21"/>
      <c r="G3970" s="21"/>
    </row>
    <row r="3971" spans="4:7">
      <c r="D3971" s="21"/>
      <c r="E3971" s="21"/>
      <c r="F3971" s="21"/>
      <c r="G3971" s="21"/>
    </row>
    <row r="3972" spans="4:7">
      <c r="D3972" s="21"/>
      <c r="E3972" s="21"/>
      <c r="F3972" s="21"/>
      <c r="G3972" s="21"/>
    </row>
    <row r="3973" spans="4:7">
      <c r="D3973" s="21"/>
      <c r="E3973" s="21"/>
      <c r="F3973" s="21"/>
      <c r="G3973" s="21"/>
    </row>
    <row r="3974" spans="4:7">
      <c r="D3974" s="21"/>
      <c r="E3974" s="21"/>
      <c r="F3974" s="21"/>
      <c r="G3974" s="21"/>
    </row>
    <row r="3975" spans="4:7">
      <c r="D3975" s="21"/>
      <c r="E3975" s="21"/>
      <c r="F3975" s="21"/>
      <c r="G3975" s="21"/>
    </row>
    <row r="3976" spans="4:7">
      <c r="D3976" s="21"/>
      <c r="E3976" s="21"/>
      <c r="F3976" s="21"/>
      <c r="G3976" s="21"/>
    </row>
    <row r="3977" spans="4:7">
      <c r="D3977" s="21"/>
      <c r="E3977" s="21"/>
      <c r="F3977" s="21"/>
      <c r="G3977" s="21"/>
    </row>
    <row r="3978" spans="4:7">
      <c r="D3978" s="21"/>
      <c r="E3978" s="21"/>
      <c r="F3978" s="21"/>
      <c r="G3978" s="21"/>
    </row>
    <row r="3979" spans="4:7">
      <c r="D3979" s="21"/>
      <c r="E3979" s="21"/>
      <c r="F3979" s="21"/>
      <c r="G3979" s="21"/>
    </row>
    <row r="3980" spans="4:7">
      <c r="D3980" s="21"/>
      <c r="E3980" s="21"/>
      <c r="F3980" s="21"/>
      <c r="G3980" s="21"/>
    </row>
    <row r="3981" spans="4:7">
      <c r="D3981" s="21"/>
      <c r="E3981" s="21"/>
      <c r="F3981" s="21"/>
      <c r="G3981" s="21"/>
    </row>
    <row r="3982" spans="4:7">
      <c r="D3982" s="21"/>
      <c r="E3982" s="21"/>
      <c r="F3982" s="21"/>
      <c r="G3982" s="21"/>
    </row>
    <row r="3983" spans="4:7">
      <c r="D3983" s="21"/>
      <c r="E3983" s="21"/>
      <c r="F3983" s="21"/>
      <c r="G3983" s="21"/>
    </row>
    <row r="3984" spans="4:7">
      <c r="D3984" s="21"/>
      <c r="E3984" s="21"/>
      <c r="F3984" s="21"/>
      <c r="G3984" s="21"/>
    </row>
    <row r="3985" spans="4:7">
      <c r="D3985" s="21"/>
      <c r="E3985" s="21"/>
      <c r="F3985" s="21"/>
      <c r="G3985" s="21"/>
    </row>
    <row r="3986" spans="4:7">
      <c r="D3986" s="21"/>
      <c r="E3986" s="21"/>
      <c r="F3986" s="21"/>
      <c r="G3986" s="21"/>
    </row>
    <row r="3987" spans="4:7">
      <c r="D3987" s="21"/>
      <c r="E3987" s="21"/>
      <c r="F3987" s="21"/>
      <c r="G3987" s="21"/>
    </row>
    <row r="3988" spans="4:7">
      <c r="D3988" s="21"/>
      <c r="E3988" s="21"/>
      <c r="F3988" s="21"/>
      <c r="G3988" s="21"/>
    </row>
    <row r="3989" spans="4:7">
      <c r="D3989" s="21"/>
      <c r="E3989" s="21"/>
      <c r="F3989" s="21"/>
      <c r="G3989" s="21"/>
    </row>
    <row r="3990" spans="4:7">
      <c r="D3990" s="21"/>
      <c r="E3990" s="21"/>
      <c r="F3990" s="21"/>
      <c r="G3990" s="21"/>
    </row>
    <row r="3991" spans="4:7">
      <c r="D3991" s="21"/>
      <c r="E3991" s="21"/>
      <c r="F3991" s="21"/>
      <c r="G3991" s="21"/>
    </row>
    <row r="3992" spans="4:7">
      <c r="D3992" s="21"/>
      <c r="E3992" s="21"/>
      <c r="F3992" s="21"/>
      <c r="G3992" s="21"/>
    </row>
    <row r="3993" spans="4:7">
      <c r="D3993" s="21"/>
      <c r="E3993" s="21"/>
      <c r="F3993" s="21"/>
      <c r="G3993" s="21"/>
    </row>
    <row r="3994" spans="4:7">
      <c r="D3994" s="21"/>
      <c r="E3994" s="21"/>
      <c r="F3994" s="21"/>
      <c r="G3994" s="21"/>
    </row>
    <row r="3995" spans="4:7">
      <c r="D3995" s="21"/>
      <c r="E3995" s="21"/>
      <c r="F3995" s="21"/>
      <c r="G3995" s="21"/>
    </row>
    <row r="3996" spans="4:7">
      <c r="D3996" s="21"/>
      <c r="E3996" s="21"/>
      <c r="F3996" s="21"/>
      <c r="G3996" s="21"/>
    </row>
    <row r="3997" spans="4:7">
      <c r="D3997" s="21"/>
      <c r="E3997" s="21"/>
      <c r="F3997" s="21"/>
      <c r="G3997" s="21"/>
    </row>
    <row r="3998" spans="4:7">
      <c r="D3998" s="21"/>
      <c r="E3998" s="21"/>
      <c r="F3998" s="21"/>
      <c r="G3998" s="21"/>
    </row>
    <row r="3999" spans="4:7">
      <c r="D3999" s="21"/>
      <c r="E3999" s="21"/>
      <c r="F3999" s="21"/>
      <c r="G3999" s="21"/>
    </row>
    <row r="4000" spans="4:7">
      <c r="D4000" s="21"/>
      <c r="E4000" s="21"/>
      <c r="F4000" s="21"/>
      <c r="G4000" s="21"/>
    </row>
    <row r="4001" spans="4:7">
      <c r="D4001" s="21"/>
      <c r="E4001" s="21"/>
      <c r="F4001" s="21"/>
      <c r="G4001" s="21"/>
    </row>
    <row r="4002" spans="4:7">
      <c r="D4002" s="21"/>
      <c r="E4002" s="21"/>
      <c r="F4002" s="21"/>
      <c r="G4002" s="21"/>
    </row>
    <row r="4003" spans="4:7">
      <c r="D4003" s="21"/>
      <c r="E4003" s="21"/>
      <c r="F4003" s="21"/>
      <c r="G4003" s="21"/>
    </row>
    <row r="4004" spans="4:7">
      <c r="D4004" s="21"/>
      <c r="E4004" s="21"/>
      <c r="F4004" s="21"/>
      <c r="G4004" s="21"/>
    </row>
    <row r="4005" spans="4:7">
      <c r="D4005" s="21"/>
      <c r="E4005" s="21"/>
      <c r="F4005" s="21"/>
      <c r="G4005" s="21"/>
    </row>
    <row r="4006" spans="4:7">
      <c r="D4006" s="21"/>
      <c r="E4006" s="21"/>
      <c r="F4006" s="21"/>
      <c r="G4006" s="21"/>
    </row>
    <row r="4007" spans="4:7">
      <c r="D4007" s="21"/>
      <c r="E4007" s="21"/>
      <c r="F4007" s="21"/>
      <c r="G4007" s="21"/>
    </row>
    <row r="4008" spans="4:7">
      <c r="D4008" s="21"/>
      <c r="E4008" s="21"/>
      <c r="F4008" s="21"/>
      <c r="G4008" s="21"/>
    </row>
    <row r="4009" spans="4:7">
      <c r="D4009" s="21"/>
      <c r="E4009" s="21"/>
      <c r="F4009" s="21"/>
      <c r="G4009" s="21"/>
    </row>
    <row r="4010" spans="4:7">
      <c r="D4010" s="21"/>
      <c r="E4010" s="21"/>
      <c r="F4010" s="21"/>
      <c r="G4010" s="21"/>
    </row>
    <row r="4011" spans="4:7">
      <c r="D4011" s="21"/>
      <c r="E4011" s="21"/>
      <c r="F4011" s="21"/>
      <c r="G4011" s="21"/>
    </row>
    <row r="4012" spans="4:7">
      <c r="D4012" s="21"/>
      <c r="E4012" s="21"/>
      <c r="F4012" s="21"/>
      <c r="G4012" s="21"/>
    </row>
    <row r="4013" spans="4:7">
      <c r="D4013" s="21"/>
      <c r="E4013" s="21"/>
      <c r="F4013" s="21"/>
      <c r="G4013" s="21"/>
    </row>
    <row r="4014" spans="4:7">
      <c r="D4014" s="21"/>
      <c r="E4014" s="21"/>
      <c r="F4014" s="21"/>
      <c r="G4014" s="21"/>
    </row>
    <row r="4015" spans="4:7">
      <c r="D4015" s="21"/>
      <c r="E4015" s="21"/>
      <c r="F4015" s="21"/>
      <c r="G4015" s="21"/>
    </row>
    <row r="4016" spans="4:7">
      <c r="D4016" s="21"/>
      <c r="E4016" s="21"/>
      <c r="F4016" s="21"/>
      <c r="G4016" s="21"/>
    </row>
    <row r="4017" spans="4:7">
      <c r="D4017" s="21"/>
      <c r="E4017" s="21"/>
      <c r="F4017" s="21"/>
      <c r="G4017" s="21"/>
    </row>
    <row r="4018" spans="4:7">
      <c r="D4018" s="21"/>
      <c r="E4018" s="21"/>
      <c r="F4018" s="21"/>
      <c r="G4018" s="21"/>
    </row>
    <row r="4019" spans="4:7">
      <c r="D4019" s="21"/>
      <c r="E4019" s="21"/>
      <c r="F4019" s="21"/>
      <c r="G4019" s="21"/>
    </row>
    <row r="4020" spans="4:7">
      <c r="D4020" s="21"/>
      <c r="E4020" s="21"/>
      <c r="F4020" s="21"/>
      <c r="G4020" s="21"/>
    </row>
    <row r="4021" spans="4:7">
      <c r="D4021" s="21"/>
      <c r="E4021" s="21"/>
      <c r="F4021" s="21"/>
      <c r="G4021" s="21"/>
    </row>
    <row r="4022" spans="4:7">
      <c r="D4022" s="21"/>
      <c r="E4022" s="21"/>
      <c r="F4022" s="21"/>
      <c r="G4022" s="21"/>
    </row>
    <row r="4023" spans="4:7">
      <c r="D4023" s="21"/>
      <c r="E4023" s="21"/>
      <c r="F4023" s="21"/>
      <c r="G4023" s="21"/>
    </row>
    <row r="4024" spans="4:7">
      <c r="D4024" s="21"/>
      <c r="E4024" s="21"/>
      <c r="F4024" s="21"/>
      <c r="G4024" s="21"/>
    </row>
    <row r="4025" spans="4:7">
      <c r="D4025" s="21"/>
      <c r="E4025" s="21"/>
      <c r="F4025" s="21"/>
      <c r="G4025" s="21"/>
    </row>
    <row r="4026" spans="4:7">
      <c r="D4026" s="21"/>
      <c r="E4026" s="21"/>
      <c r="F4026" s="21"/>
      <c r="G4026" s="21"/>
    </row>
    <row r="4027" spans="4:7">
      <c r="D4027" s="21"/>
      <c r="E4027" s="21"/>
      <c r="F4027" s="21"/>
      <c r="G4027" s="21"/>
    </row>
    <row r="4028" spans="4:7">
      <c r="D4028" s="21"/>
      <c r="E4028" s="21"/>
      <c r="F4028" s="21"/>
      <c r="G4028" s="21"/>
    </row>
    <row r="4029" spans="4:7">
      <c r="D4029" s="21"/>
      <c r="E4029" s="21"/>
      <c r="F4029" s="21"/>
      <c r="G4029" s="21"/>
    </row>
    <row r="4030" spans="4:7">
      <c r="D4030" s="21"/>
      <c r="E4030" s="21"/>
      <c r="F4030" s="21"/>
      <c r="G4030" s="21"/>
    </row>
    <row r="4031" spans="4:7">
      <c r="D4031" s="21"/>
      <c r="E4031" s="21"/>
      <c r="F4031" s="21"/>
      <c r="G4031" s="21"/>
    </row>
    <row r="4032" spans="4:7">
      <c r="D4032" s="21"/>
      <c r="E4032" s="21"/>
      <c r="F4032" s="21"/>
      <c r="G4032" s="21"/>
    </row>
    <row r="4033" spans="4:7">
      <c r="D4033" s="21"/>
      <c r="E4033" s="21"/>
      <c r="F4033" s="21"/>
      <c r="G4033" s="21"/>
    </row>
    <row r="4034" spans="4:7">
      <c r="D4034" s="21"/>
      <c r="E4034" s="21"/>
      <c r="F4034" s="21"/>
      <c r="G4034" s="21"/>
    </row>
    <row r="4035" spans="4:7">
      <c r="D4035" s="21"/>
      <c r="E4035" s="21"/>
      <c r="F4035" s="21"/>
      <c r="G4035" s="21"/>
    </row>
    <row r="4036" spans="4:7">
      <c r="D4036" s="21"/>
      <c r="E4036" s="21"/>
      <c r="F4036" s="21"/>
      <c r="G4036" s="21"/>
    </row>
    <row r="4037" spans="4:7">
      <c r="D4037" s="21"/>
      <c r="E4037" s="21"/>
      <c r="F4037" s="21"/>
      <c r="G4037" s="21"/>
    </row>
    <row r="4038" spans="4:7">
      <c r="D4038" s="21"/>
      <c r="E4038" s="21"/>
      <c r="F4038" s="21"/>
      <c r="G4038" s="21"/>
    </row>
    <row r="4039" spans="4:7">
      <c r="D4039" s="21"/>
      <c r="E4039" s="21"/>
      <c r="F4039" s="21"/>
      <c r="G4039" s="21"/>
    </row>
    <row r="4040" spans="4:7">
      <c r="D4040" s="21"/>
      <c r="E4040" s="21"/>
      <c r="F4040" s="21"/>
      <c r="G4040" s="21"/>
    </row>
    <row r="4041" spans="4:7">
      <c r="D4041" s="21"/>
      <c r="E4041" s="21"/>
      <c r="F4041" s="21"/>
      <c r="G4041" s="21"/>
    </row>
    <row r="4042" spans="4:7">
      <c r="D4042" s="21"/>
      <c r="E4042" s="21"/>
      <c r="F4042" s="21"/>
      <c r="G4042" s="21"/>
    </row>
    <row r="4043" spans="4:7">
      <c r="D4043" s="21"/>
      <c r="E4043" s="21"/>
      <c r="F4043" s="21"/>
      <c r="G4043" s="21"/>
    </row>
    <row r="4044" spans="4:7">
      <c r="D4044" s="21"/>
      <c r="E4044" s="21"/>
      <c r="F4044" s="21"/>
      <c r="G4044" s="21"/>
    </row>
    <row r="4045" spans="4:7">
      <c r="D4045" s="21"/>
      <c r="E4045" s="21"/>
      <c r="F4045" s="21"/>
      <c r="G4045" s="21"/>
    </row>
    <row r="4046" spans="4:7">
      <c r="D4046" s="21"/>
      <c r="E4046" s="21"/>
      <c r="F4046" s="21"/>
      <c r="G4046" s="21"/>
    </row>
    <row r="4047" spans="4:7">
      <c r="D4047" s="21"/>
      <c r="E4047" s="21"/>
      <c r="F4047" s="21"/>
      <c r="G4047" s="21"/>
    </row>
    <row r="4048" spans="4:7">
      <c r="D4048" s="21"/>
      <c r="E4048" s="21"/>
      <c r="F4048" s="21"/>
      <c r="G4048" s="21"/>
    </row>
    <row r="4049" spans="4:7">
      <c r="D4049" s="21"/>
      <c r="E4049" s="21"/>
      <c r="F4049" s="21"/>
      <c r="G4049" s="21"/>
    </row>
    <row r="4050" spans="4:7">
      <c r="D4050" s="21"/>
      <c r="E4050" s="21"/>
      <c r="F4050" s="21"/>
      <c r="G4050" s="21"/>
    </row>
    <row r="4051" spans="4:7">
      <c r="D4051" s="21"/>
      <c r="E4051" s="21"/>
      <c r="F4051" s="21"/>
      <c r="G4051" s="21"/>
    </row>
    <row r="4052" spans="4:7">
      <c r="D4052" s="21"/>
      <c r="E4052" s="21"/>
      <c r="F4052" s="21"/>
      <c r="G4052" s="21"/>
    </row>
    <row r="4053" spans="4:7">
      <c r="D4053" s="21"/>
      <c r="E4053" s="21"/>
      <c r="F4053" s="21"/>
      <c r="G4053" s="21"/>
    </row>
    <row r="4054" spans="4:7">
      <c r="D4054" s="21"/>
      <c r="E4054" s="21"/>
      <c r="F4054" s="21"/>
      <c r="G4054" s="21"/>
    </row>
    <row r="4055" spans="4:7">
      <c r="D4055" s="21"/>
      <c r="E4055" s="21"/>
      <c r="F4055" s="21"/>
      <c r="G4055" s="21"/>
    </row>
    <row r="4056" spans="4:7">
      <c r="D4056" s="21"/>
      <c r="E4056" s="21"/>
      <c r="F4056" s="21"/>
      <c r="G4056" s="21"/>
    </row>
    <row r="4057" spans="4:7">
      <c r="D4057" s="21"/>
      <c r="E4057" s="21"/>
      <c r="F4057" s="21"/>
      <c r="G4057" s="21"/>
    </row>
    <row r="4058" spans="4:7">
      <c r="D4058" s="21"/>
      <c r="E4058" s="21"/>
      <c r="F4058" s="21"/>
      <c r="G4058" s="21"/>
    </row>
    <row r="4059" spans="4:7">
      <c r="D4059" s="21"/>
      <c r="E4059" s="21"/>
      <c r="F4059" s="21"/>
      <c r="G4059" s="21"/>
    </row>
    <row r="4060" spans="4:7">
      <c r="D4060" s="21"/>
      <c r="E4060" s="21"/>
      <c r="F4060" s="21"/>
      <c r="G4060" s="21"/>
    </row>
    <row r="4061" spans="4:7">
      <c r="D4061" s="21"/>
      <c r="E4061" s="21"/>
      <c r="F4061" s="21"/>
      <c r="G4061" s="21"/>
    </row>
    <row r="4062" spans="4:7">
      <c r="D4062" s="21"/>
      <c r="E4062" s="21"/>
      <c r="F4062" s="21"/>
      <c r="G4062" s="21"/>
    </row>
    <row r="4063" spans="4:7">
      <c r="D4063" s="21"/>
      <c r="E4063" s="21"/>
      <c r="F4063" s="21"/>
      <c r="G4063" s="21"/>
    </row>
    <row r="4064" spans="4:7">
      <c r="D4064" s="21"/>
      <c r="E4064" s="21"/>
      <c r="F4064" s="21"/>
      <c r="G4064" s="21"/>
    </row>
    <row r="4065" spans="4:7">
      <c r="D4065" s="21"/>
      <c r="E4065" s="21"/>
      <c r="F4065" s="21"/>
      <c r="G4065" s="21"/>
    </row>
    <row r="4066" spans="4:7">
      <c r="D4066" s="21"/>
      <c r="E4066" s="21"/>
      <c r="F4066" s="21"/>
      <c r="G4066" s="21"/>
    </row>
    <row r="4067" spans="4:7">
      <c r="D4067" s="21"/>
      <c r="E4067" s="21"/>
      <c r="F4067" s="21"/>
      <c r="G4067" s="21"/>
    </row>
    <row r="4068" spans="4:7">
      <c r="D4068" s="21"/>
      <c r="E4068" s="21"/>
      <c r="F4068" s="21"/>
      <c r="G4068" s="21"/>
    </row>
    <row r="4069" spans="4:7">
      <c r="D4069" s="21"/>
      <c r="E4069" s="21"/>
      <c r="F4069" s="21"/>
      <c r="G4069" s="21"/>
    </row>
    <row r="4070" spans="4:7">
      <c r="D4070" s="21"/>
      <c r="E4070" s="21"/>
      <c r="F4070" s="21"/>
      <c r="G4070" s="21"/>
    </row>
    <row r="4071" spans="4:7">
      <c r="D4071" s="21"/>
      <c r="E4071" s="21"/>
      <c r="F4071" s="21"/>
      <c r="G4071" s="21"/>
    </row>
    <row r="4072" spans="4:7">
      <c r="D4072" s="21"/>
      <c r="E4072" s="21"/>
      <c r="F4072" s="21"/>
      <c r="G4072" s="21"/>
    </row>
    <row r="4073" spans="4:7">
      <c r="D4073" s="21"/>
      <c r="E4073" s="21"/>
      <c r="F4073" s="21"/>
      <c r="G4073" s="21"/>
    </row>
    <row r="4074" spans="4:7">
      <c r="D4074" s="21"/>
      <c r="E4074" s="21"/>
      <c r="F4074" s="21"/>
      <c r="G4074" s="21"/>
    </row>
    <row r="4075" spans="4:7">
      <c r="D4075" s="21"/>
      <c r="E4075" s="21"/>
      <c r="F4075" s="21"/>
      <c r="G4075" s="21"/>
    </row>
    <row r="4076" spans="4:7">
      <c r="D4076" s="21"/>
      <c r="E4076" s="21"/>
      <c r="F4076" s="21"/>
      <c r="G4076" s="21"/>
    </row>
    <row r="4077" spans="4:7">
      <c r="D4077" s="21"/>
      <c r="E4077" s="21"/>
      <c r="F4077" s="21"/>
      <c r="G4077" s="21"/>
    </row>
    <row r="4078" spans="4:7">
      <c r="D4078" s="21"/>
      <c r="E4078" s="21"/>
      <c r="F4078" s="21"/>
      <c r="G4078" s="21"/>
    </row>
    <row r="4079" spans="4:7">
      <c r="D4079" s="21"/>
      <c r="E4079" s="21"/>
      <c r="F4079" s="21"/>
      <c r="G4079" s="21"/>
    </row>
    <row r="4080" spans="4:7">
      <c r="D4080" s="21"/>
      <c r="E4080" s="21"/>
      <c r="F4080" s="21"/>
      <c r="G4080" s="21"/>
    </row>
    <row r="4081" spans="4:7">
      <c r="D4081" s="21"/>
      <c r="E4081" s="21"/>
      <c r="F4081" s="21"/>
      <c r="G4081" s="21"/>
    </row>
    <row r="4082" spans="4:7">
      <c r="D4082" s="21"/>
      <c r="E4082" s="21"/>
      <c r="F4082" s="21"/>
      <c r="G4082" s="21"/>
    </row>
    <row r="4083" spans="4:7">
      <c r="D4083" s="21"/>
      <c r="E4083" s="21"/>
      <c r="F4083" s="21"/>
      <c r="G4083" s="21"/>
    </row>
    <row r="4084" spans="4:7">
      <c r="D4084" s="21"/>
      <c r="E4084" s="21"/>
      <c r="F4084" s="21"/>
      <c r="G4084" s="21"/>
    </row>
    <row r="4085" spans="4:7">
      <c r="D4085" s="21"/>
      <c r="E4085" s="21"/>
      <c r="F4085" s="21"/>
      <c r="G4085" s="21"/>
    </row>
    <row r="4086" spans="4:7">
      <c r="D4086" s="21"/>
      <c r="E4086" s="21"/>
      <c r="F4086" s="21"/>
      <c r="G4086" s="21"/>
    </row>
    <row r="4087" spans="4:7">
      <c r="D4087" s="21"/>
      <c r="E4087" s="21"/>
      <c r="F4087" s="21"/>
      <c r="G4087" s="21"/>
    </row>
    <row r="4088" spans="4:7">
      <c r="D4088" s="21"/>
      <c r="E4088" s="21"/>
      <c r="F4088" s="21"/>
      <c r="G4088" s="21"/>
    </row>
    <row r="4089" spans="4:7">
      <c r="D4089" s="21"/>
      <c r="E4089" s="21"/>
      <c r="F4089" s="21"/>
      <c r="G4089" s="21"/>
    </row>
    <row r="4090" spans="4:7">
      <c r="D4090" s="21"/>
      <c r="E4090" s="21"/>
      <c r="F4090" s="21"/>
      <c r="G4090" s="21"/>
    </row>
    <row r="4091" spans="4:7">
      <c r="D4091" s="21"/>
      <c r="E4091" s="21"/>
      <c r="F4091" s="21"/>
      <c r="G4091" s="21"/>
    </row>
    <row r="4092" spans="4:7">
      <c r="D4092" s="21"/>
      <c r="E4092" s="21"/>
      <c r="F4092" s="21"/>
      <c r="G4092" s="21"/>
    </row>
    <row r="4093" spans="4:7">
      <c r="D4093" s="21"/>
      <c r="E4093" s="21"/>
      <c r="F4093" s="21"/>
      <c r="G4093" s="21"/>
    </row>
    <row r="4094" spans="4:7">
      <c r="D4094" s="21"/>
      <c r="E4094" s="21"/>
      <c r="F4094" s="21"/>
      <c r="G4094" s="21"/>
    </row>
    <row r="4095" spans="4:7">
      <c r="D4095" s="21"/>
      <c r="E4095" s="21"/>
      <c r="F4095" s="21"/>
      <c r="G4095" s="21"/>
    </row>
    <row r="4096" spans="4:7">
      <c r="D4096" s="21"/>
      <c r="E4096" s="21"/>
      <c r="F4096" s="21"/>
      <c r="G4096" s="21"/>
    </row>
    <row r="4097" spans="4:7">
      <c r="D4097" s="21"/>
      <c r="E4097" s="21"/>
      <c r="F4097" s="21"/>
      <c r="G4097" s="21"/>
    </row>
    <row r="4098" spans="4:7">
      <c r="D4098" s="21"/>
      <c r="E4098" s="21"/>
      <c r="F4098" s="21"/>
      <c r="G4098" s="21"/>
    </row>
    <row r="4099" spans="4:7">
      <c r="D4099" s="21"/>
      <c r="E4099" s="21"/>
      <c r="F4099" s="21"/>
      <c r="G4099" s="21"/>
    </row>
    <row r="4100" spans="4:7">
      <c r="D4100" s="21"/>
      <c r="E4100" s="21"/>
      <c r="F4100" s="21"/>
      <c r="G4100" s="21"/>
    </row>
    <row r="4101" spans="4:7">
      <c r="D4101" s="21"/>
      <c r="E4101" s="21"/>
      <c r="F4101" s="21"/>
      <c r="G4101" s="21"/>
    </row>
    <row r="4102" spans="4:7">
      <c r="D4102" s="21"/>
      <c r="E4102" s="21"/>
      <c r="F4102" s="21"/>
      <c r="G4102" s="21"/>
    </row>
    <row r="4103" spans="4:7">
      <c r="D4103" s="21"/>
      <c r="E4103" s="21"/>
      <c r="F4103" s="21"/>
      <c r="G4103" s="21"/>
    </row>
    <row r="4104" spans="4:7">
      <c r="D4104" s="21"/>
      <c r="E4104" s="21"/>
      <c r="F4104" s="21"/>
      <c r="G4104" s="21"/>
    </row>
    <row r="4105" spans="4:7">
      <c r="D4105" s="21"/>
      <c r="E4105" s="21"/>
      <c r="F4105" s="21"/>
      <c r="G4105" s="21"/>
    </row>
    <row r="4106" spans="4:7">
      <c r="D4106" s="21"/>
      <c r="E4106" s="21"/>
      <c r="F4106" s="21"/>
      <c r="G4106" s="21"/>
    </row>
    <row r="4107" spans="4:7">
      <c r="D4107" s="21"/>
      <c r="E4107" s="21"/>
      <c r="F4107" s="21"/>
      <c r="G4107" s="21"/>
    </row>
    <row r="4108" spans="4:7">
      <c r="D4108" s="21"/>
      <c r="E4108" s="21"/>
      <c r="F4108" s="21"/>
      <c r="G4108" s="21"/>
    </row>
    <row r="4109" spans="4:7">
      <c r="D4109" s="21"/>
      <c r="E4109" s="21"/>
      <c r="F4109" s="21"/>
      <c r="G4109" s="21"/>
    </row>
    <row r="4110" spans="4:7">
      <c r="D4110" s="21"/>
      <c r="E4110" s="21"/>
      <c r="F4110" s="21"/>
      <c r="G4110" s="21"/>
    </row>
    <row r="4111" spans="4:7">
      <c r="D4111" s="21"/>
      <c r="E4111" s="21"/>
      <c r="F4111" s="21"/>
      <c r="G4111" s="21"/>
    </row>
    <row r="4112" spans="4:7">
      <c r="D4112" s="21"/>
      <c r="E4112" s="21"/>
      <c r="F4112" s="21"/>
      <c r="G4112" s="21"/>
    </row>
    <row r="4113" spans="4:7">
      <c r="D4113" s="21"/>
      <c r="E4113" s="21"/>
      <c r="F4113" s="21"/>
      <c r="G4113" s="21"/>
    </row>
    <row r="4114" spans="4:7">
      <c r="D4114" s="21"/>
      <c r="E4114" s="21"/>
      <c r="F4114" s="21"/>
      <c r="G4114" s="21"/>
    </row>
    <row r="4115" spans="4:7">
      <c r="D4115" s="21"/>
      <c r="E4115" s="21"/>
      <c r="F4115" s="21"/>
      <c r="G4115" s="21"/>
    </row>
    <row r="4116" spans="4:7">
      <c r="D4116" s="21"/>
      <c r="E4116" s="21"/>
      <c r="F4116" s="21"/>
      <c r="G4116" s="21"/>
    </row>
    <row r="4117" spans="4:7">
      <c r="D4117" s="21"/>
      <c r="E4117" s="21"/>
      <c r="F4117" s="21"/>
      <c r="G4117" s="21"/>
    </row>
    <row r="4118" spans="4:7">
      <c r="D4118" s="21"/>
      <c r="E4118" s="21"/>
      <c r="F4118" s="21"/>
      <c r="G4118" s="21"/>
    </row>
    <row r="4119" spans="4:7">
      <c r="D4119" s="21"/>
      <c r="E4119" s="21"/>
      <c r="F4119" s="21"/>
      <c r="G4119" s="21"/>
    </row>
    <row r="4120" spans="4:7">
      <c r="D4120" s="21"/>
      <c r="E4120" s="21"/>
      <c r="F4120" s="21"/>
      <c r="G4120" s="21"/>
    </row>
    <row r="4121" spans="4:7">
      <c r="D4121" s="21"/>
      <c r="E4121" s="21"/>
      <c r="F4121" s="21"/>
      <c r="G4121" s="21"/>
    </row>
    <row r="4122" spans="4:7">
      <c r="D4122" s="21"/>
      <c r="E4122" s="21"/>
      <c r="F4122" s="21"/>
      <c r="G4122" s="21"/>
    </row>
    <row r="4123" spans="4:7">
      <c r="D4123" s="21"/>
      <c r="E4123" s="21"/>
      <c r="F4123" s="21"/>
      <c r="G4123" s="21"/>
    </row>
    <row r="4124" spans="4:7">
      <c r="D4124" s="21"/>
      <c r="E4124" s="21"/>
      <c r="F4124" s="21"/>
      <c r="G4124" s="21"/>
    </row>
    <row r="4125" spans="4:7">
      <c r="D4125" s="21"/>
      <c r="E4125" s="21"/>
      <c r="F4125" s="21"/>
      <c r="G4125" s="21"/>
    </row>
    <row r="4126" spans="4:7">
      <c r="D4126" s="21"/>
      <c r="E4126" s="21"/>
      <c r="F4126" s="21"/>
      <c r="G4126" s="21"/>
    </row>
    <row r="4127" spans="4:7">
      <c r="D4127" s="21"/>
      <c r="E4127" s="21"/>
      <c r="F4127" s="21"/>
      <c r="G4127" s="21"/>
    </row>
    <row r="4128" spans="4:7">
      <c r="D4128" s="21"/>
      <c r="E4128" s="21"/>
      <c r="F4128" s="21"/>
      <c r="G4128" s="21"/>
    </row>
    <row r="4129" spans="4:7">
      <c r="D4129" s="21"/>
      <c r="E4129" s="21"/>
      <c r="F4129" s="21"/>
      <c r="G4129" s="21"/>
    </row>
    <row r="4130" spans="4:7">
      <c r="D4130" s="21"/>
      <c r="E4130" s="21"/>
      <c r="F4130" s="21"/>
      <c r="G4130" s="21"/>
    </row>
    <row r="4131" spans="4:7">
      <c r="D4131" s="21"/>
      <c r="E4131" s="21"/>
      <c r="F4131" s="21"/>
      <c r="G4131" s="21"/>
    </row>
    <row r="4132" spans="4:7">
      <c r="D4132" s="21"/>
      <c r="E4132" s="21"/>
      <c r="F4132" s="21"/>
      <c r="G4132" s="21"/>
    </row>
    <row r="4133" spans="4:7">
      <c r="D4133" s="21"/>
      <c r="E4133" s="21"/>
      <c r="F4133" s="21"/>
      <c r="G4133" s="21"/>
    </row>
    <row r="4134" spans="4:7">
      <c r="D4134" s="21"/>
      <c r="E4134" s="21"/>
      <c r="F4134" s="21"/>
      <c r="G4134" s="21"/>
    </row>
    <row r="4135" spans="4:7">
      <c r="D4135" s="21"/>
      <c r="E4135" s="21"/>
      <c r="F4135" s="21"/>
      <c r="G4135" s="21"/>
    </row>
    <row r="4136" spans="4:7">
      <c r="D4136" s="21"/>
      <c r="E4136" s="21"/>
      <c r="F4136" s="21"/>
      <c r="G4136" s="21"/>
    </row>
    <row r="4137" spans="4:7">
      <c r="D4137" s="21"/>
      <c r="E4137" s="21"/>
      <c r="F4137" s="21"/>
      <c r="G4137" s="21"/>
    </row>
    <row r="4138" spans="4:7">
      <c r="D4138" s="21"/>
      <c r="E4138" s="21"/>
      <c r="F4138" s="21"/>
      <c r="G4138" s="21"/>
    </row>
    <row r="4139" spans="4:7">
      <c r="D4139" s="21"/>
      <c r="E4139" s="21"/>
      <c r="F4139" s="21"/>
      <c r="G4139" s="21"/>
    </row>
    <row r="4140" spans="4:7">
      <c r="D4140" s="21"/>
      <c r="E4140" s="21"/>
      <c r="F4140" s="21"/>
      <c r="G4140" s="21"/>
    </row>
    <row r="4141" spans="4:7">
      <c r="D4141" s="21"/>
      <c r="E4141" s="21"/>
      <c r="F4141" s="21"/>
      <c r="G4141" s="21"/>
    </row>
    <row r="4142" spans="4:7">
      <c r="D4142" s="21"/>
      <c r="E4142" s="21"/>
      <c r="F4142" s="21"/>
      <c r="G4142" s="21"/>
    </row>
    <row r="4143" spans="4:7">
      <c r="D4143" s="21"/>
      <c r="E4143" s="21"/>
      <c r="F4143" s="21"/>
      <c r="G4143" s="21"/>
    </row>
    <row r="4144" spans="4:7">
      <c r="D4144" s="21"/>
      <c r="E4144" s="21"/>
      <c r="F4144" s="21"/>
      <c r="G4144" s="21"/>
    </row>
    <row r="4145" spans="4:7">
      <c r="D4145" s="21"/>
      <c r="E4145" s="21"/>
      <c r="F4145" s="21"/>
      <c r="G4145" s="21"/>
    </row>
    <row r="4146" spans="4:7">
      <c r="D4146" s="21"/>
      <c r="E4146" s="21"/>
      <c r="F4146" s="21"/>
      <c r="G4146" s="21"/>
    </row>
    <row r="4147" spans="4:7">
      <c r="D4147" s="21"/>
      <c r="E4147" s="21"/>
      <c r="F4147" s="21"/>
      <c r="G4147" s="21"/>
    </row>
    <row r="4148" spans="4:7">
      <c r="D4148" s="21"/>
      <c r="E4148" s="21"/>
      <c r="F4148" s="21"/>
      <c r="G4148" s="21"/>
    </row>
    <row r="4149" spans="4:7">
      <c r="D4149" s="21"/>
      <c r="E4149" s="21"/>
      <c r="F4149" s="21"/>
      <c r="G4149" s="21"/>
    </row>
    <row r="4150" spans="4:7">
      <c r="D4150" s="21"/>
      <c r="E4150" s="21"/>
      <c r="F4150" s="21"/>
      <c r="G4150" s="21"/>
    </row>
    <row r="4151" spans="4:7">
      <c r="D4151" s="21"/>
      <c r="E4151" s="21"/>
      <c r="F4151" s="21"/>
      <c r="G4151" s="21"/>
    </row>
    <row r="4152" spans="4:7">
      <c r="D4152" s="21"/>
      <c r="E4152" s="21"/>
      <c r="F4152" s="21"/>
      <c r="G4152" s="21"/>
    </row>
    <row r="4153" spans="4:7">
      <c r="D4153" s="21"/>
      <c r="E4153" s="21"/>
      <c r="F4153" s="21"/>
      <c r="G4153" s="21"/>
    </row>
    <row r="4154" spans="4:7">
      <c r="D4154" s="21"/>
      <c r="E4154" s="21"/>
      <c r="F4154" s="21"/>
      <c r="G4154" s="21"/>
    </row>
    <row r="4155" spans="4:7">
      <c r="D4155" s="21"/>
      <c r="E4155" s="21"/>
      <c r="F4155" s="21"/>
      <c r="G4155" s="21"/>
    </row>
    <row r="4156" spans="4:7">
      <c r="D4156" s="21"/>
      <c r="E4156" s="21"/>
      <c r="F4156" s="21"/>
      <c r="G4156" s="21"/>
    </row>
    <row r="4157" spans="4:7">
      <c r="D4157" s="21"/>
      <c r="E4157" s="21"/>
      <c r="F4157" s="21"/>
      <c r="G4157" s="21"/>
    </row>
    <row r="4158" spans="4:7">
      <c r="D4158" s="21"/>
      <c r="E4158" s="21"/>
      <c r="F4158" s="21"/>
      <c r="G4158" s="21"/>
    </row>
    <row r="4159" spans="4:7">
      <c r="D4159" s="21"/>
      <c r="E4159" s="21"/>
      <c r="F4159" s="21"/>
      <c r="G4159" s="21"/>
    </row>
    <row r="4160" spans="4:7">
      <c r="D4160" s="21"/>
      <c r="E4160" s="21"/>
      <c r="F4160" s="21"/>
      <c r="G4160" s="21"/>
    </row>
    <row r="4161" spans="4:7">
      <c r="D4161" s="21"/>
      <c r="E4161" s="21"/>
      <c r="F4161" s="21"/>
      <c r="G4161" s="21"/>
    </row>
    <row r="4162" spans="4:7">
      <c r="D4162" s="21"/>
      <c r="E4162" s="21"/>
      <c r="F4162" s="21"/>
      <c r="G4162" s="21"/>
    </row>
    <row r="4163" spans="4:7">
      <c r="D4163" s="21"/>
      <c r="E4163" s="21"/>
      <c r="F4163" s="21"/>
      <c r="G4163" s="21"/>
    </row>
    <row r="4164" spans="4:7">
      <c r="D4164" s="21"/>
      <c r="E4164" s="21"/>
      <c r="F4164" s="21"/>
      <c r="G4164" s="21"/>
    </row>
    <row r="4165" spans="4:7">
      <c r="D4165" s="21"/>
      <c r="E4165" s="21"/>
      <c r="F4165" s="21"/>
      <c r="G4165" s="21"/>
    </row>
    <row r="4166" spans="4:7">
      <c r="D4166" s="21"/>
      <c r="E4166" s="21"/>
      <c r="F4166" s="21"/>
      <c r="G4166" s="21"/>
    </row>
    <row r="4167" spans="4:7">
      <c r="D4167" s="21"/>
      <c r="E4167" s="21"/>
      <c r="F4167" s="21"/>
      <c r="G4167" s="21"/>
    </row>
    <row r="4168" spans="4:7">
      <c r="D4168" s="21"/>
      <c r="E4168" s="21"/>
      <c r="F4168" s="21"/>
      <c r="G4168" s="21"/>
    </row>
    <row r="4169" spans="4:7">
      <c r="D4169" s="21"/>
      <c r="E4169" s="21"/>
      <c r="F4169" s="21"/>
      <c r="G4169" s="21"/>
    </row>
    <row r="4170" spans="4:7">
      <c r="D4170" s="21"/>
      <c r="E4170" s="21"/>
      <c r="F4170" s="21"/>
      <c r="G4170" s="21"/>
    </row>
    <row r="4171" spans="4:7">
      <c r="D4171" s="21"/>
      <c r="E4171" s="21"/>
      <c r="F4171" s="21"/>
      <c r="G4171" s="21"/>
    </row>
    <row r="4172" spans="4:7">
      <c r="D4172" s="21"/>
      <c r="E4172" s="21"/>
      <c r="F4172" s="21"/>
      <c r="G4172" s="21"/>
    </row>
    <row r="4173" spans="4:7">
      <c r="D4173" s="21"/>
      <c r="E4173" s="21"/>
      <c r="F4173" s="21"/>
      <c r="G4173" s="21"/>
    </row>
    <row r="4174" spans="4:7">
      <c r="D4174" s="21"/>
      <c r="E4174" s="21"/>
      <c r="F4174" s="21"/>
      <c r="G4174" s="21"/>
    </row>
    <row r="4175" spans="4:7">
      <c r="D4175" s="21"/>
      <c r="E4175" s="21"/>
      <c r="F4175" s="21"/>
      <c r="G4175" s="21"/>
    </row>
    <row r="4176" spans="4:7">
      <c r="D4176" s="21"/>
      <c r="E4176" s="21"/>
      <c r="F4176" s="21"/>
      <c r="G4176" s="21"/>
    </row>
    <row r="4177" spans="4:7">
      <c r="D4177" s="21"/>
      <c r="E4177" s="21"/>
      <c r="F4177" s="21"/>
      <c r="G4177" s="21"/>
    </row>
    <row r="4178" spans="4:7">
      <c r="D4178" s="21"/>
      <c r="E4178" s="21"/>
      <c r="F4178" s="21"/>
      <c r="G4178" s="21"/>
    </row>
    <row r="4179" spans="4:7">
      <c r="D4179" s="21"/>
      <c r="E4179" s="21"/>
      <c r="F4179" s="21"/>
      <c r="G4179" s="21"/>
    </row>
    <row r="4180" spans="4:7">
      <c r="D4180" s="21"/>
      <c r="E4180" s="21"/>
      <c r="F4180" s="21"/>
      <c r="G4180" s="21"/>
    </row>
    <row r="4181" spans="4:7">
      <c r="D4181" s="21"/>
      <c r="E4181" s="21"/>
      <c r="F4181" s="21"/>
      <c r="G4181" s="21"/>
    </row>
    <row r="4182" spans="4:7">
      <c r="D4182" s="21"/>
      <c r="E4182" s="21"/>
      <c r="F4182" s="21"/>
      <c r="G4182" s="21"/>
    </row>
    <row r="4183" spans="4:7">
      <c r="D4183" s="21"/>
      <c r="E4183" s="21"/>
      <c r="F4183" s="21"/>
      <c r="G4183" s="21"/>
    </row>
    <row r="4184" spans="4:7">
      <c r="D4184" s="21"/>
      <c r="E4184" s="21"/>
      <c r="F4184" s="21"/>
      <c r="G4184" s="21"/>
    </row>
    <row r="4185" spans="4:7">
      <c r="D4185" s="21"/>
      <c r="E4185" s="21"/>
      <c r="F4185" s="21"/>
      <c r="G4185" s="21"/>
    </row>
    <row r="4186" spans="4:7">
      <c r="D4186" s="21"/>
      <c r="E4186" s="21"/>
      <c r="F4186" s="21"/>
      <c r="G4186" s="21"/>
    </row>
    <row r="4187" spans="4:7">
      <c r="D4187" s="21"/>
      <c r="E4187" s="21"/>
      <c r="F4187" s="21"/>
      <c r="G4187" s="21"/>
    </row>
    <row r="4188" spans="4:7">
      <c r="D4188" s="21"/>
      <c r="E4188" s="21"/>
      <c r="F4188" s="21"/>
      <c r="G4188" s="21"/>
    </row>
    <row r="4189" spans="4:7">
      <c r="D4189" s="21"/>
      <c r="E4189" s="21"/>
      <c r="F4189" s="21"/>
      <c r="G4189" s="21"/>
    </row>
    <row r="4190" spans="4:7">
      <c r="D4190" s="21"/>
      <c r="E4190" s="21"/>
      <c r="F4190" s="21"/>
      <c r="G4190" s="21"/>
    </row>
    <row r="4191" spans="4:7">
      <c r="D4191" s="21"/>
      <c r="E4191" s="21"/>
      <c r="F4191" s="21"/>
      <c r="G4191" s="21"/>
    </row>
    <row r="4192" spans="4:7">
      <c r="D4192" s="21"/>
      <c r="E4192" s="21"/>
      <c r="F4192" s="21"/>
      <c r="G4192" s="21"/>
    </row>
    <row r="4193" spans="4:7">
      <c r="D4193" s="21"/>
      <c r="E4193" s="21"/>
      <c r="F4193" s="21"/>
      <c r="G4193" s="21"/>
    </row>
    <row r="4194" spans="4:7">
      <c r="D4194" s="21"/>
      <c r="E4194" s="21"/>
      <c r="F4194" s="21"/>
      <c r="G4194" s="21"/>
    </row>
    <row r="4195" spans="4:7">
      <c r="D4195" s="21"/>
      <c r="E4195" s="21"/>
      <c r="F4195" s="21"/>
      <c r="G4195" s="21"/>
    </row>
    <row r="4196" spans="4:7">
      <c r="D4196" s="21"/>
      <c r="E4196" s="21"/>
      <c r="F4196" s="21"/>
      <c r="G4196" s="21"/>
    </row>
    <row r="4197" spans="4:7">
      <c r="D4197" s="21"/>
      <c r="E4197" s="21"/>
      <c r="F4197" s="21"/>
      <c r="G4197" s="21"/>
    </row>
    <row r="4198" spans="4:7">
      <c r="D4198" s="21"/>
      <c r="E4198" s="21"/>
      <c r="F4198" s="21"/>
      <c r="G4198" s="21"/>
    </row>
    <row r="4199" spans="4:7">
      <c r="D4199" s="21"/>
      <c r="E4199" s="21"/>
      <c r="F4199" s="21"/>
      <c r="G4199" s="21"/>
    </row>
    <row r="4200" spans="4:7">
      <c r="D4200" s="21"/>
      <c r="E4200" s="21"/>
      <c r="F4200" s="21"/>
      <c r="G4200" s="21"/>
    </row>
    <row r="4201" spans="4:7">
      <c r="D4201" s="21"/>
      <c r="E4201" s="21"/>
      <c r="F4201" s="21"/>
      <c r="G4201" s="21"/>
    </row>
    <row r="4202" spans="4:7">
      <c r="D4202" s="21"/>
      <c r="E4202" s="21"/>
      <c r="F4202" s="21"/>
      <c r="G4202" s="21"/>
    </row>
    <row r="4203" spans="4:7">
      <c r="D4203" s="21"/>
      <c r="E4203" s="21"/>
      <c r="F4203" s="21"/>
      <c r="G4203" s="21"/>
    </row>
    <row r="4204" spans="4:7">
      <c r="D4204" s="21"/>
      <c r="E4204" s="21"/>
      <c r="F4204" s="21"/>
      <c r="G4204" s="21"/>
    </row>
    <row r="4205" spans="4:7">
      <c r="D4205" s="21"/>
      <c r="E4205" s="21"/>
      <c r="F4205" s="21"/>
      <c r="G4205" s="21"/>
    </row>
    <row r="4206" spans="4:7">
      <c r="D4206" s="21"/>
      <c r="E4206" s="21"/>
      <c r="F4206" s="21"/>
      <c r="G4206" s="21"/>
    </row>
    <row r="4207" spans="4:7">
      <c r="D4207" s="21"/>
      <c r="E4207" s="21"/>
      <c r="F4207" s="21"/>
      <c r="G4207" s="21"/>
    </row>
    <row r="4208" spans="4:7">
      <c r="D4208" s="21"/>
      <c r="E4208" s="21"/>
      <c r="F4208" s="21"/>
      <c r="G4208" s="21"/>
    </row>
    <row r="4209" spans="4:7">
      <c r="D4209" s="21"/>
      <c r="E4209" s="21"/>
      <c r="F4209" s="21"/>
      <c r="G4209" s="21"/>
    </row>
    <row r="4210" spans="4:7">
      <c r="D4210" s="21"/>
      <c r="E4210" s="21"/>
      <c r="F4210" s="21"/>
      <c r="G4210" s="21"/>
    </row>
    <row r="4211" spans="4:7">
      <c r="D4211" s="21"/>
      <c r="E4211" s="21"/>
      <c r="F4211" s="21"/>
      <c r="G4211" s="21"/>
    </row>
    <row r="4212" spans="4:7">
      <c r="D4212" s="21"/>
      <c r="E4212" s="21"/>
      <c r="F4212" s="21"/>
      <c r="G4212" s="21"/>
    </row>
    <row r="4213" spans="4:7">
      <c r="D4213" s="21"/>
      <c r="E4213" s="21"/>
      <c r="F4213" s="21"/>
      <c r="G4213" s="21"/>
    </row>
    <row r="4214" spans="4:7">
      <c r="D4214" s="21"/>
      <c r="E4214" s="21"/>
      <c r="F4214" s="21"/>
      <c r="G4214" s="21"/>
    </row>
    <row r="4215" spans="4:7">
      <c r="D4215" s="21"/>
      <c r="E4215" s="21"/>
      <c r="F4215" s="21"/>
      <c r="G4215" s="21"/>
    </row>
    <row r="4216" spans="4:7">
      <c r="D4216" s="21"/>
      <c r="E4216" s="21"/>
      <c r="F4216" s="21"/>
      <c r="G4216" s="21"/>
    </row>
    <row r="4217" spans="4:7">
      <c r="D4217" s="21"/>
      <c r="E4217" s="21"/>
      <c r="F4217" s="21"/>
      <c r="G4217" s="21"/>
    </row>
    <row r="4218" spans="4:7">
      <c r="D4218" s="21"/>
      <c r="E4218" s="21"/>
      <c r="F4218" s="21"/>
      <c r="G4218" s="21"/>
    </row>
    <row r="4219" spans="4:7">
      <c r="D4219" s="21"/>
      <c r="E4219" s="21"/>
      <c r="F4219" s="21"/>
      <c r="G4219" s="21"/>
    </row>
    <row r="4220" spans="4:7">
      <c r="D4220" s="21"/>
      <c r="E4220" s="21"/>
      <c r="F4220" s="21"/>
      <c r="G4220" s="21"/>
    </row>
    <row r="4221" spans="4:7">
      <c r="D4221" s="21"/>
      <c r="E4221" s="21"/>
      <c r="F4221" s="21"/>
      <c r="G4221" s="21"/>
    </row>
    <row r="4222" spans="4:7">
      <c r="D4222" s="21"/>
      <c r="E4222" s="21"/>
      <c r="F4222" s="21"/>
      <c r="G4222" s="21"/>
    </row>
    <row r="4223" spans="4:7">
      <c r="D4223" s="21"/>
      <c r="E4223" s="21"/>
      <c r="F4223" s="21"/>
      <c r="G4223" s="21"/>
    </row>
    <row r="4224" spans="4:7">
      <c r="D4224" s="21"/>
      <c r="E4224" s="21"/>
      <c r="F4224" s="21"/>
      <c r="G4224" s="21"/>
    </row>
    <row r="4225" spans="4:7">
      <c r="D4225" s="21"/>
      <c r="E4225" s="21"/>
      <c r="F4225" s="21"/>
      <c r="G4225" s="21"/>
    </row>
    <row r="4226" spans="4:7">
      <c r="D4226" s="21"/>
      <c r="E4226" s="21"/>
      <c r="F4226" s="21"/>
      <c r="G4226" s="21"/>
    </row>
    <row r="4227" spans="4:7">
      <c r="D4227" s="21"/>
      <c r="E4227" s="21"/>
      <c r="F4227" s="21"/>
      <c r="G4227" s="21"/>
    </row>
    <row r="4228" spans="4:7">
      <c r="D4228" s="21"/>
      <c r="E4228" s="21"/>
      <c r="F4228" s="21"/>
      <c r="G4228" s="21"/>
    </row>
    <row r="4229" spans="4:7">
      <c r="D4229" s="21"/>
      <c r="E4229" s="21"/>
      <c r="F4229" s="21"/>
      <c r="G4229" s="21"/>
    </row>
    <row r="4230" spans="4:7">
      <c r="D4230" s="21"/>
      <c r="E4230" s="21"/>
      <c r="F4230" s="21"/>
      <c r="G4230" s="21"/>
    </row>
    <row r="4231" spans="4:7">
      <c r="D4231" s="21"/>
      <c r="E4231" s="21"/>
      <c r="F4231" s="21"/>
      <c r="G4231" s="21"/>
    </row>
    <row r="4232" spans="4:7">
      <c r="D4232" s="21"/>
      <c r="E4232" s="21"/>
      <c r="F4232" s="21"/>
      <c r="G4232" s="21"/>
    </row>
    <row r="4233" spans="4:7">
      <c r="D4233" s="21"/>
      <c r="E4233" s="21"/>
      <c r="F4233" s="21"/>
      <c r="G4233" s="21"/>
    </row>
    <row r="4234" spans="4:7">
      <c r="D4234" s="21"/>
      <c r="E4234" s="21"/>
      <c r="F4234" s="21"/>
      <c r="G4234" s="21"/>
    </row>
    <row r="4235" spans="4:7">
      <c r="D4235" s="21"/>
      <c r="E4235" s="21"/>
      <c r="F4235" s="21"/>
      <c r="G4235" s="21"/>
    </row>
    <row r="4236" spans="4:7">
      <c r="D4236" s="21"/>
      <c r="E4236" s="21"/>
      <c r="F4236" s="21"/>
      <c r="G4236" s="21"/>
    </row>
    <row r="4237" spans="4:7">
      <c r="D4237" s="21"/>
      <c r="E4237" s="21"/>
      <c r="F4237" s="21"/>
      <c r="G4237" s="21"/>
    </row>
    <row r="4238" spans="4:7">
      <c r="D4238" s="21"/>
      <c r="E4238" s="21"/>
      <c r="F4238" s="21"/>
      <c r="G4238" s="21"/>
    </row>
    <row r="4239" spans="4:7">
      <c r="D4239" s="21"/>
      <c r="E4239" s="21"/>
      <c r="F4239" s="21"/>
      <c r="G4239" s="21"/>
    </row>
    <row r="4240" spans="4:7">
      <c r="D4240" s="21"/>
      <c r="E4240" s="21"/>
      <c r="F4240" s="21"/>
      <c r="G4240" s="21"/>
    </row>
    <row r="4241" spans="4:7">
      <c r="D4241" s="21"/>
      <c r="E4241" s="21"/>
      <c r="F4241" s="21"/>
      <c r="G4241" s="21"/>
    </row>
    <row r="4242" spans="4:7">
      <c r="D4242" s="21"/>
      <c r="E4242" s="21"/>
      <c r="F4242" s="21"/>
      <c r="G4242" s="21"/>
    </row>
    <row r="4243" spans="4:7">
      <c r="D4243" s="21"/>
      <c r="E4243" s="21"/>
      <c r="F4243" s="21"/>
      <c r="G4243" s="21"/>
    </row>
    <row r="4244" spans="4:7">
      <c r="D4244" s="21"/>
      <c r="E4244" s="21"/>
      <c r="F4244" s="21"/>
      <c r="G4244" s="21"/>
    </row>
    <row r="4245" spans="4:7">
      <c r="D4245" s="21"/>
      <c r="E4245" s="21"/>
      <c r="F4245" s="21"/>
      <c r="G4245" s="21"/>
    </row>
    <row r="4246" spans="4:7">
      <c r="D4246" s="21"/>
      <c r="E4246" s="21"/>
      <c r="F4246" s="21"/>
      <c r="G4246" s="21"/>
    </row>
    <row r="4247" spans="4:7">
      <c r="D4247" s="21"/>
      <c r="E4247" s="21"/>
      <c r="F4247" s="21"/>
      <c r="G4247" s="21"/>
    </row>
    <row r="4248" spans="4:7">
      <c r="D4248" s="21"/>
      <c r="E4248" s="21"/>
      <c r="F4248" s="21"/>
      <c r="G4248" s="21"/>
    </row>
    <row r="4249" spans="4:7">
      <c r="D4249" s="21"/>
      <c r="E4249" s="21"/>
      <c r="F4249" s="21"/>
      <c r="G4249" s="21"/>
    </row>
    <row r="4250" spans="4:7">
      <c r="D4250" s="21"/>
      <c r="E4250" s="21"/>
      <c r="F4250" s="21"/>
      <c r="G4250" s="21"/>
    </row>
    <row r="4251" spans="4:7">
      <c r="D4251" s="21"/>
      <c r="E4251" s="21"/>
      <c r="F4251" s="21"/>
      <c r="G4251" s="21"/>
    </row>
    <row r="4252" spans="4:7">
      <c r="D4252" s="21"/>
      <c r="E4252" s="21"/>
      <c r="F4252" s="21"/>
      <c r="G4252" s="21"/>
    </row>
    <row r="4253" spans="4:7">
      <c r="D4253" s="21"/>
      <c r="E4253" s="21"/>
      <c r="F4253" s="21"/>
      <c r="G4253" s="21"/>
    </row>
    <row r="4254" spans="4:7">
      <c r="D4254" s="21"/>
      <c r="E4254" s="21"/>
      <c r="F4254" s="21"/>
      <c r="G4254" s="21"/>
    </row>
    <row r="4255" spans="4:7">
      <c r="D4255" s="21"/>
      <c r="E4255" s="21"/>
      <c r="F4255" s="21"/>
      <c r="G4255" s="21"/>
    </row>
    <row r="4256" spans="4:7">
      <c r="D4256" s="21"/>
      <c r="E4256" s="21"/>
      <c r="F4256" s="21"/>
      <c r="G4256" s="21"/>
    </row>
    <row r="4257" spans="4:7">
      <c r="D4257" s="21"/>
      <c r="E4257" s="21"/>
      <c r="F4257" s="21"/>
      <c r="G4257" s="21"/>
    </row>
    <row r="4258" spans="4:7">
      <c r="D4258" s="21"/>
      <c r="E4258" s="21"/>
      <c r="F4258" s="21"/>
      <c r="G4258" s="21"/>
    </row>
    <row r="4259" spans="4:7">
      <c r="D4259" s="21"/>
      <c r="E4259" s="21"/>
      <c r="F4259" s="21"/>
      <c r="G4259" s="21"/>
    </row>
    <row r="4260" spans="4:7">
      <c r="D4260" s="21"/>
      <c r="E4260" s="21"/>
      <c r="F4260" s="21"/>
      <c r="G4260" s="21"/>
    </row>
    <row r="4261" spans="4:7">
      <c r="D4261" s="21"/>
      <c r="E4261" s="21"/>
      <c r="F4261" s="21"/>
      <c r="G4261" s="21"/>
    </row>
    <row r="4262" spans="4:7">
      <c r="D4262" s="21"/>
      <c r="E4262" s="21"/>
      <c r="F4262" s="21"/>
      <c r="G4262" s="21"/>
    </row>
    <row r="4263" spans="4:7">
      <c r="D4263" s="21"/>
      <c r="E4263" s="21"/>
      <c r="F4263" s="21"/>
      <c r="G4263" s="21"/>
    </row>
    <row r="4264" spans="4:7">
      <c r="D4264" s="21"/>
      <c r="E4264" s="21"/>
      <c r="F4264" s="21"/>
      <c r="G4264" s="21"/>
    </row>
    <row r="4265" spans="4:7">
      <c r="D4265" s="21"/>
      <c r="E4265" s="21"/>
      <c r="F4265" s="21"/>
      <c r="G4265" s="21"/>
    </row>
    <row r="4266" spans="4:7">
      <c r="D4266" s="21"/>
      <c r="E4266" s="21"/>
      <c r="F4266" s="21"/>
      <c r="G4266" s="21"/>
    </row>
    <row r="4267" spans="4:7">
      <c r="D4267" s="21"/>
      <c r="E4267" s="21"/>
      <c r="F4267" s="21"/>
      <c r="G4267" s="21"/>
    </row>
    <row r="4268" spans="4:7">
      <c r="D4268" s="21"/>
      <c r="E4268" s="21"/>
      <c r="F4268" s="21"/>
      <c r="G4268" s="21"/>
    </row>
    <row r="4269" spans="4:7">
      <c r="D4269" s="21"/>
      <c r="E4269" s="21"/>
      <c r="F4269" s="21"/>
      <c r="G4269" s="21"/>
    </row>
    <row r="4270" spans="4:7">
      <c r="D4270" s="21"/>
      <c r="E4270" s="21"/>
      <c r="F4270" s="21"/>
      <c r="G4270" s="21"/>
    </row>
    <row r="4271" spans="4:7">
      <c r="D4271" s="21"/>
      <c r="E4271" s="21"/>
      <c r="F4271" s="21"/>
      <c r="G4271" s="21"/>
    </row>
    <row r="4272" spans="4:7">
      <c r="D4272" s="21"/>
      <c r="E4272" s="21"/>
      <c r="F4272" s="21"/>
      <c r="G4272" s="21"/>
    </row>
    <row r="4273" spans="4:7">
      <c r="D4273" s="21"/>
      <c r="E4273" s="21"/>
      <c r="F4273" s="21"/>
      <c r="G4273" s="21"/>
    </row>
    <row r="4274" spans="4:7">
      <c r="D4274" s="21"/>
      <c r="E4274" s="21"/>
      <c r="F4274" s="21"/>
      <c r="G4274" s="21"/>
    </row>
    <row r="4275" spans="4:7">
      <c r="D4275" s="21"/>
      <c r="E4275" s="21"/>
      <c r="F4275" s="21"/>
      <c r="G4275" s="21"/>
    </row>
    <row r="4276" spans="4:7">
      <c r="D4276" s="21"/>
      <c r="E4276" s="21"/>
      <c r="F4276" s="21"/>
      <c r="G4276" s="21"/>
    </row>
    <row r="4277" spans="4:7">
      <c r="D4277" s="21"/>
      <c r="E4277" s="21"/>
      <c r="F4277" s="21"/>
      <c r="G4277" s="21"/>
    </row>
    <row r="4278" spans="4:7">
      <c r="D4278" s="21"/>
      <c r="E4278" s="21"/>
      <c r="F4278" s="21"/>
      <c r="G4278" s="21"/>
    </row>
    <row r="4279" spans="4:7">
      <c r="D4279" s="21"/>
      <c r="E4279" s="21"/>
      <c r="F4279" s="21"/>
      <c r="G4279" s="21"/>
    </row>
    <row r="4280" spans="4:7">
      <c r="D4280" s="21"/>
      <c r="E4280" s="21"/>
      <c r="F4280" s="21"/>
      <c r="G4280" s="21"/>
    </row>
    <row r="4281" spans="4:7">
      <c r="D4281" s="21"/>
      <c r="E4281" s="21"/>
      <c r="F4281" s="21"/>
      <c r="G4281" s="21"/>
    </row>
    <row r="4282" spans="4:7">
      <c r="D4282" s="21"/>
      <c r="E4282" s="21"/>
      <c r="F4282" s="21"/>
      <c r="G4282" s="21"/>
    </row>
    <row r="4283" spans="4:7">
      <c r="D4283" s="21"/>
      <c r="E4283" s="21"/>
      <c r="F4283" s="21"/>
      <c r="G4283" s="21"/>
    </row>
    <row r="4284" spans="4:7">
      <c r="D4284" s="21"/>
      <c r="E4284" s="21"/>
      <c r="F4284" s="21"/>
      <c r="G4284" s="21"/>
    </row>
    <row r="4285" spans="4:7">
      <c r="D4285" s="21"/>
      <c r="E4285" s="21"/>
      <c r="F4285" s="21"/>
      <c r="G4285" s="21"/>
    </row>
    <row r="4286" spans="4:7">
      <c r="D4286" s="21"/>
      <c r="E4286" s="21"/>
      <c r="F4286" s="21"/>
      <c r="G4286" s="21"/>
    </row>
    <row r="4287" spans="4:7">
      <c r="D4287" s="21"/>
      <c r="E4287" s="21"/>
      <c r="F4287" s="21"/>
      <c r="G4287" s="21"/>
    </row>
    <row r="4288" spans="4:7">
      <c r="D4288" s="21"/>
      <c r="E4288" s="21"/>
      <c r="F4288" s="21"/>
      <c r="G4288" s="21"/>
    </row>
    <row r="4289" spans="4:7">
      <c r="D4289" s="21"/>
      <c r="E4289" s="21"/>
      <c r="F4289" s="21"/>
      <c r="G4289" s="21"/>
    </row>
    <row r="4290" spans="4:7">
      <c r="D4290" s="21"/>
      <c r="E4290" s="21"/>
      <c r="F4290" s="21"/>
      <c r="G4290" s="21"/>
    </row>
    <row r="4291" spans="4:7">
      <c r="D4291" s="21"/>
      <c r="E4291" s="21"/>
      <c r="F4291" s="21"/>
      <c r="G4291" s="21"/>
    </row>
    <row r="4292" spans="4:7">
      <c r="D4292" s="21"/>
      <c r="E4292" s="21"/>
      <c r="F4292" s="21"/>
      <c r="G4292" s="21"/>
    </row>
    <row r="4293" spans="4:7">
      <c r="D4293" s="21"/>
      <c r="E4293" s="21"/>
      <c r="F4293" s="21"/>
      <c r="G4293" s="21"/>
    </row>
    <row r="4294" spans="4:7">
      <c r="D4294" s="21"/>
      <c r="E4294" s="21"/>
      <c r="F4294" s="21"/>
      <c r="G4294" s="21"/>
    </row>
    <row r="4295" spans="4:7">
      <c r="D4295" s="21"/>
      <c r="E4295" s="21"/>
      <c r="F4295" s="21"/>
      <c r="G4295" s="21"/>
    </row>
    <row r="4296" spans="4:7">
      <c r="D4296" s="21"/>
      <c r="E4296" s="21"/>
      <c r="F4296" s="21"/>
      <c r="G4296" s="21"/>
    </row>
    <row r="4297" spans="4:7">
      <c r="D4297" s="21"/>
      <c r="E4297" s="21"/>
      <c r="F4297" s="21"/>
      <c r="G4297" s="21"/>
    </row>
    <row r="4298" spans="4:7">
      <c r="D4298" s="21"/>
      <c r="E4298" s="21"/>
      <c r="F4298" s="21"/>
      <c r="G4298" s="21"/>
    </row>
    <row r="4299" spans="4:7">
      <c r="D4299" s="21"/>
      <c r="E4299" s="21"/>
      <c r="F4299" s="21"/>
      <c r="G4299" s="21"/>
    </row>
    <row r="4300" spans="4:7">
      <c r="D4300" s="21"/>
      <c r="E4300" s="21"/>
      <c r="F4300" s="21"/>
      <c r="G4300" s="21"/>
    </row>
    <row r="4301" spans="4:7">
      <c r="D4301" s="21"/>
      <c r="E4301" s="21"/>
      <c r="F4301" s="21"/>
      <c r="G4301" s="21"/>
    </row>
    <row r="4302" spans="4:7">
      <c r="D4302" s="21"/>
      <c r="E4302" s="21"/>
      <c r="F4302" s="21"/>
      <c r="G4302" s="21"/>
    </row>
    <row r="4303" spans="4:7">
      <c r="D4303" s="21"/>
      <c r="E4303" s="21"/>
      <c r="F4303" s="21"/>
      <c r="G4303" s="21"/>
    </row>
    <row r="4304" spans="4:7">
      <c r="D4304" s="21"/>
      <c r="E4304" s="21"/>
      <c r="F4304" s="21"/>
      <c r="G4304" s="21"/>
    </row>
    <row r="4305" spans="4:7">
      <c r="D4305" s="21"/>
      <c r="E4305" s="21"/>
      <c r="F4305" s="21"/>
      <c r="G4305" s="21"/>
    </row>
    <row r="4306" spans="4:7">
      <c r="D4306" s="21"/>
      <c r="E4306" s="21"/>
      <c r="F4306" s="21"/>
      <c r="G4306" s="21"/>
    </row>
    <row r="4307" spans="4:7">
      <c r="D4307" s="21"/>
      <c r="E4307" s="21"/>
      <c r="F4307" s="21"/>
      <c r="G4307" s="21"/>
    </row>
    <row r="4308" spans="4:7">
      <c r="D4308" s="21"/>
      <c r="E4308" s="21"/>
      <c r="F4308" s="21"/>
      <c r="G4308" s="21"/>
    </row>
    <row r="4309" spans="4:7">
      <c r="D4309" s="21"/>
      <c r="E4309" s="21"/>
      <c r="F4309" s="21"/>
      <c r="G4309" s="21"/>
    </row>
    <row r="4310" spans="4:7">
      <c r="D4310" s="21"/>
      <c r="E4310" s="21"/>
      <c r="F4310" s="21"/>
      <c r="G4310" s="21"/>
    </row>
    <row r="4311" spans="4:7">
      <c r="D4311" s="21"/>
      <c r="E4311" s="21"/>
      <c r="F4311" s="21"/>
      <c r="G4311" s="21"/>
    </row>
    <row r="4312" spans="4:7">
      <c r="D4312" s="21"/>
      <c r="E4312" s="21"/>
      <c r="F4312" s="21"/>
      <c r="G4312" s="21"/>
    </row>
    <row r="4313" spans="4:7">
      <c r="D4313" s="21"/>
      <c r="E4313" s="21"/>
      <c r="F4313" s="21"/>
      <c r="G4313" s="21"/>
    </row>
    <row r="4314" spans="4:7">
      <c r="D4314" s="21"/>
      <c r="E4314" s="21"/>
      <c r="F4314" s="21"/>
      <c r="G4314" s="21"/>
    </row>
    <row r="4315" spans="4:7">
      <c r="D4315" s="21"/>
      <c r="E4315" s="21"/>
      <c r="F4315" s="21"/>
      <c r="G4315" s="21"/>
    </row>
    <row r="4316" spans="4:7">
      <c r="D4316" s="21"/>
      <c r="E4316" s="21"/>
      <c r="F4316" s="21"/>
      <c r="G4316" s="21"/>
    </row>
    <row r="4317" spans="4:7">
      <c r="D4317" s="21"/>
      <c r="E4317" s="21"/>
      <c r="F4317" s="21"/>
      <c r="G4317" s="21"/>
    </row>
    <row r="4318" spans="4:7">
      <c r="D4318" s="21"/>
      <c r="E4318" s="21"/>
      <c r="F4318" s="21"/>
      <c r="G4318" s="21"/>
    </row>
    <row r="4319" spans="4:7">
      <c r="D4319" s="21"/>
      <c r="E4319" s="21"/>
      <c r="F4319" s="21"/>
      <c r="G4319" s="21"/>
    </row>
    <row r="4320" spans="4:7">
      <c r="D4320" s="21"/>
      <c r="E4320" s="21"/>
      <c r="F4320" s="21"/>
      <c r="G4320" s="21"/>
    </row>
    <row r="4321" spans="4:7">
      <c r="D4321" s="21"/>
      <c r="E4321" s="21"/>
      <c r="F4321" s="21"/>
      <c r="G4321" s="21"/>
    </row>
    <row r="4322" spans="4:7">
      <c r="D4322" s="21"/>
      <c r="E4322" s="21"/>
      <c r="F4322" s="21"/>
      <c r="G4322" s="21"/>
    </row>
    <row r="4323" spans="4:7">
      <c r="D4323" s="21"/>
      <c r="E4323" s="21"/>
      <c r="F4323" s="21"/>
      <c r="G4323" s="21"/>
    </row>
    <row r="4324" spans="4:7">
      <c r="D4324" s="21"/>
      <c r="E4324" s="21"/>
      <c r="F4324" s="21"/>
      <c r="G4324" s="21"/>
    </row>
    <row r="4325" spans="4:7">
      <c r="D4325" s="21"/>
      <c r="E4325" s="21"/>
      <c r="F4325" s="21"/>
      <c r="G4325" s="21"/>
    </row>
    <row r="4326" spans="4:7">
      <c r="D4326" s="21"/>
      <c r="E4326" s="21"/>
      <c r="F4326" s="21"/>
      <c r="G4326" s="21"/>
    </row>
    <row r="4327" spans="4:7">
      <c r="D4327" s="21"/>
      <c r="E4327" s="21"/>
      <c r="F4327" s="21"/>
      <c r="G4327" s="21"/>
    </row>
    <row r="4328" spans="4:7">
      <c r="D4328" s="21"/>
      <c r="E4328" s="21"/>
      <c r="F4328" s="21"/>
      <c r="G4328" s="21"/>
    </row>
    <row r="4329" spans="4:7">
      <c r="D4329" s="21"/>
      <c r="E4329" s="21"/>
      <c r="F4329" s="21"/>
      <c r="G4329" s="21"/>
    </row>
    <row r="4330" spans="4:7">
      <c r="D4330" s="21"/>
      <c r="E4330" s="21"/>
      <c r="F4330" s="21"/>
      <c r="G4330" s="21"/>
    </row>
    <row r="4331" spans="4:7">
      <c r="D4331" s="21"/>
      <c r="E4331" s="21"/>
      <c r="F4331" s="21"/>
      <c r="G4331" s="21"/>
    </row>
    <row r="4332" spans="4:7">
      <c r="D4332" s="21"/>
      <c r="E4332" s="21"/>
      <c r="F4332" s="21"/>
      <c r="G4332" s="21"/>
    </row>
    <row r="4333" spans="4:7">
      <c r="D4333" s="21"/>
      <c r="E4333" s="21"/>
      <c r="F4333" s="21"/>
      <c r="G4333" s="21"/>
    </row>
    <row r="4334" spans="4:7">
      <c r="D4334" s="21"/>
      <c r="E4334" s="21"/>
      <c r="F4334" s="21"/>
      <c r="G4334" s="21"/>
    </row>
    <row r="4335" spans="4:7">
      <c r="D4335" s="21"/>
      <c r="E4335" s="21"/>
      <c r="F4335" s="21"/>
      <c r="G4335" s="21"/>
    </row>
    <row r="4336" spans="4:7">
      <c r="D4336" s="21"/>
      <c r="E4336" s="21"/>
      <c r="F4336" s="21"/>
      <c r="G4336" s="21"/>
    </row>
    <row r="4337" spans="4:7">
      <c r="D4337" s="21"/>
      <c r="E4337" s="21"/>
      <c r="F4337" s="21"/>
      <c r="G4337" s="21"/>
    </row>
    <row r="4338" spans="4:7">
      <c r="D4338" s="21"/>
      <c r="E4338" s="21"/>
      <c r="F4338" s="21"/>
      <c r="G4338" s="21"/>
    </row>
    <row r="4339" spans="4:7">
      <c r="D4339" s="21"/>
      <c r="E4339" s="21"/>
      <c r="F4339" s="21"/>
      <c r="G4339" s="21"/>
    </row>
    <row r="4340" spans="4:7">
      <c r="D4340" s="21"/>
      <c r="E4340" s="21"/>
      <c r="F4340" s="21"/>
      <c r="G4340" s="21"/>
    </row>
    <row r="4341" spans="4:7">
      <c r="D4341" s="21"/>
      <c r="E4341" s="21"/>
      <c r="F4341" s="21"/>
      <c r="G4341" s="21"/>
    </row>
    <row r="4342" spans="4:7">
      <c r="D4342" s="21"/>
      <c r="E4342" s="21"/>
      <c r="F4342" s="21"/>
      <c r="G4342" s="21"/>
    </row>
    <row r="4343" spans="4:7">
      <c r="D4343" s="21"/>
      <c r="E4343" s="21"/>
      <c r="F4343" s="21"/>
      <c r="G4343" s="21"/>
    </row>
    <row r="4344" spans="4:7">
      <c r="D4344" s="21"/>
      <c r="E4344" s="21"/>
      <c r="F4344" s="21"/>
      <c r="G4344" s="21"/>
    </row>
    <row r="4345" spans="4:7">
      <c r="D4345" s="21"/>
      <c r="E4345" s="21"/>
      <c r="F4345" s="21"/>
      <c r="G4345" s="21"/>
    </row>
    <row r="4346" spans="4:7">
      <c r="D4346" s="21"/>
      <c r="E4346" s="21"/>
      <c r="F4346" s="21"/>
      <c r="G4346" s="21"/>
    </row>
    <row r="4347" spans="4:7">
      <c r="D4347" s="21"/>
      <c r="E4347" s="21"/>
      <c r="F4347" s="21"/>
      <c r="G4347" s="21"/>
    </row>
    <row r="4348" spans="4:7">
      <c r="D4348" s="21"/>
      <c r="E4348" s="21"/>
      <c r="F4348" s="21"/>
      <c r="G4348" s="21"/>
    </row>
    <row r="4349" spans="4:7">
      <c r="D4349" s="21"/>
      <c r="E4349" s="21"/>
      <c r="F4349" s="21"/>
      <c r="G4349" s="21"/>
    </row>
    <row r="4350" spans="4:7">
      <c r="D4350" s="21"/>
      <c r="E4350" s="21"/>
      <c r="F4350" s="21"/>
      <c r="G4350" s="21"/>
    </row>
    <row r="4351" spans="4:7">
      <c r="D4351" s="21"/>
      <c r="E4351" s="21"/>
      <c r="F4351" s="21"/>
      <c r="G4351" s="21"/>
    </row>
    <row r="4352" spans="4:7">
      <c r="D4352" s="21"/>
      <c r="E4352" s="21"/>
      <c r="F4352" s="21"/>
      <c r="G4352" s="21"/>
    </row>
    <row r="4353" spans="4:7">
      <c r="D4353" s="21"/>
      <c r="E4353" s="21"/>
      <c r="F4353" s="21"/>
      <c r="G4353" s="21"/>
    </row>
  </sheetData>
  <phoneticPr fontId="6" type="noConversion"/>
  <pageMargins left="0.78740157499999996" right="0.78740157499999996" top="0.984251969" bottom="0.984251969" header="0.5" footer="0.5"/>
  <pageSetup paperSize="9" orientation="portrait"/>
  <headerFooter alignWithMargin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3163"/>
  <sheetViews>
    <sheetView showGridLines="0" workbookViewId="0">
      <pane xSplit="3" ySplit="2" topLeftCell="D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40625" defaultRowHeight="12.75"/>
  <cols>
    <col min="1" max="1" width="5.7109375" style="216" customWidth="1"/>
    <col min="2" max="2" width="12.42578125" style="222" customWidth="1"/>
    <col min="3" max="3" width="20.140625" style="32" customWidth="1"/>
    <col min="4" max="4" width="17.28515625" style="34" customWidth="1"/>
    <col min="5" max="5" width="13.85546875" style="31" customWidth="1"/>
    <col min="6" max="6" width="19.28515625" style="32" customWidth="1"/>
    <col min="7" max="7" width="9.85546875" style="32" bestFit="1" customWidth="1"/>
    <col min="8" max="8" width="14.7109375" style="32" bestFit="1" customWidth="1"/>
    <col min="9" max="9" width="20.42578125" style="32" customWidth="1"/>
    <col min="10" max="10" width="11.42578125" style="33" bestFit="1" customWidth="1"/>
    <col min="11" max="11" width="13.5703125" style="276" customWidth="1"/>
    <col min="12" max="13" width="13.5703125" style="32" customWidth="1"/>
    <col min="14" max="14" width="13.28515625" style="32" customWidth="1"/>
    <col min="15" max="16384" width="9.140625" style="32"/>
  </cols>
  <sheetData>
    <row r="1" spans="1:11" s="109" customFormat="1" ht="13.5" thickBot="1">
      <c r="A1" s="213"/>
      <c r="B1" s="158"/>
      <c r="D1" s="34"/>
      <c r="E1" s="31"/>
      <c r="J1" s="210"/>
    </row>
    <row r="2" spans="1:11" ht="51">
      <c r="A2" s="213"/>
      <c r="B2" s="275" t="s">
        <v>305</v>
      </c>
      <c r="C2" s="269" t="s">
        <v>94</v>
      </c>
      <c r="D2" s="270"/>
      <c r="E2" s="271" t="s">
        <v>197</v>
      </c>
      <c r="F2" s="271" t="s">
        <v>198</v>
      </c>
      <c r="G2" s="272" t="s">
        <v>199</v>
      </c>
      <c r="H2" s="273" t="s">
        <v>200</v>
      </c>
      <c r="I2" s="271" t="s">
        <v>201</v>
      </c>
      <c r="J2" s="274" t="s">
        <v>209</v>
      </c>
      <c r="K2" s="277" t="s">
        <v>19</v>
      </c>
    </row>
    <row r="3" spans="1:11">
      <c r="A3" s="216">
        <f>ROW()</f>
        <v>3</v>
      </c>
      <c r="B3" s="218" t="s">
        <v>328</v>
      </c>
      <c r="C3" s="51" t="s">
        <v>48</v>
      </c>
      <c r="D3" s="32"/>
      <c r="E3" s="32"/>
      <c r="K3" s="278"/>
    </row>
    <row r="4" spans="1:11" s="83" customFormat="1">
      <c r="A4" s="216">
        <f>ROW()</f>
        <v>4</v>
      </c>
      <c r="B4" s="219" t="s">
        <v>329</v>
      </c>
      <c r="C4" s="51" t="s">
        <v>292</v>
      </c>
      <c r="J4" s="84"/>
      <c r="K4" s="278"/>
    </row>
    <row r="5" spans="1:11">
      <c r="A5" s="216">
        <f>ROW()</f>
        <v>5</v>
      </c>
      <c r="B5" s="219" t="s">
        <v>330</v>
      </c>
      <c r="C5" s="51" t="s">
        <v>49</v>
      </c>
      <c r="D5" s="55" t="s">
        <v>202</v>
      </c>
      <c r="E5" s="56">
        <v>1.5</v>
      </c>
      <c r="F5" s="56" t="s">
        <v>174</v>
      </c>
      <c r="G5" s="55" t="s">
        <v>203</v>
      </c>
      <c r="H5" s="57">
        <v>0.8</v>
      </c>
      <c r="I5" s="56">
        <f>H5/E5</f>
        <v>0.53333333333333333</v>
      </c>
      <c r="J5" s="54">
        <f>I5*0.000001*70*70*365</f>
        <v>0.95386666666666686</v>
      </c>
      <c r="K5" s="278"/>
    </row>
    <row r="6" spans="1:11">
      <c r="A6" s="216">
        <f>ROW()</f>
        <v>6</v>
      </c>
      <c r="B6" s="220" t="s">
        <v>331</v>
      </c>
      <c r="C6" s="51" t="s">
        <v>50</v>
      </c>
      <c r="D6" s="55" t="s">
        <v>202</v>
      </c>
      <c r="E6" s="56">
        <v>1.5</v>
      </c>
      <c r="F6" s="56" t="s">
        <v>174</v>
      </c>
      <c r="G6" s="55" t="s">
        <v>203</v>
      </c>
      <c r="H6" s="57">
        <v>0.8</v>
      </c>
      <c r="I6" s="56">
        <f>H6/E6</f>
        <v>0.53333333333333333</v>
      </c>
      <c r="J6" s="54">
        <f>I6*0.000001*70*70*365</f>
        <v>0.95386666666666686</v>
      </c>
      <c r="K6" s="278"/>
    </row>
    <row r="7" spans="1:11">
      <c r="A7" s="216">
        <f>ROW()</f>
        <v>7</v>
      </c>
      <c r="B7" s="221" t="s">
        <v>332</v>
      </c>
      <c r="C7" s="51" t="s">
        <v>51</v>
      </c>
      <c r="E7" s="32"/>
      <c r="K7" s="278"/>
    </row>
    <row r="8" spans="1:11">
      <c r="A8" s="216">
        <f>ROW()</f>
        <v>8</v>
      </c>
      <c r="B8" s="221" t="s">
        <v>333</v>
      </c>
      <c r="C8" s="51" t="s">
        <v>52</v>
      </c>
      <c r="E8" s="32"/>
      <c r="K8" s="278"/>
    </row>
    <row r="9" spans="1:11">
      <c r="A9" s="216">
        <f>ROW()</f>
        <v>9</v>
      </c>
      <c r="B9" s="221" t="s">
        <v>334</v>
      </c>
      <c r="C9" s="51" t="s">
        <v>53</v>
      </c>
      <c r="K9" s="278"/>
    </row>
    <row r="10" spans="1:11">
      <c r="A10" s="216">
        <f>ROW()</f>
        <v>10</v>
      </c>
      <c r="B10" s="221" t="s">
        <v>335</v>
      </c>
      <c r="C10" s="51" t="s">
        <v>54</v>
      </c>
      <c r="K10" s="278"/>
    </row>
    <row r="11" spans="1:11">
      <c r="A11" s="216">
        <f>ROW()</f>
        <v>11</v>
      </c>
      <c r="B11" s="221" t="s">
        <v>306</v>
      </c>
      <c r="C11" s="51" t="s">
        <v>55</v>
      </c>
      <c r="K11" s="278"/>
    </row>
    <row r="12" spans="1:11">
      <c r="A12" s="216">
        <f>ROW()</f>
        <v>12</v>
      </c>
      <c r="B12" s="221" t="s">
        <v>307</v>
      </c>
      <c r="C12" s="51" t="s">
        <v>56</v>
      </c>
      <c r="K12" s="278"/>
    </row>
    <row r="13" spans="1:11" s="83" customFormat="1">
      <c r="A13" s="216">
        <f>ROW()</f>
        <v>13</v>
      </c>
      <c r="B13" s="221" t="s">
        <v>336</v>
      </c>
      <c r="C13" s="51" t="s">
        <v>293</v>
      </c>
      <c r="D13" s="34"/>
      <c r="E13" s="31"/>
      <c r="J13" s="84"/>
      <c r="K13" s="278"/>
    </row>
    <row r="14" spans="1:11">
      <c r="A14" s="216">
        <f>ROW()</f>
        <v>14</v>
      </c>
      <c r="B14" s="221" t="s">
        <v>337</v>
      </c>
      <c r="C14" s="51" t="s">
        <v>57</v>
      </c>
      <c r="K14" s="278"/>
    </row>
    <row r="15" spans="1:11" s="83" customFormat="1">
      <c r="A15" s="216">
        <f>ROW()</f>
        <v>15</v>
      </c>
      <c r="B15" s="221" t="s">
        <v>338</v>
      </c>
      <c r="C15" s="51" t="s">
        <v>294</v>
      </c>
      <c r="D15" s="34"/>
      <c r="E15" s="31"/>
      <c r="J15" s="84"/>
      <c r="K15" s="278"/>
    </row>
    <row r="16" spans="1:11" s="83" customFormat="1">
      <c r="A16" s="216">
        <f>ROW()</f>
        <v>16</v>
      </c>
      <c r="B16" s="221" t="s">
        <v>339</v>
      </c>
      <c r="C16" s="51" t="s">
        <v>295</v>
      </c>
      <c r="D16" s="34"/>
      <c r="E16" s="31"/>
      <c r="J16" s="84"/>
      <c r="K16" s="278"/>
    </row>
    <row r="17" spans="1:11">
      <c r="A17" s="216">
        <f>ROW()</f>
        <v>17</v>
      </c>
      <c r="B17" s="221" t="s">
        <v>340</v>
      </c>
      <c r="C17" s="51" t="s">
        <v>58</v>
      </c>
      <c r="K17" s="278"/>
    </row>
    <row r="18" spans="1:11" s="83" customFormat="1">
      <c r="A18" s="216">
        <f>ROW()</f>
        <v>18</v>
      </c>
      <c r="B18" s="221" t="s">
        <v>341</v>
      </c>
      <c r="C18" s="98" t="s">
        <v>297</v>
      </c>
      <c r="D18" s="34"/>
      <c r="E18" s="31"/>
      <c r="J18" s="84"/>
      <c r="K18" s="278"/>
    </row>
    <row r="19" spans="1:11">
      <c r="A19" s="216">
        <f>ROW()</f>
        <v>19</v>
      </c>
      <c r="B19" s="221" t="s">
        <v>342</v>
      </c>
      <c r="C19" s="51" t="s">
        <v>59</v>
      </c>
      <c r="K19" s="278"/>
    </row>
    <row r="20" spans="1:11">
      <c r="A20" s="216">
        <f>ROW()</f>
        <v>20</v>
      </c>
      <c r="B20" s="221" t="s">
        <v>343</v>
      </c>
      <c r="C20" s="51" t="s">
        <v>60</v>
      </c>
      <c r="K20" s="278"/>
    </row>
    <row r="21" spans="1:11">
      <c r="A21" s="216">
        <f>ROW()</f>
        <v>21</v>
      </c>
      <c r="B21" s="221" t="s">
        <v>344</v>
      </c>
      <c r="C21" s="51" t="s">
        <v>61</v>
      </c>
      <c r="K21" s="278"/>
    </row>
    <row r="22" spans="1:11">
      <c r="A22" s="216">
        <f>ROW()</f>
        <v>22</v>
      </c>
      <c r="B22" s="221" t="s">
        <v>345</v>
      </c>
      <c r="C22" s="51" t="s">
        <v>62</v>
      </c>
      <c r="K22" s="278"/>
    </row>
    <row r="23" spans="1:11">
      <c r="A23" s="216">
        <f>ROW()</f>
        <v>23</v>
      </c>
      <c r="B23" s="221" t="s">
        <v>346</v>
      </c>
      <c r="C23" s="51" t="s">
        <v>63</v>
      </c>
      <c r="K23" s="278"/>
    </row>
    <row r="24" spans="1:11">
      <c r="A24" s="216">
        <f>ROW()</f>
        <v>24</v>
      </c>
      <c r="B24" s="221" t="s">
        <v>347</v>
      </c>
      <c r="C24" s="51" t="s">
        <v>64</v>
      </c>
      <c r="K24" s="278"/>
    </row>
    <row r="25" spans="1:11">
      <c r="A25" s="216">
        <f>ROW()</f>
        <v>25</v>
      </c>
      <c r="B25" s="221" t="s">
        <v>348</v>
      </c>
      <c r="C25" s="51" t="s">
        <v>65</v>
      </c>
      <c r="K25" s="278"/>
    </row>
    <row r="26" spans="1:11" s="83" customFormat="1">
      <c r="A26" s="216">
        <f>ROW()</f>
        <v>26</v>
      </c>
      <c r="B26" s="221" t="s">
        <v>349</v>
      </c>
      <c r="C26" s="51" t="s">
        <v>296</v>
      </c>
      <c r="D26" s="34"/>
      <c r="E26" s="31"/>
      <c r="J26" s="84"/>
      <c r="K26" s="278"/>
    </row>
    <row r="27" spans="1:11">
      <c r="A27" s="216">
        <f>ROW()</f>
        <v>27</v>
      </c>
      <c r="B27" s="221" t="s">
        <v>350</v>
      </c>
      <c r="C27" s="51" t="s">
        <v>66</v>
      </c>
      <c r="K27" s="278"/>
    </row>
    <row r="28" spans="1:11">
      <c r="A28" s="216">
        <f>ROW()</f>
        <v>28</v>
      </c>
      <c r="B28" s="221" t="s">
        <v>351</v>
      </c>
      <c r="C28" s="51" t="s">
        <v>67</v>
      </c>
      <c r="K28" s="278"/>
    </row>
    <row r="29" spans="1:11">
      <c r="A29" s="216">
        <f>ROW()</f>
        <v>29</v>
      </c>
      <c r="B29" s="221" t="s">
        <v>352</v>
      </c>
      <c r="C29" s="51" t="s">
        <v>68</v>
      </c>
      <c r="K29" s="278"/>
    </row>
    <row r="30" spans="1:11">
      <c r="B30" s="221"/>
      <c r="C30" s="15"/>
      <c r="K30" s="278"/>
    </row>
    <row r="31" spans="1:11">
      <c r="B31" s="221"/>
      <c r="K31" s="278"/>
    </row>
    <row r="32" spans="1:11">
      <c r="B32" s="221"/>
      <c r="K32" s="278"/>
    </row>
    <row r="33" spans="11:11">
      <c r="K33" s="278"/>
    </row>
    <row r="34" spans="11:11">
      <c r="K34" s="278"/>
    </row>
    <row r="35" spans="11:11">
      <c r="K35" s="278"/>
    </row>
    <row r="36" spans="11:11">
      <c r="K36" s="278"/>
    </row>
    <row r="37" spans="11:11">
      <c r="K37" s="278"/>
    </row>
    <row r="38" spans="11:11">
      <c r="K38" s="278"/>
    </row>
    <row r="39" spans="11:11">
      <c r="K39" s="278"/>
    </row>
    <row r="40" spans="11:11">
      <c r="K40" s="278"/>
    </row>
    <row r="41" spans="11:11">
      <c r="K41" s="278"/>
    </row>
    <row r="42" spans="11:11">
      <c r="K42" s="278"/>
    </row>
    <row r="43" spans="11:11">
      <c r="K43" s="278"/>
    </row>
    <row r="44" spans="11:11">
      <c r="K44" s="278"/>
    </row>
    <row r="45" spans="11:11">
      <c r="K45" s="278"/>
    </row>
    <row r="46" spans="11:11">
      <c r="K46" s="278"/>
    </row>
    <row r="47" spans="11:11">
      <c r="K47" s="278"/>
    </row>
    <row r="48" spans="11:11">
      <c r="K48" s="278"/>
    </row>
    <row r="49" spans="11:11">
      <c r="K49" s="278"/>
    </row>
    <row r="50" spans="11:11">
      <c r="K50" s="278"/>
    </row>
    <row r="51" spans="11:11">
      <c r="K51" s="278"/>
    </row>
    <row r="52" spans="11:11">
      <c r="K52" s="278"/>
    </row>
    <row r="53" spans="11:11">
      <c r="K53" s="278"/>
    </row>
    <row r="54" spans="11:11">
      <c r="K54" s="278"/>
    </row>
    <row r="55" spans="11:11">
      <c r="K55" s="278"/>
    </row>
    <row r="56" spans="11:11">
      <c r="K56" s="278"/>
    </row>
    <row r="57" spans="11:11">
      <c r="K57" s="278"/>
    </row>
    <row r="58" spans="11:11">
      <c r="K58" s="278"/>
    </row>
    <row r="59" spans="11:11">
      <c r="K59" s="278"/>
    </row>
    <row r="60" spans="11:11">
      <c r="K60" s="278"/>
    </row>
    <row r="61" spans="11:11">
      <c r="K61" s="278"/>
    </row>
    <row r="62" spans="11:11">
      <c r="K62" s="278"/>
    </row>
    <row r="63" spans="11:11">
      <c r="K63" s="278"/>
    </row>
    <row r="64" spans="11:11">
      <c r="K64" s="278"/>
    </row>
    <row r="65" spans="11:11">
      <c r="K65" s="278"/>
    </row>
    <row r="66" spans="11:11">
      <c r="K66" s="278"/>
    </row>
    <row r="67" spans="11:11">
      <c r="K67" s="278"/>
    </row>
    <row r="68" spans="11:11">
      <c r="K68" s="278"/>
    </row>
    <row r="69" spans="11:11">
      <c r="K69" s="278"/>
    </row>
    <row r="70" spans="11:11">
      <c r="K70" s="278"/>
    </row>
    <row r="71" spans="11:11">
      <c r="K71" s="278"/>
    </row>
    <row r="72" spans="11:11">
      <c r="K72" s="278"/>
    </row>
    <row r="73" spans="11:11">
      <c r="K73" s="278"/>
    </row>
    <row r="74" spans="11:11">
      <c r="K74" s="278"/>
    </row>
    <row r="75" spans="11:11">
      <c r="K75" s="278"/>
    </row>
    <row r="76" spans="11:11">
      <c r="K76" s="278"/>
    </row>
    <row r="77" spans="11:11">
      <c r="K77" s="278"/>
    </row>
    <row r="78" spans="11:11">
      <c r="K78" s="278"/>
    </row>
    <row r="79" spans="11:11">
      <c r="K79" s="278"/>
    </row>
    <row r="80" spans="11:11">
      <c r="K80" s="278"/>
    </row>
    <row r="81" spans="11:11">
      <c r="K81" s="278"/>
    </row>
    <row r="82" spans="11:11">
      <c r="K82" s="278"/>
    </row>
    <row r="83" spans="11:11">
      <c r="K83" s="278"/>
    </row>
    <row r="84" spans="11:11">
      <c r="K84" s="278"/>
    </row>
    <row r="85" spans="11:11">
      <c r="K85" s="278"/>
    </row>
    <row r="86" spans="11:11">
      <c r="K86" s="278"/>
    </row>
    <row r="87" spans="11:11">
      <c r="K87" s="278"/>
    </row>
    <row r="88" spans="11:11">
      <c r="K88" s="278"/>
    </row>
    <row r="89" spans="11:11">
      <c r="K89" s="278"/>
    </row>
    <row r="90" spans="11:11">
      <c r="K90" s="278"/>
    </row>
    <row r="91" spans="11:11">
      <c r="K91" s="278"/>
    </row>
    <row r="92" spans="11:11">
      <c r="K92" s="278"/>
    </row>
    <row r="93" spans="11:11">
      <c r="K93" s="278"/>
    </row>
    <row r="94" spans="11:11">
      <c r="K94" s="278"/>
    </row>
    <row r="95" spans="11:11">
      <c r="K95" s="278"/>
    </row>
    <row r="96" spans="11:11">
      <c r="K96" s="278"/>
    </row>
    <row r="97" spans="11:11">
      <c r="K97" s="278"/>
    </row>
    <row r="98" spans="11:11">
      <c r="K98" s="278"/>
    </row>
    <row r="99" spans="11:11">
      <c r="K99" s="278"/>
    </row>
    <row r="100" spans="11:11">
      <c r="K100" s="278"/>
    </row>
    <row r="101" spans="11:11">
      <c r="K101" s="278"/>
    </row>
    <row r="102" spans="11:11">
      <c r="K102" s="278"/>
    </row>
    <row r="103" spans="11:11">
      <c r="K103" s="278"/>
    </row>
    <row r="104" spans="11:11">
      <c r="K104" s="278"/>
    </row>
    <row r="105" spans="11:11">
      <c r="K105" s="278"/>
    </row>
    <row r="106" spans="11:11">
      <c r="K106" s="278"/>
    </row>
    <row r="107" spans="11:11">
      <c r="K107" s="278"/>
    </row>
    <row r="108" spans="11:11">
      <c r="K108" s="278"/>
    </row>
    <row r="109" spans="11:11">
      <c r="K109" s="278"/>
    </row>
    <row r="110" spans="11:11">
      <c r="K110" s="278"/>
    </row>
    <row r="111" spans="11:11">
      <c r="K111" s="278"/>
    </row>
    <row r="112" spans="11:11">
      <c r="K112" s="278"/>
    </row>
    <row r="113" spans="11:11">
      <c r="K113" s="278"/>
    </row>
    <row r="114" spans="11:11">
      <c r="K114" s="278"/>
    </row>
    <row r="115" spans="11:11">
      <c r="K115" s="278"/>
    </row>
    <row r="116" spans="11:11">
      <c r="K116" s="278"/>
    </row>
    <row r="117" spans="11:11">
      <c r="K117" s="278"/>
    </row>
    <row r="118" spans="11:11">
      <c r="K118" s="278"/>
    </row>
    <row r="119" spans="11:11">
      <c r="K119" s="278"/>
    </row>
    <row r="120" spans="11:11">
      <c r="K120" s="278"/>
    </row>
    <row r="121" spans="11:11">
      <c r="K121" s="278"/>
    </row>
    <row r="122" spans="11:11">
      <c r="K122" s="278"/>
    </row>
    <row r="123" spans="11:11">
      <c r="K123" s="278"/>
    </row>
    <row r="124" spans="11:11">
      <c r="K124" s="278"/>
    </row>
    <row r="125" spans="11:11">
      <c r="K125" s="278"/>
    </row>
    <row r="126" spans="11:11">
      <c r="K126" s="278"/>
    </row>
    <row r="127" spans="11:11">
      <c r="K127" s="278"/>
    </row>
    <row r="128" spans="11:11">
      <c r="K128" s="278"/>
    </row>
    <row r="129" spans="11:11">
      <c r="K129" s="278"/>
    </row>
    <row r="130" spans="11:11">
      <c r="K130" s="278"/>
    </row>
    <row r="131" spans="11:11">
      <c r="K131" s="278"/>
    </row>
    <row r="132" spans="11:11">
      <c r="K132" s="278"/>
    </row>
    <row r="133" spans="11:11">
      <c r="K133" s="278"/>
    </row>
    <row r="134" spans="11:11">
      <c r="K134" s="278"/>
    </row>
    <row r="135" spans="11:11">
      <c r="K135" s="278"/>
    </row>
    <row r="136" spans="11:11">
      <c r="K136" s="278"/>
    </row>
    <row r="137" spans="11:11">
      <c r="K137" s="278"/>
    </row>
    <row r="138" spans="11:11">
      <c r="K138" s="278"/>
    </row>
    <row r="139" spans="11:11">
      <c r="K139" s="278"/>
    </row>
    <row r="140" spans="11:11">
      <c r="K140" s="278"/>
    </row>
    <row r="141" spans="11:11">
      <c r="K141" s="278"/>
    </row>
    <row r="142" spans="11:11">
      <c r="K142" s="278"/>
    </row>
    <row r="143" spans="11:11">
      <c r="K143" s="278"/>
    </row>
    <row r="144" spans="11:11">
      <c r="K144" s="278"/>
    </row>
    <row r="145" spans="11:11">
      <c r="K145" s="278"/>
    </row>
    <row r="146" spans="11:11">
      <c r="K146" s="278"/>
    </row>
    <row r="147" spans="11:11">
      <c r="K147" s="278"/>
    </row>
    <row r="148" spans="11:11">
      <c r="K148" s="278"/>
    </row>
    <row r="149" spans="11:11">
      <c r="K149" s="278"/>
    </row>
    <row r="150" spans="11:11">
      <c r="K150" s="278"/>
    </row>
    <row r="151" spans="11:11">
      <c r="K151" s="278"/>
    </row>
    <row r="152" spans="11:11">
      <c r="K152" s="278"/>
    </row>
    <row r="153" spans="11:11">
      <c r="K153" s="278"/>
    </row>
    <row r="154" spans="11:11">
      <c r="K154" s="278"/>
    </row>
    <row r="155" spans="11:11">
      <c r="K155" s="278"/>
    </row>
    <row r="156" spans="11:11">
      <c r="K156" s="278"/>
    </row>
    <row r="157" spans="11:11">
      <c r="K157" s="278"/>
    </row>
    <row r="158" spans="11:11">
      <c r="K158" s="278"/>
    </row>
    <row r="159" spans="11:11">
      <c r="K159" s="278"/>
    </row>
    <row r="160" spans="11:11">
      <c r="K160" s="278"/>
    </row>
    <row r="161" spans="11:11">
      <c r="K161" s="278"/>
    </row>
    <row r="162" spans="11:11">
      <c r="K162" s="278"/>
    </row>
    <row r="163" spans="11:11">
      <c r="K163" s="278"/>
    </row>
    <row r="164" spans="11:11">
      <c r="K164" s="278"/>
    </row>
    <row r="165" spans="11:11">
      <c r="K165" s="278"/>
    </row>
    <row r="166" spans="11:11">
      <c r="K166" s="278"/>
    </row>
    <row r="167" spans="11:11">
      <c r="K167" s="278"/>
    </row>
    <row r="168" spans="11:11">
      <c r="K168" s="278"/>
    </row>
    <row r="169" spans="11:11">
      <c r="K169" s="278"/>
    </row>
    <row r="170" spans="11:11">
      <c r="K170" s="278"/>
    </row>
    <row r="171" spans="11:11">
      <c r="K171" s="278"/>
    </row>
    <row r="172" spans="11:11">
      <c r="K172" s="278"/>
    </row>
    <row r="173" spans="11:11">
      <c r="K173" s="278"/>
    </row>
    <row r="174" spans="11:11">
      <c r="K174" s="278"/>
    </row>
    <row r="175" spans="11:11">
      <c r="K175" s="278"/>
    </row>
    <row r="176" spans="11:11">
      <c r="K176" s="278"/>
    </row>
    <row r="177" spans="11:11">
      <c r="K177" s="278"/>
    </row>
    <row r="178" spans="11:11">
      <c r="K178" s="278"/>
    </row>
    <row r="179" spans="11:11">
      <c r="K179" s="278"/>
    </row>
    <row r="180" spans="11:11">
      <c r="K180" s="278"/>
    </row>
    <row r="181" spans="11:11">
      <c r="K181" s="278"/>
    </row>
    <row r="182" spans="11:11">
      <c r="K182" s="278"/>
    </row>
    <row r="183" spans="11:11">
      <c r="K183" s="278"/>
    </row>
    <row r="184" spans="11:11">
      <c r="K184" s="278"/>
    </row>
    <row r="185" spans="11:11">
      <c r="K185" s="278"/>
    </row>
    <row r="186" spans="11:11">
      <c r="K186" s="278"/>
    </row>
    <row r="187" spans="11:11">
      <c r="K187" s="278"/>
    </row>
    <row r="188" spans="11:11">
      <c r="K188" s="278"/>
    </row>
    <row r="189" spans="11:11">
      <c r="K189" s="278"/>
    </row>
    <row r="190" spans="11:11">
      <c r="K190" s="278"/>
    </row>
    <row r="191" spans="11:11">
      <c r="K191" s="278"/>
    </row>
    <row r="192" spans="11:11">
      <c r="K192" s="278"/>
    </row>
    <row r="193" spans="11:11">
      <c r="K193" s="278"/>
    </row>
    <row r="194" spans="11:11">
      <c r="K194" s="278"/>
    </row>
    <row r="195" spans="11:11">
      <c r="K195" s="278"/>
    </row>
    <row r="196" spans="11:11">
      <c r="K196" s="278"/>
    </row>
    <row r="197" spans="11:11">
      <c r="K197" s="278"/>
    </row>
    <row r="198" spans="11:11">
      <c r="K198" s="278"/>
    </row>
    <row r="199" spans="11:11">
      <c r="K199" s="278"/>
    </row>
    <row r="200" spans="11:11">
      <c r="K200" s="278"/>
    </row>
    <row r="201" spans="11:11">
      <c r="K201" s="278"/>
    </row>
    <row r="202" spans="11:11">
      <c r="K202" s="278"/>
    </row>
    <row r="203" spans="11:11">
      <c r="K203" s="278"/>
    </row>
    <row r="204" spans="11:11">
      <c r="K204" s="278"/>
    </row>
    <row r="205" spans="11:11">
      <c r="K205" s="278"/>
    </row>
    <row r="206" spans="11:11">
      <c r="K206" s="278"/>
    </row>
    <row r="207" spans="11:11">
      <c r="K207" s="278"/>
    </row>
    <row r="208" spans="11:11">
      <c r="K208" s="278"/>
    </row>
    <row r="209" spans="11:11">
      <c r="K209" s="278"/>
    </row>
    <row r="210" spans="11:11">
      <c r="K210" s="278"/>
    </row>
    <row r="211" spans="11:11">
      <c r="K211" s="278"/>
    </row>
    <row r="212" spans="11:11">
      <c r="K212" s="278"/>
    </row>
    <row r="213" spans="11:11">
      <c r="K213" s="278"/>
    </row>
    <row r="214" spans="11:11">
      <c r="K214" s="278"/>
    </row>
    <row r="215" spans="11:11">
      <c r="K215" s="278"/>
    </row>
    <row r="216" spans="11:11">
      <c r="K216" s="278"/>
    </row>
    <row r="217" spans="11:11">
      <c r="K217" s="278"/>
    </row>
    <row r="218" spans="11:11">
      <c r="K218" s="278"/>
    </row>
    <row r="219" spans="11:11">
      <c r="K219" s="278"/>
    </row>
    <row r="220" spans="11:11">
      <c r="K220" s="278"/>
    </row>
    <row r="221" spans="11:11">
      <c r="K221" s="278"/>
    </row>
    <row r="222" spans="11:11">
      <c r="K222" s="278"/>
    </row>
    <row r="223" spans="11:11">
      <c r="K223" s="278"/>
    </row>
    <row r="224" spans="11:11">
      <c r="K224" s="278"/>
    </row>
    <row r="225" spans="11:11">
      <c r="K225" s="278"/>
    </row>
    <row r="226" spans="11:11">
      <c r="K226" s="278"/>
    </row>
    <row r="227" spans="11:11">
      <c r="K227" s="278"/>
    </row>
    <row r="228" spans="11:11">
      <c r="K228" s="278"/>
    </row>
    <row r="229" spans="11:11">
      <c r="K229" s="278"/>
    </row>
    <row r="230" spans="11:11">
      <c r="K230" s="278"/>
    </row>
    <row r="231" spans="11:11">
      <c r="K231" s="278"/>
    </row>
    <row r="232" spans="11:11">
      <c r="K232" s="278"/>
    </row>
    <row r="233" spans="11:11">
      <c r="K233" s="278"/>
    </row>
    <row r="234" spans="11:11">
      <c r="K234" s="278"/>
    </row>
    <row r="235" spans="11:11">
      <c r="K235" s="278"/>
    </row>
    <row r="236" spans="11:11">
      <c r="K236" s="278"/>
    </row>
    <row r="237" spans="11:11">
      <c r="K237" s="278"/>
    </row>
    <row r="238" spans="11:11">
      <c r="K238" s="278"/>
    </row>
    <row r="239" spans="11:11">
      <c r="K239" s="278"/>
    </row>
    <row r="240" spans="11:11">
      <c r="K240" s="278"/>
    </row>
    <row r="241" spans="11:11">
      <c r="K241" s="278"/>
    </row>
    <row r="242" spans="11:11">
      <c r="K242" s="278"/>
    </row>
    <row r="243" spans="11:11">
      <c r="K243" s="278"/>
    </row>
    <row r="244" spans="11:11">
      <c r="K244" s="278"/>
    </row>
    <row r="245" spans="11:11">
      <c r="K245" s="278"/>
    </row>
    <row r="246" spans="11:11">
      <c r="K246" s="278"/>
    </row>
    <row r="247" spans="11:11">
      <c r="K247" s="278"/>
    </row>
    <row r="248" spans="11:11">
      <c r="K248" s="278"/>
    </row>
    <row r="249" spans="11:11">
      <c r="K249" s="278"/>
    </row>
    <row r="250" spans="11:11">
      <c r="K250" s="278"/>
    </row>
    <row r="251" spans="11:11">
      <c r="K251" s="278"/>
    </row>
    <row r="252" spans="11:11">
      <c r="K252" s="278"/>
    </row>
    <row r="253" spans="11:11">
      <c r="K253" s="278"/>
    </row>
    <row r="254" spans="11:11">
      <c r="K254" s="278"/>
    </row>
    <row r="255" spans="11:11">
      <c r="K255" s="278"/>
    </row>
    <row r="256" spans="11:11">
      <c r="K256" s="278"/>
    </row>
    <row r="257" spans="11:11">
      <c r="K257" s="278"/>
    </row>
    <row r="258" spans="11:11">
      <c r="K258" s="278"/>
    </row>
    <row r="259" spans="11:11">
      <c r="K259" s="278"/>
    </row>
    <row r="260" spans="11:11">
      <c r="K260" s="278"/>
    </row>
    <row r="261" spans="11:11">
      <c r="K261" s="278"/>
    </row>
    <row r="262" spans="11:11">
      <c r="K262" s="278"/>
    </row>
    <row r="263" spans="11:11">
      <c r="K263" s="278"/>
    </row>
    <row r="264" spans="11:11">
      <c r="K264" s="278"/>
    </row>
    <row r="265" spans="11:11">
      <c r="K265" s="278"/>
    </row>
    <row r="266" spans="11:11">
      <c r="K266" s="278"/>
    </row>
    <row r="267" spans="11:11">
      <c r="K267" s="278"/>
    </row>
    <row r="268" spans="11:11">
      <c r="K268" s="278"/>
    </row>
    <row r="269" spans="11:11">
      <c r="K269" s="278"/>
    </row>
    <row r="270" spans="11:11">
      <c r="K270" s="278"/>
    </row>
    <row r="271" spans="11:11">
      <c r="K271" s="278"/>
    </row>
    <row r="272" spans="11:11">
      <c r="K272" s="278"/>
    </row>
    <row r="273" spans="11:11">
      <c r="K273" s="278"/>
    </row>
    <row r="274" spans="11:11">
      <c r="K274" s="278"/>
    </row>
    <row r="275" spans="11:11">
      <c r="K275" s="278"/>
    </row>
    <row r="276" spans="11:11">
      <c r="K276" s="278"/>
    </row>
    <row r="277" spans="11:11">
      <c r="K277" s="278"/>
    </row>
    <row r="278" spans="11:11">
      <c r="K278" s="278"/>
    </row>
    <row r="279" spans="11:11">
      <c r="K279" s="278"/>
    </row>
    <row r="280" spans="11:11">
      <c r="K280" s="278"/>
    </row>
    <row r="281" spans="11:11">
      <c r="K281" s="278"/>
    </row>
    <row r="282" spans="11:11">
      <c r="K282" s="278"/>
    </row>
    <row r="283" spans="11:11">
      <c r="K283" s="278"/>
    </row>
    <row r="284" spans="11:11">
      <c r="K284" s="278"/>
    </row>
    <row r="285" spans="11:11">
      <c r="K285" s="278"/>
    </row>
    <row r="286" spans="11:11">
      <c r="K286" s="278"/>
    </row>
    <row r="287" spans="11:11">
      <c r="K287" s="278"/>
    </row>
    <row r="288" spans="11:11">
      <c r="K288" s="278"/>
    </row>
    <row r="289" spans="11:11">
      <c r="K289" s="278"/>
    </row>
    <row r="290" spans="11:11">
      <c r="K290" s="278"/>
    </row>
    <row r="291" spans="11:11">
      <c r="K291" s="278"/>
    </row>
    <row r="292" spans="11:11">
      <c r="K292" s="278"/>
    </row>
    <row r="293" spans="11:11">
      <c r="K293" s="278"/>
    </row>
    <row r="294" spans="11:11">
      <c r="K294" s="278"/>
    </row>
    <row r="295" spans="11:11">
      <c r="K295" s="278"/>
    </row>
    <row r="296" spans="11:11">
      <c r="K296" s="278"/>
    </row>
    <row r="297" spans="11:11">
      <c r="K297" s="278"/>
    </row>
    <row r="298" spans="11:11">
      <c r="K298" s="278"/>
    </row>
    <row r="299" spans="11:11">
      <c r="K299" s="278"/>
    </row>
    <row r="300" spans="11:11">
      <c r="K300" s="278"/>
    </row>
    <row r="301" spans="11:11">
      <c r="K301" s="278"/>
    </row>
    <row r="302" spans="11:11">
      <c r="K302" s="278"/>
    </row>
    <row r="303" spans="11:11">
      <c r="K303" s="278"/>
    </row>
    <row r="304" spans="11:11">
      <c r="K304" s="278"/>
    </row>
    <row r="305" spans="11:11">
      <c r="K305" s="278"/>
    </row>
    <row r="306" spans="11:11">
      <c r="K306" s="278"/>
    </row>
    <row r="307" spans="11:11">
      <c r="K307" s="278"/>
    </row>
    <row r="308" spans="11:11">
      <c r="K308" s="278"/>
    </row>
    <row r="309" spans="11:11">
      <c r="K309" s="278"/>
    </row>
    <row r="310" spans="11:11">
      <c r="K310" s="278"/>
    </row>
    <row r="311" spans="11:11">
      <c r="K311" s="278"/>
    </row>
    <row r="312" spans="11:11">
      <c r="K312" s="278"/>
    </row>
    <row r="313" spans="11:11">
      <c r="K313" s="278"/>
    </row>
    <row r="314" spans="11:11">
      <c r="K314" s="278"/>
    </row>
    <row r="315" spans="11:11">
      <c r="K315" s="278"/>
    </row>
    <row r="316" spans="11:11">
      <c r="K316" s="278"/>
    </row>
    <row r="317" spans="11:11">
      <c r="K317" s="278"/>
    </row>
    <row r="318" spans="11:11">
      <c r="K318" s="278"/>
    </row>
    <row r="319" spans="11:11">
      <c r="K319" s="278"/>
    </row>
    <row r="320" spans="11:11">
      <c r="K320" s="278"/>
    </row>
    <row r="321" spans="11:11">
      <c r="K321" s="278"/>
    </row>
    <row r="322" spans="11:11">
      <c r="K322" s="278"/>
    </row>
    <row r="323" spans="11:11">
      <c r="K323" s="278"/>
    </row>
    <row r="324" spans="11:11">
      <c r="K324" s="278"/>
    </row>
    <row r="325" spans="11:11">
      <c r="K325" s="278"/>
    </row>
    <row r="326" spans="11:11">
      <c r="K326" s="278"/>
    </row>
    <row r="327" spans="11:11">
      <c r="K327" s="278"/>
    </row>
    <row r="328" spans="11:11">
      <c r="K328" s="278"/>
    </row>
    <row r="329" spans="11:11">
      <c r="K329" s="278"/>
    </row>
    <row r="330" spans="11:11">
      <c r="K330" s="278"/>
    </row>
    <row r="331" spans="11:11">
      <c r="K331" s="278"/>
    </row>
    <row r="332" spans="11:11">
      <c r="K332" s="278"/>
    </row>
    <row r="333" spans="11:11">
      <c r="K333" s="278"/>
    </row>
    <row r="334" spans="11:11">
      <c r="K334" s="278"/>
    </row>
    <row r="335" spans="11:11">
      <c r="K335" s="278"/>
    </row>
    <row r="336" spans="11:11">
      <c r="K336" s="278"/>
    </row>
    <row r="337" spans="11:11">
      <c r="K337" s="278"/>
    </row>
    <row r="338" spans="11:11">
      <c r="K338" s="278"/>
    </row>
    <row r="339" spans="11:11">
      <c r="K339" s="278"/>
    </row>
    <row r="340" spans="11:11">
      <c r="K340" s="278"/>
    </row>
    <row r="341" spans="11:11">
      <c r="K341" s="278"/>
    </row>
    <row r="342" spans="11:11">
      <c r="K342" s="278"/>
    </row>
    <row r="343" spans="11:11">
      <c r="K343" s="278"/>
    </row>
    <row r="344" spans="11:11">
      <c r="K344" s="278"/>
    </row>
    <row r="345" spans="11:11">
      <c r="K345" s="278"/>
    </row>
    <row r="346" spans="11:11">
      <c r="K346" s="278"/>
    </row>
    <row r="347" spans="11:11">
      <c r="K347" s="278"/>
    </row>
    <row r="348" spans="11:11">
      <c r="K348" s="278"/>
    </row>
    <row r="349" spans="11:11">
      <c r="K349" s="278"/>
    </row>
    <row r="350" spans="11:11">
      <c r="K350" s="278"/>
    </row>
    <row r="351" spans="11:11">
      <c r="K351" s="278"/>
    </row>
    <row r="352" spans="11:11">
      <c r="K352" s="278"/>
    </row>
    <row r="353" spans="11:11">
      <c r="K353" s="278"/>
    </row>
    <row r="354" spans="11:11">
      <c r="K354" s="278"/>
    </row>
    <row r="355" spans="11:11">
      <c r="K355" s="278"/>
    </row>
    <row r="356" spans="11:11">
      <c r="K356" s="278"/>
    </row>
    <row r="357" spans="11:11">
      <c r="K357" s="278"/>
    </row>
    <row r="358" spans="11:11">
      <c r="K358" s="278"/>
    </row>
    <row r="359" spans="11:11">
      <c r="K359" s="278"/>
    </row>
    <row r="360" spans="11:11">
      <c r="K360" s="278"/>
    </row>
    <row r="361" spans="11:11">
      <c r="K361" s="278"/>
    </row>
    <row r="362" spans="11:11">
      <c r="K362" s="278"/>
    </row>
    <row r="363" spans="11:11">
      <c r="K363" s="278"/>
    </row>
    <row r="364" spans="11:11">
      <c r="K364" s="278"/>
    </row>
    <row r="365" spans="11:11">
      <c r="K365" s="278"/>
    </row>
    <row r="366" spans="11:11">
      <c r="K366" s="278"/>
    </row>
    <row r="367" spans="11:11">
      <c r="K367" s="278"/>
    </row>
    <row r="368" spans="11:11">
      <c r="K368" s="278"/>
    </row>
    <row r="369" spans="11:11">
      <c r="K369" s="278"/>
    </row>
    <row r="370" spans="11:11">
      <c r="K370" s="278"/>
    </row>
    <row r="371" spans="11:11">
      <c r="K371" s="278"/>
    </row>
    <row r="372" spans="11:11">
      <c r="K372" s="278"/>
    </row>
    <row r="373" spans="11:11">
      <c r="K373" s="278"/>
    </row>
    <row r="374" spans="11:11">
      <c r="K374" s="278"/>
    </row>
    <row r="375" spans="11:11">
      <c r="K375" s="278"/>
    </row>
    <row r="376" spans="11:11">
      <c r="K376" s="278"/>
    </row>
    <row r="377" spans="11:11">
      <c r="K377" s="278"/>
    </row>
    <row r="378" spans="11:11">
      <c r="K378" s="278"/>
    </row>
    <row r="379" spans="11:11">
      <c r="K379" s="278"/>
    </row>
    <row r="380" spans="11:11">
      <c r="K380" s="278"/>
    </row>
    <row r="381" spans="11:11">
      <c r="K381" s="278"/>
    </row>
    <row r="382" spans="11:11">
      <c r="K382" s="278"/>
    </row>
    <row r="383" spans="11:11">
      <c r="K383" s="278"/>
    </row>
    <row r="384" spans="11:11">
      <c r="K384" s="278"/>
    </row>
    <row r="385" spans="11:11">
      <c r="K385" s="278"/>
    </row>
    <row r="386" spans="11:11">
      <c r="K386" s="278"/>
    </row>
    <row r="387" spans="11:11">
      <c r="K387" s="278"/>
    </row>
    <row r="388" spans="11:11">
      <c r="K388" s="278"/>
    </row>
    <row r="389" spans="11:11">
      <c r="K389" s="278"/>
    </row>
    <row r="390" spans="11:11">
      <c r="K390" s="278"/>
    </row>
    <row r="391" spans="11:11">
      <c r="K391" s="278"/>
    </row>
    <row r="392" spans="11:11">
      <c r="K392" s="278"/>
    </row>
    <row r="393" spans="11:11">
      <c r="K393" s="278"/>
    </row>
    <row r="394" spans="11:11">
      <c r="K394" s="278"/>
    </row>
    <row r="395" spans="11:11">
      <c r="K395" s="278"/>
    </row>
    <row r="396" spans="11:11">
      <c r="K396" s="278"/>
    </row>
    <row r="397" spans="11:11">
      <c r="K397" s="278"/>
    </row>
    <row r="398" spans="11:11">
      <c r="K398" s="278"/>
    </row>
    <row r="399" spans="11:11">
      <c r="K399" s="278"/>
    </row>
    <row r="400" spans="11:11">
      <c r="K400" s="278"/>
    </row>
    <row r="401" spans="11:11">
      <c r="K401" s="278"/>
    </row>
    <row r="402" spans="11:11">
      <c r="K402" s="278"/>
    </row>
    <row r="403" spans="11:11">
      <c r="K403" s="278"/>
    </row>
    <row r="404" spans="11:11">
      <c r="K404" s="278"/>
    </row>
    <row r="405" spans="11:11">
      <c r="K405" s="278"/>
    </row>
    <row r="406" spans="11:11">
      <c r="K406" s="278"/>
    </row>
    <row r="407" spans="11:11">
      <c r="K407" s="278"/>
    </row>
    <row r="408" spans="11:11">
      <c r="K408" s="278"/>
    </row>
    <row r="409" spans="11:11">
      <c r="K409" s="278"/>
    </row>
    <row r="410" spans="11:11">
      <c r="K410" s="278"/>
    </row>
    <row r="411" spans="11:11">
      <c r="K411" s="278"/>
    </row>
    <row r="412" spans="11:11">
      <c r="K412" s="278"/>
    </row>
    <row r="413" spans="11:11">
      <c r="K413" s="278"/>
    </row>
    <row r="414" spans="11:11">
      <c r="K414" s="278"/>
    </row>
    <row r="415" spans="11:11">
      <c r="K415" s="278"/>
    </row>
    <row r="416" spans="11:11">
      <c r="K416" s="278"/>
    </row>
    <row r="417" spans="11:11">
      <c r="K417" s="278"/>
    </row>
    <row r="418" spans="11:11">
      <c r="K418" s="278"/>
    </row>
    <row r="419" spans="11:11">
      <c r="K419" s="278"/>
    </row>
    <row r="420" spans="11:11">
      <c r="K420" s="278"/>
    </row>
    <row r="421" spans="11:11">
      <c r="K421" s="278"/>
    </row>
    <row r="422" spans="11:11">
      <c r="K422" s="278"/>
    </row>
    <row r="423" spans="11:11">
      <c r="K423" s="278"/>
    </row>
    <row r="424" spans="11:11">
      <c r="K424" s="278"/>
    </row>
    <row r="425" spans="11:11">
      <c r="K425" s="278"/>
    </row>
    <row r="426" spans="11:11">
      <c r="K426" s="278"/>
    </row>
    <row r="427" spans="11:11">
      <c r="K427" s="278"/>
    </row>
    <row r="428" spans="11:11">
      <c r="K428" s="278"/>
    </row>
    <row r="429" spans="11:11">
      <c r="K429" s="278"/>
    </row>
    <row r="430" spans="11:11">
      <c r="K430" s="278"/>
    </row>
    <row r="431" spans="11:11">
      <c r="K431" s="278"/>
    </row>
    <row r="432" spans="11:11">
      <c r="K432" s="278"/>
    </row>
    <row r="433" spans="11:11">
      <c r="K433" s="278"/>
    </row>
    <row r="434" spans="11:11">
      <c r="K434" s="278"/>
    </row>
    <row r="435" spans="11:11">
      <c r="K435" s="278"/>
    </row>
    <row r="436" spans="11:11">
      <c r="K436" s="278"/>
    </row>
    <row r="437" spans="11:11">
      <c r="K437" s="278"/>
    </row>
    <row r="438" spans="11:11">
      <c r="K438" s="278"/>
    </row>
    <row r="439" spans="11:11">
      <c r="K439" s="278"/>
    </row>
    <row r="440" spans="11:11">
      <c r="K440" s="278"/>
    </row>
    <row r="441" spans="11:11">
      <c r="K441" s="278"/>
    </row>
    <row r="442" spans="11:11">
      <c r="K442" s="278"/>
    </row>
    <row r="443" spans="11:11">
      <c r="K443" s="278"/>
    </row>
    <row r="444" spans="11:11">
      <c r="K444" s="278"/>
    </row>
    <row r="445" spans="11:11">
      <c r="K445" s="278"/>
    </row>
    <row r="446" spans="11:11">
      <c r="K446" s="278"/>
    </row>
    <row r="447" spans="11:11">
      <c r="K447" s="278"/>
    </row>
    <row r="448" spans="11:11">
      <c r="K448" s="278"/>
    </row>
    <row r="449" spans="11:11">
      <c r="K449" s="278"/>
    </row>
    <row r="450" spans="11:11">
      <c r="K450" s="278"/>
    </row>
    <row r="451" spans="11:11">
      <c r="K451" s="278"/>
    </row>
    <row r="452" spans="11:11">
      <c r="K452" s="278"/>
    </row>
    <row r="453" spans="11:11">
      <c r="K453" s="278"/>
    </row>
    <row r="454" spans="11:11">
      <c r="K454" s="278"/>
    </row>
    <row r="455" spans="11:11">
      <c r="K455" s="278"/>
    </row>
    <row r="456" spans="11:11">
      <c r="K456" s="278"/>
    </row>
    <row r="457" spans="11:11">
      <c r="K457" s="278"/>
    </row>
    <row r="458" spans="11:11">
      <c r="K458" s="278"/>
    </row>
    <row r="459" spans="11:11">
      <c r="K459" s="278"/>
    </row>
    <row r="460" spans="11:11">
      <c r="K460" s="278"/>
    </row>
    <row r="461" spans="11:11">
      <c r="K461" s="278"/>
    </row>
    <row r="462" spans="11:11">
      <c r="K462" s="278"/>
    </row>
    <row r="463" spans="11:11">
      <c r="K463" s="278"/>
    </row>
    <row r="464" spans="11:11">
      <c r="K464" s="278"/>
    </row>
    <row r="465" spans="11:11">
      <c r="K465" s="278"/>
    </row>
    <row r="466" spans="11:11">
      <c r="K466" s="278"/>
    </row>
    <row r="467" spans="11:11">
      <c r="K467" s="278"/>
    </row>
    <row r="468" spans="11:11">
      <c r="K468" s="278"/>
    </row>
    <row r="469" spans="11:11">
      <c r="K469" s="278"/>
    </row>
    <row r="470" spans="11:11">
      <c r="K470" s="278"/>
    </row>
    <row r="471" spans="11:11">
      <c r="K471" s="278"/>
    </row>
    <row r="472" spans="11:11">
      <c r="K472" s="278"/>
    </row>
    <row r="473" spans="11:11">
      <c r="K473" s="278"/>
    </row>
    <row r="474" spans="11:11">
      <c r="K474" s="278"/>
    </row>
    <row r="475" spans="11:11">
      <c r="K475" s="278"/>
    </row>
    <row r="476" spans="11:11">
      <c r="K476" s="278"/>
    </row>
    <row r="477" spans="11:11">
      <c r="K477" s="278"/>
    </row>
    <row r="478" spans="11:11">
      <c r="K478" s="278"/>
    </row>
    <row r="479" spans="11:11">
      <c r="K479" s="278"/>
    </row>
    <row r="480" spans="11:11">
      <c r="K480" s="278"/>
    </row>
    <row r="481" spans="11:11">
      <c r="K481" s="278"/>
    </row>
    <row r="482" spans="11:11">
      <c r="K482" s="278"/>
    </row>
    <row r="483" spans="11:11">
      <c r="K483" s="278"/>
    </row>
    <row r="484" spans="11:11">
      <c r="K484" s="278"/>
    </row>
    <row r="485" spans="11:11">
      <c r="K485" s="278"/>
    </row>
    <row r="486" spans="11:11">
      <c r="K486" s="278"/>
    </row>
    <row r="487" spans="11:11">
      <c r="K487" s="278"/>
    </row>
    <row r="488" spans="11:11">
      <c r="K488" s="278"/>
    </row>
    <row r="489" spans="11:11">
      <c r="K489" s="278"/>
    </row>
    <row r="490" spans="11:11">
      <c r="K490" s="278"/>
    </row>
    <row r="491" spans="11:11">
      <c r="K491" s="278"/>
    </row>
    <row r="492" spans="11:11">
      <c r="K492" s="278"/>
    </row>
    <row r="493" spans="11:11">
      <c r="K493" s="278"/>
    </row>
    <row r="494" spans="11:11">
      <c r="K494" s="278"/>
    </row>
    <row r="495" spans="11:11">
      <c r="K495" s="278"/>
    </row>
    <row r="496" spans="11:11">
      <c r="K496" s="278"/>
    </row>
    <row r="497" spans="11:11">
      <c r="K497" s="278"/>
    </row>
    <row r="498" spans="11:11">
      <c r="K498" s="278"/>
    </row>
    <row r="499" spans="11:11">
      <c r="K499" s="278"/>
    </row>
    <row r="500" spans="11:11">
      <c r="K500" s="278"/>
    </row>
    <row r="501" spans="11:11">
      <c r="K501" s="278"/>
    </row>
    <row r="502" spans="11:11">
      <c r="K502" s="278"/>
    </row>
    <row r="503" spans="11:11">
      <c r="K503" s="278"/>
    </row>
    <row r="504" spans="11:11">
      <c r="K504" s="278"/>
    </row>
    <row r="505" spans="11:11">
      <c r="K505" s="278"/>
    </row>
    <row r="506" spans="11:11">
      <c r="K506" s="278"/>
    </row>
    <row r="507" spans="11:11">
      <c r="K507" s="278"/>
    </row>
    <row r="508" spans="11:11">
      <c r="K508" s="278"/>
    </row>
    <row r="509" spans="11:11">
      <c r="K509" s="278"/>
    </row>
    <row r="510" spans="11:11">
      <c r="K510" s="278"/>
    </row>
    <row r="511" spans="11:11">
      <c r="K511" s="278"/>
    </row>
    <row r="512" spans="11:11">
      <c r="K512" s="278"/>
    </row>
    <row r="513" spans="11:11">
      <c r="K513" s="278"/>
    </row>
    <row r="514" spans="11:11">
      <c r="K514" s="278"/>
    </row>
    <row r="515" spans="11:11">
      <c r="K515" s="278"/>
    </row>
    <row r="516" spans="11:11">
      <c r="K516" s="278"/>
    </row>
    <row r="517" spans="11:11">
      <c r="K517" s="278"/>
    </row>
    <row r="518" spans="11:11">
      <c r="K518" s="278"/>
    </row>
    <row r="519" spans="11:11">
      <c r="K519" s="278"/>
    </row>
    <row r="520" spans="11:11">
      <c r="K520" s="278"/>
    </row>
    <row r="521" spans="11:11">
      <c r="K521" s="278"/>
    </row>
    <row r="522" spans="11:11">
      <c r="K522" s="278"/>
    </row>
    <row r="523" spans="11:11">
      <c r="K523" s="278"/>
    </row>
    <row r="524" spans="11:11">
      <c r="K524" s="278"/>
    </row>
    <row r="525" spans="11:11">
      <c r="K525" s="278"/>
    </row>
    <row r="526" spans="11:11">
      <c r="K526" s="278"/>
    </row>
    <row r="527" spans="11:11">
      <c r="K527" s="278"/>
    </row>
    <row r="528" spans="11:11">
      <c r="K528" s="278"/>
    </row>
    <row r="529" spans="11:11">
      <c r="K529" s="278"/>
    </row>
    <row r="530" spans="11:11">
      <c r="K530" s="278"/>
    </row>
    <row r="531" spans="11:11">
      <c r="K531" s="278"/>
    </row>
    <row r="532" spans="11:11">
      <c r="K532" s="278"/>
    </row>
    <row r="533" spans="11:11">
      <c r="K533" s="278"/>
    </row>
    <row r="534" spans="11:11">
      <c r="K534" s="278"/>
    </row>
    <row r="535" spans="11:11">
      <c r="K535" s="278"/>
    </row>
    <row r="536" spans="11:11">
      <c r="K536" s="278"/>
    </row>
    <row r="537" spans="11:11">
      <c r="K537" s="278"/>
    </row>
    <row r="538" spans="11:11">
      <c r="K538" s="278"/>
    </row>
    <row r="539" spans="11:11">
      <c r="K539" s="278"/>
    </row>
    <row r="540" spans="11:11">
      <c r="K540" s="278"/>
    </row>
    <row r="541" spans="11:11">
      <c r="K541" s="278"/>
    </row>
    <row r="542" spans="11:11">
      <c r="K542" s="278"/>
    </row>
    <row r="543" spans="11:11">
      <c r="K543" s="278"/>
    </row>
    <row r="544" spans="11:11">
      <c r="K544" s="278"/>
    </row>
    <row r="545" spans="11:11">
      <c r="K545" s="278"/>
    </row>
    <row r="546" spans="11:11">
      <c r="K546" s="278"/>
    </row>
    <row r="547" spans="11:11">
      <c r="K547" s="278"/>
    </row>
    <row r="548" spans="11:11">
      <c r="K548" s="278"/>
    </row>
    <row r="549" spans="11:11">
      <c r="K549" s="278"/>
    </row>
    <row r="550" spans="11:11">
      <c r="K550" s="278"/>
    </row>
    <row r="551" spans="11:11">
      <c r="K551" s="278"/>
    </row>
    <row r="552" spans="11:11">
      <c r="K552" s="278"/>
    </row>
    <row r="553" spans="11:11">
      <c r="K553" s="278"/>
    </row>
    <row r="554" spans="11:11">
      <c r="K554" s="278"/>
    </row>
    <row r="555" spans="11:11">
      <c r="K555" s="278"/>
    </row>
    <row r="556" spans="11:11">
      <c r="K556" s="278"/>
    </row>
    <row r="557" spans="11:11">
      <c r="K557" s="278"/>
    </row>
    <row r="558" spans="11:11">
      <c r="K558" s="278"/>
    </row>
    <row r="559" spans="11:11">
      <c r="K559" s="278"/>
    </row>
    <row r="560" spans="11:11">
      <c r="K560" s="278"/>
    </row>
    <row r="561" spans="11:11">
      <c r="K561" s="278"/>
    </row>
    <row r="562" spans="11:11">
      <c r="K562" s="278"/>
    </row>
    <row r="563" spans="11:11">
      <c r="K563" s="278"/>
    </row>
    <row r="564" spans="11:11">
      <c r="K564" s="278"/>
    </row>
    <row r="565" spans="11:11">
      <c r="K565" s="278"/>
    </row>
    <row r="566" spans="11:11">
      <c r="K566" s="278"/>
    </row>
    <row r="567" spans="11:11">
      <c r="K567" s="278"/>
    </row>
    <row r="568" spans="11:11">
      <c r="K568" s="278"/>
    </row>
    <row r="569" spans="11:11">
      <c r="K569" s="278"/>
    </row>
    <row r="570" spans="11:11">
      <c r="K570" s="278"/>
    </row>
    <row r="571" spans="11:11">
      <c r="K571" s="278"/>
    </row>
    <row r="572" spans="11:11">
      <c r="K572" s="278"/>
    </row>
    <row r="573" spans="11:11">
      <c r="K573" s="278"/>
    </row>
    <row r="574" spans="11:11">
      <c r="K574" s="278"/>
    </row>
    <row r="575" spans="11:11">
      <c r="K575" s="278"/>
    </row>
    <row r="576" spans="11:11">
      <c r="K576" s="278"/>
    </row>
    <row r="577" spans="11:11">
      <c r="K577" s="278"/>
    </row>
    <row r="578" spans="11:11">
      <c r="K578" s="278"/>
    </row>
    <row r="579" spans="11:11">
      <c r="K579" s="278"/>
    </row>
    <row r="580" spans="11:11">
      <c r="K580" s="278"/>
    </row>
    <row r="581" spans="11:11">
      <c r="K581" s="278"/>
    </row>
    <row r="582" spans="11:11">
      <c r="K582" s="278"/>
    </row>
    <row r="583" spans="11:11">
      <c r="K583" s="278"/>
    </row>
    <row r="584" spans="11:11">
      <c r="K584" s="278"/>
    </row>
    <row r="585" spans="11:11">
      <c r="K585" s="278"/>
    </row>
    <row r="586" spans="11:11">
      <c r="K586" s="278"/>
    </row>
    <row r="587" spans="11:11">
      <c r="K587" s="278"/>
    </row>
    <row r="588" spans="11:11">
      <c r="K588" s="278"/>
    </row>
    <row r="589" spans="11:11">
      <c r="K589" s="278"/>
    </row>
    <row r="590" spans="11:11">
      <c r="K590" s="278"/>
    </row>
    <row r="591" spans="11:11">
      <c r="K591" s="278"/>
    </row>
    <row r="592" spans="11:11">
      <c r="K592" s="278"/>
    </row>
    <row r="593" spans="11:11">
      <c r="K593" s="278"/>
    </row>
    <row r="594" spans="11:11">
      <c r="K594" s="278"/>
    </row>
    <row r="595" spans="11:11">
      <c r="K595" s="278"/>
    </row>
    <row r="596" spans="11:11">
      <c r="K596" s="278"/>
    </row>
    <row r="597" spans="11:11">
      <c r="K597" s="278"/>
    </row>
    <row r="598" spans="11:11">
      <c r="K598" s="278"/>
    </row>
    <row r="599" spans="11:11">
      <c r="K599" s="278"/>
    </row>
    <row r="600" spans="11:11">
      <c r="K600" s="278"/>
    </row>
    <row r="601" spans="11:11">
      <c r="K601" s="278"/>
    </row>
    <row r="602" spans="11:11">
      <c r="K602" s="278"/>
    </row>
    <row r="603" spans="11:11">
      <c r="K603" s="278"/>
    </row>
    <row r="604" spans="11:11">
      <c r="K604" s="278"/>
    </row>
    <row r="605" spans="11:11">
      <c r="K605" s="278"/>
    </row>
    <row r="606" spans="11:11">
      <c r="K606" s="278"/>
    </row>
    <row r="607" spans="11:11">
      <c r="K607" s="278"/>
    </row>
    <row r="608" spans="11:11">
      <c r="K608" s="278"/>
    </row>
    <row r="609" spans="11:11">
      <c r="K609" s="278"/>
    </row>
    <row r="610" spans="11:11">
      <c r="K610" s="278"/>
    </row>
    <row r="611" spans="11:11">
      <c r="K611" s="278"/>
    </row>
    <row r="612" spans="11:11">
      <c r="K612" s="278"/>
    </row>
    <row r="613" spans="11:11">
      <c r="K613" s="278"/>
    </row>
    <row r="614" spans="11:11">
      <c r="K614" s="278"/>
    </row>
    <row r="615" spans="11:11">
      <c r="K615" s="278"/>
    </row>
    <row r="616" spans="11:11">
      <c r="K616" s="278"/>
    </row>
    <row r="617" spans="11:11">
      <c r="K617" s="278"/>
    </row>
    <row r="618" spans="11:11">
      <c r="K618" s="278"/>
    </row>
    <row r="619" spans="11:11">
      <c r="K619" s="278"/>
    </row>
    <row r="620" spans="11:11">
      <c r="K620" s="278"/>
    </row>
    <row r="621" spans="11:11">
      <c r="K621" s="278"/>
    </row>
    <row r="622" spans="11:11">
      <c r="K622" s="278"/>
    </row>
    <row r="623" spans="11:11">
      <c r="K623" s="278"/>
    </row>
    <row r="624" spans="11:11">
      <c r="K624" s="278"/>
    </row>
    <row r="625" spans="11:11">
      <c r="K625" s="278"/>
    </row>
    <row r="626" spans="11:11">
      <c r="K626" s="278"/>
    </row>
    <row r="627" spans="11:11">
      <c r="K627" s="278"/>
    </row>
    <row r="628" spans="11:11">
      <c r="K628" s="278"/>
    </row>
    <row r="629" spans="11:11">
      <c r="K629" s="278"/>
    </row>
    <row r="630" spans="11:11">
      <c r="K630" s="278"/>
    </row>
    <row r="631" spans="11:11">
      <c r="K631" s="278"/>
    </row>
    <row r="632" spans="11:11">
      <c r="K632" s="278"/>
    </row>
    <row r="633" spans="11:11">
      <c r="K633" s="278"/>
    </row>
    <row r="634" spans="11:11">
      <c r="K634" s="278"/>
    </row>
    <row r="635" spans="11:11">
      <c r="K635" s="278"/>
    </row>
    <row r="636" spans="11:11">
      <c r="K636" s="278"/>
    </row>
    <row r="637" spans="11:11">
      <c r="K637" s="278"/>
    </row>
    <row r="638" spans="11:11">
      <c r="K638" s="278"/>
    </row>
    <row r="639" spans="11:11">
      <c r="K639" s="278"/>
    </row>
    <row r="640" spans="11:11">
      <c r="K640" s="278"/>
    </row>
    <row r="641" spans="11:11">
      <c r="K641" s="278"/>
    </row>
    <row r="642" spans="11:11">
      <c r="K642" s="278"/>
    </row>
    <row r="643" spans="11:11">
      <c r="K643" s="278"/>
    </row>
    <row r="644" spans="11:11">
      <c r="K644" s="278"/>
    </row>
    <row r="645" spans="11:11">
      <c r="K645" s="278"/>
    </row>
    <row r="646" spans="11:11">
      <c r="K646" s="278"/>
    </row>
    <row r="647" spans="11:11">
      <c r="K647" s="278"/>
    </row>
    <row r="648" spans="11:11">
      <c r="K648" s="278"/>
    </row>
    <row r="649" spans="11:11">
      <c r="K649" s="278"/>
    </row>
    <row r="650" spans="11:11">
      <c r="K650" s="278"/>
    </row>
    <row r="651" spans="11:11">
      <c r="K651" s="278"/>
    </row>
    <row r="652" spans="11:11">
      <c r="K652" s="278"/>
    </row>
    <row r="653" spans="11:11">
      <c r="K653" s="278"/>
    </row>
    <row r="654" spans="11:11">
      <c r="K654" s="278"/>
    </row>
    <row r="655" spans="11:11">
      <c r="K655" s="278"/>
    </row>
    <row r="656" spans="11:11">
      <c r="K656" s="278"/>
    </row>
    <row r="657" spans="11:11">
      <c r="K657" s="278"/>
    </row>
    <row r="658" spans="11:11">
      <c r="K658" s="278"/>
    </row>
    <row r="659" spans="11:11">
      <c r="K659" s="278"/>
    </row>
    <row r="660" spans="11:11">
      <c r="K660" s="278"/>
    </row>
    <row r="661" spans="11:11">
      <c r="K661" s="278"/>
    </row>
    <row r="662" spans="11:11">
      <c r="K662" s="278"/>
    </row>
    <row r="663" spans="11:11">
      <c r="K663" s="278"/>
    </row>
    <row r="664" spans="11:11">
      <c r="K664" s="278"/>
    </row>
    <row r="665" spans="11:11">
      <c r="K665" s="278"/>
    </row>
    <row r="666" spans="11:11">
      <c r="K666" s="278"/>
    </row>
    <row r="667" spans="11:11">
      <c r="K667" s="278"/>
    </row>
    <row r="668" spans="11:11">
      <c r="K668" s="278"/>
    </row>
    <row r="669" spans="11:11">
      <c r="K669" s="278"/>
    </row>
    <row r="670" spans="11:11">
      <c r="K670" s="278"/>
    </row>
    <row r="671" spans="11:11">
      <c r="K671" s="278"/>
    </row>
    <row r="672" spans="11:11">
      <c r="K672" s="278"/>
    </row>
    <row r="673" spans="11:11">
      <c r="K673" s="278"/>
    </row>
    <row r="674" spans="11:11">
      <c r="K674" s="278"/>
    </row>
    <row r="675" spans="11:11">
      <c r="K675" s="278"/>
    </row>
    <row r="676" spans="11:11">
      <c r="K676" s="278"/>
    </row>
    <row r="677" spans="11:11">
      <c r="K677" s="278"/>
    </row>
    <row r="678" spans="11:11">
      <c r="K678" s="278"/>
    </row>
    <row r="679" spans="11:11">
      <c r="K679" s="278"/>
    </row>
    <row r="680" spans="11:11">
      <c r="K680" s="278"/>
    </row>
    <row r="681" spans="11:11">
      <c r="K681" s="278"/>
    </row>
    <row r="682" spans="11:11">
      <c r="K682" s="278"/>
    </row>
    <row r="683" spans="11:11">
      <c r="K683" s="278"/>
    </row>
    <row r="684" spans="11:11">
      <c r="K684" s="278"/>
    </row>
    <row r="685" spans="11:11">
      <c r="K685" s="278"/>
    </row>
    <row r="686" spans="11:11">
      <c r="K686" s="278"/>
    </row>
    <row r="687" spans="11:11">
      <c r="K687" s="278"/>
    </row>
    <row r="688" spans="11:11">
      <c r="K688" s="278"/>
    </row>
    <row r="689" spans="11:11">
      <c r="K689" s="278"/>
    </row>
    <row r="690" spans="11:11">
      <c r="K690" s="278"/>
    </row>
    <row r="691" spans="11:11">
      <c r="K691" s="278"/>
    </row>
    <row r="692" spans="11:11">
      <c r="K692" s="278"/>
    </row>
    <row r="693" spans="11:11">
      <c r="K693" s="278"/>
    </row>
    <row r="694" spans="11:11">
      <c r="K694" s="278"/>
    </row>
    <row r="695" spans="11:11">
      <c r="K695" s="278"/>
    </row>
    <row r="696" spans="11:11">
      <c r="K696" s="278"/>
    </row>
    <row r="697" spans="11:11">
      <c r="K697" s="278"/>
    </row>
    <row r="698" spans="11:11">
      <c r="K698" s="278"/>
    </row>
    <row r="699" spans="11:11">
      <c r="K699" s="278"/>
    </row>
    <row r="700" spans="11:11">
      <c r="K700" s="278"/>
    </row>
    <row r="701" spans="11:11">
      <c r="K701" s="278"/>
    </row>
    <row r="702" spans="11:11">
      <c r="K702" s="278"/>
    </row>
    <row r="703" spans="11:11">
      <c r="K703" s="278"/>
    </row>
    <row r="704" spans="11:11">
      <c r="K704" s="278"/>
    </row>
    <row r="705" spans="11:11">
      <c r="K705" s="278"/>
    </row>
    <row r="706" spans="11:11">
      <c r="K706" s="278"/>
    </row>
    <row r="707" spans="11:11">
      <c r="K707" s="278"/>
    </row>
    <row r="708" spans="11:11">
      <c r="K708" s="278"/>
    </row>
    <row r="709" spans="11:11">
      <c r="K709" s="278"/>
    </row>
    <row r="710" spans="11:11">
      <c r="K710" s="278"/>
    </row>
    <row r="711" spans="11:11">
      <c r="K711" s="278"/>
    </row>
    <row r="712" spans="11:11">
      <c r="K712" s="278"/>
    </row>
    <row r="713" spans="11:11">
      <c r="K713" s="278"/>
    </row>
    <row r="714" spans="11:11">
      <c r="K714" s="278"/>
    </row>
    <row r="715" spans="11:11">
      <c r="K715" s="278"/>
    </row>
    <row r="716" spans="11:11">
      <c r="K716" s="278"/>
    </row>
    <row r="717" spans="11:11">
      <c r="K717" s="278"/>
    </row>
    <row r="718" spans="11:11">
      <c r="K718" s="278"/>
    </row>
    <row r="719" spans="11:11">
      <c r="K719" s="278"/>
    </row>
    <row r="720" spans="11:11">
      <c r="K720" s="278"/>
    </row>
    <row r="721" spans="11:11">
      <c r="K721" s="278"/>
    </row>
    <row r="722" spans="11:11">
      <c r="K722" s="278"/>
    </row>
    <row r="723" spans="11:11">
      <c r="K723" s="278"/>
    </row>
    <row r="724" spans="11:11">
      <c r="K724" s="278"/>
    </row>
    <row r="725" spans="11:11">
      <c r="K725" s="278"/>
    </row>
    <row r="726" spans="11:11">
      <c r="K726" s="278"/>
    </row>
    <row r="727" spans="11:11">
      <c r="K727" s="278"/>
    </row>
    <row r="728" spans="11:11">
      <c r="K728" s="278"/>
    </row>
    <row r="729" spans="11:11">
      <c r="K729" s="278"/>
    </row>
    <row r="730" spans="11:11">
      <c r="K730" s="278"/>
    </row>
    <row r="731" spans="11:11">
      <c r="K731" s="278"/>
    </row>
    <row r="732" spans="11:11">
      <c r="K732" s="278"/>
    </row>
    <row r="733" spans="11:11">
      <c r="K733" s="278"/>
    </row>
    <row r="734" spans="11:11">
      <c r="K734" s="278"/>
    </row>
    <row r="735" spans="11:11">
      <c r="K735" s="278"/>
    </row>
    <row r="736" spans="11:11">
      <c r="K736" s="278"/>
    </row>
    <row r="737" spans="11:11">
      <c r="K737" s="278"/>
    </row>
    <row r="738" spans="11:11">
      <c r="K738" s="278"/>
    </row>
    <row r="739" spans="11:11">
      <c r="K739" s="278"/>
    </row>
    <row r="740" spans="11:11">
      <c r="K740" s="278"/>
    </row>
    <row r="741" spans="11:11">
      <c r="K741" s="278"/>
    </row>
    <row r="742" spans="11:11">
      <c r="K742" s="278"/>
    </row>
    <row r="743" spans="11:11">
      <c r="K743" s="278"/>
    </row>
    <row r="744" spans="11:11">
      <c r="K744" s="278"/>
    </row>
    <row r="745" spans="11:11">
      <c r="K745" s="278"/>
    </row>
    <row r="746" spans="11:11">
      <c r="K746" s="278"/>
    </row>
    <row r="747" spans="11:11">
      <c r="K747" s="278"/>
    </row>
    <row r="748" spans="11:11">
      <c r="K748" s="278"/>
    </row>
    <row r="749" spans="11:11">
      <c r="K749" s="278"/>
    </row>
    <row r="750" spans="11:11">
      <c r="K750" s="278"/>
    </row>
    <row r="751" spans="11:11">
      <c r="K751" s="278"/>
    </row>
    <row r="752" spans="11:11">
      <c r="K752" s="278"/>
    </row>
    <row r="753" spans="11:11">
      <c r="K753" s="278"/>
    </row>
    <row r="754" spans="11:11">
      <c r="K754" s="278"/>
    </row>
    <row r="755" spans="11:11">
      <c r="K755" s="278"/>
    </row>
    <row r="756" spans="11:11">
      <c r="K756" s="278"/>
    </row>
    <row r="757" spans="11:11">
      <c r="K757" s="278"/>
    </row>
    <row r="758" spans="11:11">
      <c r="K758" s="278"/>
    </row>
    <row r="759" spans="11:11">
      <c r="K759" s="278"/>
    </row>
    <row r="760" spans="11:11">
      <c r="K760" s="278"/>
    </row>
    <row r="761" spans="11:11">
      <c r="K761" s="278"/>
    </row>
    <row r="762" spans="11:11">
      <c r="K762" s="278"/>
    </row>
    <row r="763" spans="11:11">
      <c r="K763" s="278"/>
    </row>
    <row r="764" spans="11:11">
      <c r="K764" s="278"/>
    </row>
    <row r="765" spans="11:11">
      <c r="K765" s="278"/>
    </row>
    <row r="766" spans="11:11">
      <c r="K766" s="278"/>
    </row>
    <row r="767" spans="11:11">
      <c r="K767" s="278"/>
    </row>
    <row r="768" spans="11:11">
      <c r="K768" s="278"/>
    </row>
    <row r="769" spans="11:11">
      <c r="K769" s="278"/>
    </row>
    <row r="770" spans="11:11">
      <c r="K770" s="278"/>
    </row>
    <row r="771" spans="11:11">
      <c r="K771" s="278"/>
    </row>
    <row r="772" spans="11:11">
      <c r="K772" s="278"/>
    </row>
    <row r="773" spans="11:11">
      <c r="K773" s="278"/>
    </row>
    <row r="774" spans="11:11">
      <c r="K774" s="278"/>
    </row>
    <row r="775" spans="11:11">
      <c r="K775" s="278"/>
    </row>
    <row r="776" spans="11:11">
      <c r="K776" s="278"/>
    </row>
    <row r="777" spans="11:11">
      <c r="K777" s="278"/>
    </row>
    <row r="778" spans="11:11">
      <c r="K778" s="278"/>
    </row>
    <row r="779" spans="11:11">
      <c r="K779" s="278"/>
    </row>
    <row r="780" spans="11:11">
      <c r="K780" s="278"/>
    </row>
    <row r="781" spans="11:11">
      <c r="K781" s="278"/>
    </row>
    <row r="782" spans="11:11">
      <c r="K782" s="278"/>
    </row>
    <row r="783" spans="11:11">
      <c r="K783" s="278"/>
    </row>
    <row r="784" spans="11:11">
      <c r="K784" s="278"/>
    </row>
    <row r="785" spans="11:11">
      <c r="K785" s="278"/>
    </row>
    <row r="786" spans="11:11">
      <c r="K786" s="278"/>
    </row>
    <row r="787" spans="11:11">
      <c r="K787" s="278"/>
    </row>
    <row r="788" spans="11:11">
      <c r="K788" s="278"/>
    </row>
    <row r="789" spans="11:11">
      <c r="K789" s="278"/>
    </row>
    <row r="790" spans="11:11">
      <c r="K790" s="278"/>
    </row>
    <row r="791" spans="11:11">
      <c r="K791" s="278"/>
    </row>
    <row r="792" spans="11:11">
      <c r="K792" s="278"/>
    </row>
    <row r="793" spans="11:11">
      <c r="K793" s="278"/>
    </row>
    <row r="794" spans="11:11">
      <c r="K794" s="278"/>
    </row>
    <row r="795" spans="11:11">
      <c r="K795" s="278"/>
    </row>
    <row r="796" spans="11:11">
      <c r="K796" s="278"/>
    </row>
    <row r="797" spans="11:11">
      <c r="K797" s="278"/>
    </row>
    <row r="798" spans="11:11">
      <c r="K798" s="278"/>
    </row>
    <row r="799" spans="11:11">
      <c r="K799" s="278"/>
    </row>
    <row r="800" spans="11:11">
      <c r="K800" s="278"/>
    </row>
    <row r="801" spans="11:11">
      <c r="K801" s="278"/>
    </row>
    <row r="802" spans="11:11">
      <c r="K802" s="278"/>
    </row>
    <row r="803" spans="11:11">
      <c r="K803" s="278"/>
    </row>
    <row r="804" spans="11:11">
      <c r="K804" s="278"/>
    </row>
    <row r="805" spans="11:11">
      <c r="K805" s="278"/>
    </row>
    <row r="806" spans="11:11">
      <c r="K806" s="278"/>
    </row>
    <row r="807" spans="11:11">
      <c r="K807" s="278"/>
    </row>
    <row r="808" spans="11:11">
      <c r="K808" s="278"/>
    </row>
    <row r="809" spans="11:11">
      <c r="K809" s="278"/>
    </row>
    <row r="810" spans="11:11">
      <c r="K810" s="278"/>
    </row>
    <row r="811" spans="11:11">
      <c r="K811" s="278"/>
    </row>
    <row r="812" spans="11:11">
      <c r="K812" s="278"/>
    </row>
    <row r="813" spans="11:11">
      <c r="K813" s="278"/>
    </row>
    <row r="814" spans="11:11">
      <c r="K814" s="278"/>
    </row>
    <row r="815" spans="11:11">
      <c r="K815" s="278"/>
    </row>
    <row r="816" spans="11:11">
      <c r="K816" s="278"/>
    </row>
    <row r="817" spans="11:11">
      <c r="K817" s="278"/>
    </row>
    <row r="818" spans="11:11">
      <c r="K818" s="278"/>
    </row>
    <row r="819" spans="11:11">
      <c r="K819" s="278"/>
    </row>
    <row r="820" spans="11:11">
      <c r="K820" s="278"/>
    </row>
    <row r="821" spans="11:11">
      <c r="K821" s="278"/>
    </row>
    <row r="822" spans="11:11">
      <c r="K822" s="278"/>
    </row>
    <row r="823" spans="11:11">
      <c r="K823" s="278"/>
    </row>
    <row r="824" spans="11:11">
      <c r="K824" s="278"/>
    </row>
    <row r="825" spans="11:11">
      <c r="K825" s="278"/>
    </row>
    <row r="826" spans="11:11">
      <c r="K826" s="278"/>
    </row>
    <row r="827" spans="11:11">
      <c r="K827" s="278"/>
    </row>
    <row r="828" spans="11:11">
      <c r="K828" s="278"/>
    </row>
    <row r="829" spans="11:11">
      <c r="K829" s="278"/>
    </row>
    <row r="830" spans="11:11">
      <c r="K830" s="278"/>
    </row>
    <row r="831" spans="11:11">
      <c r="K831" s="278"/>
    </row>
    <row r="832" spans="11:11">
      <c r="K832" s="278"/>
    </row>
    <row r="833" spans="11:11">
      <c r="K833" s="278"/>
    </row>
    <row r="834" spans="11:11">
      <c r="K834" s="278"/>
    </row>
    <row r="835" spans="11:11">
      <c r="K835" s="278"/>
    </row>
    <row r="836" spans="11:11">
      <c r="K836" s="278"/>
    </row>
    <row r="837" spans="11:11">
      <c r="K837" s="278"/>
    </row>
    <row r="838" spans="11:11">
      <c r="K838" s="278"/>
    </row>
    <row r="839" spans="11:11">
      <c r="K839" s="278"/>
    </row>
    <row r="840" spans="11:11">
      <c r="K840" s="278"/>
    </row>
    <row r="841" spans="11:11">
      <c r="K841" s="278"/>
    </row>
    <row r="842" spans="11:11">
      <c r="K842" s="278"/>
    </row>
    <row r="843" spans="11:11">
      <c r="K843" s="278"/>
    </row>
    <row r="844" spans="11:11">
      <c r="K844" s="278"/>
    </row>
    <row r="845" spans="11:11">
      <c r="K845" s="278"/>
    </row>
    <row r="846" spans="11:11">
      <c r="K846" s="278"/>
    </row>
    <row r="847" spans="11:11">
      <c r="K847" s="278"/>
    </row>
    <row r="848" spans="11:11">
      <c r="K848" s="278"/>
    </row>
    <row r="849" spans="11:11">
      <c r="K849" s="278"/>
    </row>
    <row r="850" spans="11:11">
      <c r="K850" s="278"/>
    </row>
    <row r="851" spans="11:11">
      <c r="K851" s="278"/>
    </row>
    <row r="852" spans="11:11">
      <c r="K852" s="278"/>
    </row>
    <row r="853" spans="11:11">
      <c r="K853" s="278"/>
    </row>
    <row r="854" spans="11:11">
      <c r="K854" s="278"/>
    </row>
    <row r="855" spans="11:11">
      <c r="K855" s="278"/>
    </row>
    <row r="856" spans="11:11">
      <c r="K856" s="278"/>
    </row>
    <row r="857" spans="11:11">
      <c r="K857" s="278"/>
    </row>
    <row r="858" spans="11:11">
      <c r="K858" s="278"/>
    </row>
    <row r="859" spans="11:11">
      <c r="K859" s="278"/>
    </row>
    <row r="860" spans="11:11">
      <c r="K860" s="278"/>
    </row>
    <row r="861" spans="11:11">
      <c r="K861" s="278"/>
    </row>
    <row r="862" spans="11:11">
      <c r="K862" s="278"/>
    </row>
    <row r="863" spans="11:11">
      <c r="K863" s="278"/>
    </row>
    <row r="864" spans="11:11">
      <c r="K864" s="278"/>
    </row>
    <row r="865" spans="11:11">
      <c r="K865" s="278"/>
    </row>
    <row r="866" spans="11:11">
      <c r="K866" s="278"/>
    </row>
    <row r="867" spans="11:11">
      <c r="K867" s="278"/>
    </row>
    <row r="868" spans="11:11">
      <c r="K868" s="278"/>
    </row>
    <row r="869" spans="11:11">
      <c r="K869" s="278"/>
    </row>
    <row r="870" spans="11:11">
      <c r="K870" s="278"/>
    </row>
    <row r="871" spans="11:11">
      <c r="K871" s="278"/>
    </row>
    <row r="872" spans="11:11">
      <c r="K872" s="278"/>
    </row>
    <row r="873" spans="11:11">
      <c r="K873" s="278"/>
    </row>
    <row r="874" spans="11:11">
      <c r="K874" s="278"/>
    </row>
    <row r="875" spans="11:11">
      <c r="K875" s="278"/>
    </row>
    <row r="876" spans="11:11">
      <c r="K876" s="278"/>
    </row>
    <row r="877" spans="11:11">
      <c r="K877" s="278"/>
    </row>
    <row r="878" spans="11:11">
      <c r="K878" s="278"/>
    </row>
    <row r="879" spans="11:11">
      <c r="K879" s="278"/>
    </row>
    <row r="880" spans="11:11">
      <c r="K880" s="278"/>
    </row>
    <row r="881" spans="11:11">
      <c r="K881" s="278"/>
    </row>
    <row r="882" spans="11:11">
      <c r="K882" s="278"/>
    </row>
    <row r="883" spans="11:11">
      <c r="K883" s="278"/>
    </row>
    <row r="884" spans="11:11">
      <c r="K884" s="278"/>
    </row>
    <row r="885" spans="11:11">
      <c r="K885" s="278"/>
    </row>
    <row r="886" spans="11:11">
      <c r="K886" s="278"/>
    </row>
    <row r="887" spans="11:11">
      <c r="K887" s="278"/>
    </row>
    <row r="888" spans="11:11">
      <c r="K888" s="278"/>
    </row>
    <row r="889" spans="11:11">
      <c r="K889" s="278"/>
    </row>
    <row r="890" spans="11:11">
      <c r="K890" s="278"/>
    </row>
    <row r="891" spans="11:11">
      <c r="K891" s="278"/>
    </row>
    <row r="892" spans="11:11">
      <c r="K892" s="278"/>
    </row>
    <row r="893" spans="11:11">
      <c r="K893" s="278"/>
    </row>
    <row r="894" spans="11:11">
      <c r="K894" s="278"/>
    </row>
    <row r="895" spans="11:11">
      <c r="K895" s="278"/>
    </row>
    <row r="896" spans="11:11">
      <c r="K896" s="278"/>
    </row>
    <row r="897" spans="11:11">
      <c r="K897" s="278"/>
    </row>
    <row r="898" spans="11:11">
      <c r="K898" s="278"/>
    </row>
    <row r="899" spans="11:11">
      <c r="K899" s="278"/>
    </row>
    <row r="900" spans="11:11">
      <c r="K900" s="278"/>
    </row>
    <row r="901" spans="11:11">
      <c r="K901" s="278"/>
    </row>
    <row r="902" spans="11:11">
      <c r="K902" s="278"/>
    </row>
    <row r="903" spans="11:11">
      <c r="K903" s="278"/>
    </row>
    <row r="904" spans="11:11">
      <c r="K904" s="278"/>
    </row>
    <row r="905" spans="11:11">
      <c r="K905" s="278"/>
    </row>
    <row r="906" spans="11:11">
      <c r="K906" s="278"/>
    </row>
    <row r="907" spans="11:11">
      <c r="K907" s="278"/>
    </row>
    <row r="908" spans="11:11">
      <c r="K908" s="278"/>
    </row>
    <row r="909" spans="11:11">
      <c r="K909" s="278"/>
    </row>
    <row r="910" spans="11:11">
      <c r="K910" s="278"/>
    </row>
    <row r="911" spans="11:11">
      <c r="K911" s="278"/>
    </row>
    <row r="912" spans="11:11">
      <c r="K912" s="278"/>
    </row>
    <row r="913" spans="11:11">
      <c r="K913" s="278"/>
    </row>
    <row r="914" spans="11:11">
      <c r="K914" s="278"/>
    </row>
    <row r="915" spans="11:11">
      <c r="K915" s="278"/>
    </row>
    <row r="916" spans="11:11">
      <c r="K916" s="278"/>
    </row>
    <row r="917" spans="11:11">
      <c r="K917" s="278"/>
    </row>
    <row r="918" spans="11:11">
      <c r="K918" s="278"/>
    </row>
    <row r="919" spans="11:11">
      <c r="K919" s="278"/>
    </row>
    <row r="920" spans="11:11">
      <c r="K920" s="278"/>
    </row>
    <row r="921" spans="11:11">
      <c r="K921" s="278"/>
    </row>
    <row r="922" spans="11:11">
      <c r="K922" s="278"/>
    </row>
    <row r="923" spans="11:11">
      <c r="K923" s="278"/>
    </row>
    <row r="924" spans="11:11">
      <c r="K924" s="278"/>
    </row>
    <row r="925" spans="11:11">
      <c r="K925" s="278"/>
    </row>
    <row r="926" spans="11:11">
      <c r="K926" s="278"/>
    </row>
    <row r="927" spans="11:11">
      <c r="K927" s="278"/>
    </row>
    <row r="928" spans="11:11">
      <c r="K928" s="278"/>
    </row>
    <row r="929" spans="11:11">
      <c r="K929" s="278"/>
    </row>
    <row r="930" spans="11:11">
      <c r="K930" s="278"/>
    </row>
    <row r="931" spans="11:11">
      <c r="K931" s="278"/>
    </row>
    <row r="932" spans="11:11">
      <c r="K932" s="278"/>
    </row>
    <row r="933" spans="11:11">
      <c r="K933" s="278"/>
    </row>
    <row r="934" spans="11:11">
      <c r="K934" s="278"/>
    </row>
    <row r="935" spans="11:11">
      <c r="K935" s="278"/>
    </row>
    <row r="936" spans="11:11">
      <c r="K936" s="278"/>
    </row>
    <row r="937" spans="11:11">
      <c r="K937" s="278"/>
    </row>
    <row r="938" spans="11:11">
      <c r="K938" s="278"/>
    </row>
    <row r="939" spans="11:11">
      <c r="K939" s="278"/>
    </row>
    <row r="940" spans="11:11">
      <c r="K940" s="278"/>
    </row>
    <row r="941" spans="11:11">
      <c r="K941" s="278"/>
    </row>
    <row r="942" spans="11:11">
      <c r="K942" s="278"/>
    </row>
    <row r="943" spans="11:11">
      <c r="K943" s="278"/>
    </row>
    <row r="944" spans="11:11">
      <c r="K944" s="278"/>
    </row>
    <row r="945" spans="11:11">
      <c r="K945" s="278"/>
    </row>
    <row r="946" spans="11:11">
      <c r="K946" s="278"/>
    </row>
    <row r="947" spans="11:11">
      <c r="K947" s="278"/>
    </row>
    <row r="948" spans="11:11">
      <c r="K948" s="278"/>
    </row>
    <row r="949" spans="11:11">
      <c r="K949" s="278"/>
    </row>
    <row r="950" spans="11:11">
      <c r="K950" s="278"/>
    </row>
    <row r="951" spans="11:11">
      <c r="K951" s="278"/>
    </row>
    <row r="952" spans="11:11">
      <c r="K952" s="278"/>
    </row>
    <row r="953" spans="11:11">
      <c r="K953" s="278"/>
    </row>
    <row r="954" spans="11:11">
      <c r="K954" s="278"/>
    </row>
    <row r="955" spans="11:11">
      <c r="K955" s="278"/>
    </row>
    <row r="956" spans="11:11">
      <c r="K956" s="278"/>
    </row>
    <row r="957" spans="11:11">
      <c r="K957" s="278"/>
    </row>
    <row r="958" spans="11:11">
      <c r="K958" s="278"/>
    </row>
    <row r="959" spans="11:11">
      <c r="K959" s="278"/>
    </row>
    <row r="960" spans="11:11">
      <c r="K960" s="278"/>
    </row>
    <row r="961" spans="11:11">
      <c r="K961" s="278"/>
    </row>
    <row r="962" spans="11:11">
      <c r="K962" s="278"/>
    </row>
    <row r="963" spans="11:11">
      <c r="K963" s="278"/>
    </row>
    <row r="964" spans="11:11">
      <c r="K964" s="278"/>
    </row>
    <row r="965" spans="11:11">
      <c r="K965" s="278"/>
    </row>
    <row r="966" spans="11:11">
      <c r="K966" s="278"/>
    </row>
    <row r="967" spans="11:11">
      <c r="K967" s="278"/>
    </row>
    <row r="968" spans="11:11">
      <c r="K968" s="278"/>
    </row>
    <row r="969" spans="11:11">
      <c r="K969" s="278"/>
    </row>
    <row r="970" spans="11:11">
      <c r="K970" s="278"/>
    </row>
    <row r="971" spans="11:11">
      <c r="K971" s="278"/>
    </row>
    <row r="972" spans="11:11">
      <c r="K972" s="278"/>
    </row>
    <row r="973" spans="11:11">
      <c r="K973" s="278"/>
    </row>
    <row r="974" spans="11:11">
      <c r="K974" s="278"/>
    </row>
    <row r="975" spans="11:11">
      <c r="K975" s="278"/>
    </row>
    <row r="976" spans="11:11">
      <c r="K976" s="278"/>
    </row>
    <row r="977" spans="11:11">
      <c r="K977" s="278"/>
    </row>
    <row r="978" spans="11:11">
      <c r="K978" s="278"/>
    </row>
    <row r="979" spans="11:11">
      <c r="K979" s="278"/>
    </row>
    <row r="980" spans="11:11">
      <c r="K980" s="278"/>
    </row>
    <row r="981" spans="11:11">
      <c r="K981" s="278"/>
    </row>
    <row r="982" spans="11:11">
      <c r="K982" s="278"/>
    </row>
    <row r="983" spans="11:11">
      <c r="K983" s="278"/>
    </row>
    <row r="984" spans="11:11">
      <c r="K984" s="278"/>
    </row>
    <row r="985" spans="11:11">
      <c r="K985" s="278"/>
    </row>
    <row r="986" spans="11:11">
      <c r="K986" s="278"/>
    </row>
    <row r="987" spans="11:11">
      <c r="K987" s="278"/>
    </row>
    <row r="988" spans="11:11">
      <c r="K988" s="278"/>
    </row>
    <row r="989" spans="11:11">
      <c r="K989" s="278"/>
    </row>
    <row r="990" spans="11:11">
      <c r="K990" s="278"/>
    </row>
    <row r="991" spans="11:11">
      <c r="K991" s="278"/>
    </row>
    <row r="992" spans="11:11">
      <c r="K992" s="278"/>
    </row>
    <row r="993" spans="11:11">
      <c r="K993" s="278"/>
    </row>
    <row r="994" spans="11:11">
      <c r="K994" s="278"/>
    </row>
    <row r="995" spans="11:11">
      <c r="K995" s="278"/>
    </row>
    <row r="996" spans="11:11">
      <c r="K996" s="278"/>
    </row>
    <row r="997" spans="11:11">
      <c r="K997" s="278"/>
    </row>
    <row r="998" spans="11:11">
      <c r="K998" s="278"/>
    </row>
    <row r="999" spans="11:11">
      <c r="K999" s="278"/>
    </row>
    <row r="1000" spans="11:11">
      <c r="K1000" s="278"/>
    </row>
    <row r="1001" spans="11:11">
      <c r="K1001" s="278"/>
    </row>
    <row r="1002" spans="11:11">
      <c r="K1002" s="278"/>
    </row>
    <row r="1003" spans="11:11">
      <c r="K1003" s="278"/>
    </row>
    <row r="1004" spans="11:11">
      <c r="K1004" s="278"/>
    </row>
    <row r="1005" spans="11:11">
      <c r="K1005" s="278"/>
    </row>
    <row r="1006" spans="11:11">
      <c r="K1006" s="278"/>
    </row>
    <row r="1007" spans="11:11">
      <c r="K1007" s="278"/>
    </row>
    <row r="1008" spans="11:11">
      <c r="K1008" s="278"/>
    </row>
    <row r="1009" spans="11:11">
      <c r="K1009" s="278"/>
    </row>
    <row r="1010" spans="11:11">
      <c r="K1010" s="278"/>
    </row>
    <row r="1011" spans="11:11">
      <c r="K1011" s="278"/>
    </row>
    <row r="1012" spans="11:11">
      <c r="K1012" s="278"/>
    </row>
    <row r="1013" spans="11:11">
      <c r="K1013" s="278"/>
    </row>
    <row r="1014" spans="11:11">
      <c r="K1014" s="278"/>
    </row>
    <row r="1015" spans="11:11">
      <c r="K1015" s="278"/>
    </row>
    <row r="1016" spans="11:11">
      <c r="K1016" s="278"/>
    </row>
    <row r="1017" spans="11:11">
      <c r="K1017" s="278"/>
    </row>
    <row r="1018" spans="11:11">
      <c r="K1018" s="278"/>
    </row>
    <row r="1019" spans="11:11">
      <c r="K1019" s="278"/>
    </row>
    <row r="1020" spans="11:11">
      <c r="K1020" s="278"/>
    </row>
    <row r="1021" spans="11:11">
      <c r="K1021" s="278"/>
    </row>
    <row r="1022" spans="11:11">
      <c r="K1022" s="278"/>
    </row>
    <row r="1023" spans="11:11">
      <c r="K1023" s="278"/>
    </row>
    <row r="1024" spans="11:11">
      <c r="K1024" s="278"/>
    </row>
    <row r="1025" spans="11:11">
      <c r="K1025" s="278"/>
    </row>
    <row r="1026" spans="11:11">
      <c r="K1026" s="278"/>
    </row>
    <row r="1027" spans="11:11">
      <c r="K1027" s="278"/>
    </row>
    <row r="1028" spans="11:11">
      <c r="K1028" s="278"/>
    </row>
    <row r="1029" spans="11:11">
      <c r="K1029" s="278"/>
    </row>
    <row r="1030" spans="11:11">
      <c r="K1030" s="278"/>
    </row>
    <row r="1031" spans="11:11">
      <c r="K1031" s="278"/>
    </row>
    <row r="1032" spans="11:11">
      <c r="K1032" s="278"/>
    </row>
    <row r="1033" spans="11:11">
      <c r="K1033" s="278"/>
    </row>
    <row r="1034" spans="11:11">
      <c r="K1034" s="278"/>
    </row>
    <row r="1035" spans="11:11">
      <c r="K1035" s="278"/>
    </row>
    <row r="1036" spans="11:11">
      <c r="K1036" s="278"/>
    </row>
    <row r="1037" spans="11:11">
      <c r="K1037" s="278"/>
    </row>
    <row r="1038" spans="11:11">
      <c r="K1038" s="278"/>
    </row>
    <row r="1039" spans="11:11">
      <c r="K1039" s="278"/>
    </row>
    <row r="1040" spans="11:11">
      <c r="K1040" s="278"/>
    </row>
    <row r="1041" spans="11:11">
      <c r="K1041" s="278"/>
    </row>
    <row r="1042" spans="11:11">
      <c r="K1042" s="278"/>
    </row>
    <row r="1043" spans="11:11">
      <c r="K1043" s="278"/>
    </row>
    <row r="1044" spans="11:11">
      <c r="K1044" s="278"/>
    </row>
    <row r="1045" spans="11:11">
      <c r="K1045" s="278"/>
    </row>
    <row r="1046" spans="11:11">
      <c r="K1046" s="278"/>
    </row>
    <row r="1047" spans="11:11">
      <c r="K1047" s="278"/>
    </row>
    <row r="1048" spans="11:11">
      <c r="K1048" s="278"/>
    </row>
    <row r="1049" spans="11:11">
      <c r="K1049" s="278"/>
    </row>
    <row r="1050" spans="11:11">
      <c r="K1050" s="278"/>
    </row>
    <row r="1051" spans="11:11">
      <c r="K1051" s="278"/>
    </row>
    <row r="1052" spans="11:11">
      <c r="K1052" s="278"/>
    </row>
    <row r="1053" spans="11:11">
      <c r="K1053" s="278"/>
    </row>
    <row r="1054" spans="11:11">
      <c r="K1054" s="278"/>
    </row>
    <row r="1055" spans="11:11">
      <c r="K1055" s="278"/>
    </row>
    <row r="1056" spans="11:11">
      <c r="K1056" s="278"/>
    </row>
    <row r="1057" spans="11:11">
      <c r="K1057" s="278"/>
    </row>
    <row r="1058" spans="11:11">
      <c r="K1058" s="278"/>
    </row>
    <row r="1059" spans="11:11">
      <c r="K1059" s="278"/>
    </row>
    <row r="1060" spans="11:11">
      <c r="K1060" s="278"/>
    </row>
    <row r="1061" spans="11:11">
      <c r="K1061" s="278"/>
    </row>
    <row r="1062" spans="11:11">
      <c r="K1062" s="278"/>
    </row>
    <row r="1063" spans="11:11">
      <c r="K1063" s="278"/>
    </row>
    <row r="1064" spans="11:11">
      <c r="K1064" s="278"/>
    </row>
    <row r="1065" spans="11:11">
      <c r="K1065" s="278"/>
    </row>
    <row r="1066" spans="11:11">
      <c r="K1066" s="278"/>
    </row>
    <row r="1067" spans="11:11">
      <c r="K1067" s="278"/>
    </row>
    <row r="1068" spans="11:11">
      <c r="K1068" s="278"/>
    </row>
    <row r="1069" spans="11:11">
      <c r="K1069" s="278"/>
    </row>
    <row r="1070" spans="11:11">
      <c r="K1070" s="278"/>
    </row>
    <row r="1071" spans="11:11">
      <c r="K1071" s="278"/>
    </row>
    <row r="1072" spans="11:11">
      <c r="K1072" s="278"/>
    </row>
    <row r="1073" spans="11:11">
      <c r="K1073" s="278"/>
    </row>
    <row r="1074" spans="11:11">
      <c r="K1074" s="278"/>
    </row>
    <row r="1075" spans="11:11">
      <c r="K1075" s="278"/>
    </row>
    <row r="1076" spans="11:11">
      <c r="K1076" s="278"/>
    </row>
    <row r="1077" spans="11:11">
      <c r="K1077" s="278"/>
    </row>
    <row r="1078" spans="11:11">
      <c r="K1078" s="278"/>
    </row>
    <row r="1079" spans="11:11">
      <c r="K1079" s="278"/>
    </row>
    <row r="1080" spans="11:11">
      <c r="K1080" s="278"/>
    </row>
    <row r="1081" spans="11:11">
      <c r="K1081" s="278"/>
    </row>
    <row r="1082" spans="11:11">
      <c r="K1082" s="278"/>
    </row>
    <row r="1083" spans="11:11">
      <c r="K1083" s="278"/>
    </row>
    <row r="1084" spans="11:11">
      <c r="K1084" s="278"/>
    </row>
    <row r="1085" spans="11:11">
      <c r="K1085" s="278"/>
    </row>
    <row r="1086" spans="11:11">
      <c r="K1086" s="278"/>
    </row>
    <row r="1087" spans="11:11">
      <c r="K1087" s="278"/>
    </row>
    <row r="1088" spans="11:11">
      <c r="K1088" s="278"/>
    </row>
    <row r="1089" spans="11:11">
      <c r="K1089" s="278"/>
    </row>
    <row r="1090" spans="11:11">
      <c r="K1090" s="278"/>
    </row>
    <row r="1091" spans="11:11">
      <c r="K1091" s="278"/>
    </row>
    <row r="1092" spans="11:11">
      <c r="K1092" s="278"/>
    </row>
    <row r="1093" spans="11:11">
      <c r="K1093" s="278"/>
    </row>
    <row r="1094" spans="11:11">
      <c r="K1094" s="278"/>
    </row>
    <row r="1095" spans="11:11">
      <c r="K1095" s="278"/>
    </row>
    <row r="1096" spans="11:11">
      <c r="K1096" s="278"/>
    </row>
    <row r="1097" spans="11:11">
      <c r="K1097" s="278"/>
    </row>
    <row r="1098" spans="11:11">
      <c r="K1098" s="278"/>
    </row>
    <row r="1099" spans="11:11">
      <c r="K1099" s="278"/>
    </row>
    <row r="1100" spans="11:11">
      <c r="K1100" s="278"/>
    </row>
    <row r="1101" spans="11:11">
      <c r="K1101" s="278"/>
    </row>
    <row r="1102" spans="11:11">
      <c r="K1102" s="278"/>
    </row>
    <row r="1103" spans="11:11">
      <c r="K1103" s="278"/>
    </row>
    <row r="1104" spans="11:11">
      <c r="K1104" s="278"/>
    </row>
    <row r="1105" spans="11:11">
      <c r="K1105" s="278"/>
    </row>
    <row r="1106" spans="11:11">
      <c r="K1106" s="278"/>
    </row>
    <row r="1107" spans="11:11">
      <c r="K1107" s="278"/>
    </row>
    <row r="1108" spans="11:11">
      <c r="K1108" s="278"/>
    </row>
    <row r="1109" spans="11:11">
      <c r="K1109" s="278"/>
    </row>
    <row r="1110" spans="11:11">
      <c r="K1110" s="278"/>
    </row>
    <row r="1111" spans="11:11">
      <c r="K1111" s="278"/>
    </row>
    <row r="1112" spans="11:11">
      <c r="K1112" s="278"/>
    </row>
    <row r="1113" spans="11:11">
      <c r="K1113" s="278"/>
    </row>
    <row r="1114" spans="11:11">
      <c r="K1114" s="278"/>
    </row>
    <row r="1115" spans="11:11">
      <c r="K1115" s="278"/>
    </row>
    <row r="1116" spans="11:11">
      <c r="K1116" s="278"/>
    </row>
    <row r="1117" spans="11:11">
      <c r="K1117" s="278"/>
    </row>
    <row r="1118" spans="11:11">
      <c r="K1118" s="278"/>
    </row>
    <row r="1119" spans="11:11">
      <c r="K1119" s="278"/>
    </row>
    <row r="1120" spans="11:11">
      <c r="K1120" s="278"/>
    </row>
    <row r="1121" spans="11:11">
      <c r="K1121" s="278"/>
    </row>
    <row r="1122" spans="11:11">
      <c r="K1122" s="278"/>
    </row>
    <row r="1123" spans="11:11">
      <c r="K1123" s="278"/>
    </row>
    <row r="1124" spans="11:11">
      <c r="K1124" s="278"/>
    </row>
    <row r="1125" spans="11:11">
      <c r="K1125" s="278"/>
    </row>
    <row r="1126" spans="11:11">
      <c r="K1126" s="278"/>
    </row>
    <row r="1127" spans="11:11">
      <c r="K1127" s="278"/>
    </row>
    <row r="1128" spans="11:11">
      <c r="K1128" s="278"/>
    </row>
    <row r="1129" spans="11:11">
      <c r="K1129" s="278"/>
    </row>
    <row r="1130" spans="11:11">
      <c r="K1130" s="278"/>
    </row>
    <row r="1131" spans="11:11">
      <c r="K1131" s="278"/>
    </row>
    <row r="1132" spans="11:11">
      <c r="K1132" s="278"/>
    </row>
    <row r="1133" spans="11:11">
      <c r="K1133" s="278"/>
    </row>
    <row r="1134" spans="11:11">
      <c r="K1134" s="278"/>
    </row>
    <row r="1135" spans="11:11">
      <c r="K1135" s="278"/>
    </row>
    <row r="1136" spans="11:11">
      <c r="K1136" s="278"/>
    </row>
    <row r="1137" spans="11:11">
      <c r="K1137" s="278"/>
    </row>
    <row r="1138" spans="11:11">
      <c r="K1138" s="278"/>
    </row>
    <row r="1139" spans="11:11">
      <c r="K1139" s="278"/>
    </row>
    <row r="1140" spans="11:11">
      <c r="K1140" s="278"/>
    </row>
    <row r="1141" spans="11:11">
      <c r="K1141" s="278"/>
    </row>
    <row r="1142" spans="11:11">
      <c r="K1142" s="278"/>
    </row>
    <row r="1143" spans="11:11">
      <c r="K1143" s="278"/>
    </row>
    <row r="1144" spans="11:11">
      <c r="K1144" s="278"/>
    </row>
    <row r="1145" spans="11:11">
      <c r="K1145" s="278"/>
    </row>
    <row r="1146" spans="11:11">
      <c r="K1146" s="278"/>
    </row>
    <row r="1147" spans="11:11">
      <c r="K1147" s="278"/>
    </row>
    <row r="1148" spans="11:11">
      <c r="K1148" s="278"/>
    </row>
    <row r="1149" spans="11:11">
      <c r="K1149" s="278"/>
    </row>
    <row r="1150" spans="11:11">
      <c r="K1150" s="278"/>
    </row>
    <row r="1151" spans="11:11">
      <c r="K1151" s="278"/>
    </row>
    <row r="1152" spans="11:11">
      <c r="K1152" s="278"/>
    </row>
    <row r="1153" spans="11:11">
      <c r="K1153" s="278"/>
    </row>
    <row r="1154" spans="11:11">
      <c r="K1154" s="278"/>
    </row>
    <row r="1155" spans="11:11">
      <c r="K1155" s="278"/>
    </row>
    <row r="1156" spans="11:11">
      <c r="K1156" s="278"/>
    </row>
    <row r="1157" spans="11:11">
      <c r="K1157" s="278"/>
    </row>
    <row r="1158" spans="11:11">
      <c r="K1158" s="278"/>
    </row>
    <row r="1159" spans="11:11">
      <c r="K1159" s="278"/>
    </row>
    <row r="1160" spans="11:11">
      <c r="K1160" s="278"/>
    </row>
    <row r="1161" spans="11:11">
      <c r="K1161" s="278"/>
    </row>
    <row r="1162" spans="11:11">
      <c r="K1162" s="278"/>
    </row>
    <row r="1163" spans="11:11">
      <c r="K1163" s="278"/>
    </row>
    <row r="1164" spans="11:11">
      <c r="K1164" s="278"/>
    </row>
    <row r="1165" spans="11:11">
      <c r="K1165" s="278"/>
    </row>
    <row r="1166" spans="11:11">
      <c r="K1166" s="278"/>
    </row>
    <row r="1167" spans="11:11">
      <c r="K1167" s="278"/>
    </row>
    <row r="1168" spans="11:11">
      <c r="K1168" s="278"/>
    </row>
    <row r="1169" spans="11:11">
      <c r="K1169" s="278"/>
    </row>
    <row r="1170" spans="11:11">
      <c r="K1170" s="278"/>
    </row>
    <row r="1171" spans="11:11">
      <c r="K1171" s="278"/>
    </row>
    <row r="1172" spans="11:11">
      <c r="K1172" s="278"/>
    </row>
    <row r="1173" spans="11:11">
      <c r="K1173" s="278"/>
    </row>
    <row r="1174" spans="11:11">
      <c r="K1174" s="278"/>
    </row>
    <row r="1175" spans="11:11">
      <c r="K1175" s="278"/>
    </row>
    <row r="1176" spans="11:11">
      <c r="K1176" s="278"/>
    </row>
    <row r="1177" spans="11:11">
      <c r="K1177" s="278"/>
    </row>
    <row r="1178" spans="11:11">
      <c r="K1178" s="278"/>
    </row>
    <row r="1179" spans="11:11">
      <c r="K1179" s="278"/>
    </row>
    <row r="1180" spans="11:11">
      <c r="K1180" s="278"/>
    </row>
    <row r="1181" spans="11:11">
      <c r="K1181" s="278"/>
    </row>
    <row r="1182" spans="11:11">
      <c r="K1182" s="278"/>
    </row>
    <row r="1183" spans="11:11">
      <c r="K1183" s="278"/>
    </row>
    <row r="1184" spans="11:11">
      <c r="K1184" s="278"/>
    </row>
    <row r="1185" spans="11:11">
      <c r="K1185" s="278"/>
    </row>
    <row r="1186" spans="11:11">
      <c r="K1186" s="278"/>
    </row>
    <row r="1187" spans="11:11">
      <c r="K1187" s="278"/>
    </row>
    <row r="1188" spans="11:11">
      <c r="K1188" s="278"/>
    </row>
    <row r="1189" spans="11:11">
      <c r="K1189" s="278"/>
    </row>
    <row r="1190" spans="11:11">
      <c r="K1190" s="278"/>
    </row>
    <row r="1191" spans="11:11">
      <c r="K1191" s="278"/>
    </row>
    <row r="1192" spans="11:11">
      <c r="K1192" s="278"/>
    </row>
    <row r="1193" spans="11:11">
      <c r="K1193" s="278"/>
    </row>
    <row r="1194" spans="11:11">
      <c r="K1194" s="278"/>
    </row>
    <row r="1195" spans="11:11">
      <c r="K1195" s="278"/>
    </row>
    <row r="1196" spans="11:11">
      <c r="K1196" s="278"/>
    </row>
    <row r="1197" spans="11:11">
      <c r="K1197" s="278"/>
    </row>
    <row r="1198" spans="11:11">
      <c r="K1198" s="278"/>
    </row>
    <row r="1199" spans="11:11">
      <c r="K1199" s="278"/>
    </row>
    <row r="1200" spans="11:11">
      <c r="K1200" s="278"/>
    </row>
    <row r="1201" spans="11:11">
      <c r="K1201" s="278"/>
    </row>
    <row r="1202" spans="11:11">
      <c r="K1202" s="278"/>
    </row>
    <row r="1203" spans="11:11">
      <c r="K1203" s="278"/>
    </row>
    <row r="1204" spans="11:11">
      <c r="K1204" s="278"/>
    </row>
    <row r="1205" spans="11:11">
      <c r="K1205" s="278"/>
    </row>
    <row r="1206" spans="11:11">
      <c r="K1206" s="278"/>
    </row>
    <row r="1207" spans="11:11">
      <c r="K1207" s="278"/>
    </row>
    <row r="1208" spans="11:11">
      <c r="K1208" s="278"/>
    </row>
    <row r="1209" spans="11:11">
      <c r="K1209" s="278"/>
    </row>
    <row r="1210" spans="11:11">
      <c r="K1210" s="278"/>
    </row>
    <row r="1211" spans="11:11">
      <c r="K1211" s="278"/>
    </row>
    <row r="1212" spans="11:11">
      <c r="K1212" s="278"/>
    </row>
    <row r="1213" spans="11:11">
      <c r="K1213" s="278"/>
    </row>
    <row r="1214" spans="11:11">
      <c r="K1214" s="278"/>
    </row>
    <row r="1215" spans="11:11">
      <c r="K1215" s="278"/>
    </row>
    <row r="1216" spans="11:11">
      <c r="K1216" s="278"/>
    </row>
    <row r="1217" spans="11:11">
      <c r="K1217" s="278"/>
    </row>
    <row r="1218" spans="11:11">
      <c r="K1218" s="278"/>
    </row>
    <row r="1219" spans="11:11">
      <c r="K1219" s="278"/>
    </row>
    <row r="1220" spans="11:11">
      <c r="K1220" s="278"/>
    </row>
    <row r="1221" spans="11:11">
      <c r="K1221" s="278"/>
    </row>
    <row r="1222" spans="11:11">
      <c r="K1222" s="278"/>
    </row>
    <row r="1223" spans="11:11">
      <c r="K1223" s="278"/>
    </row>
    <row r="1224" spans="11:11">
      <c r="K1224" s="278"/>
    </row>
    <row r="1225" spans="11:11">
      <c r="K1225" s="278"/>
    </row>
    <row r="1226" spans="11:11">
      <c r="K1226" s="278"/>
    </row>
    <row r="1227" spans="11:11">
      <c r="K1227" s="278"/>
    </row>
    <row r="1228" spans="11:11">
      <c r="K1228" s="278"/>
    </row>
    <row r="1229" spans="11:11">
      <c r="K1229" s="278"/>
    </row>
    <row r="1230" spans="11:11">
      <c r="K1230" s="278"/>
    </row>
    <row r="1231" spans="11:11">
      <c r="K1231" s="278"/>
    </row>
    <row r="1232" spans="11:11">
      <c r="K1232" s="278"/>
    </row>
    <row r="1233" spans="11:11">
      <c r="K1233" s="278"/>
    </row>
    <row r="1234" spans="11:11">
      <c r="K1234" s="278"/>
    </row>
    <row r="1235" spans="11:11">
      <c r="K1235" s="278"/>
    </row>
    <row r="1236" spans="11:11">
      <c r="K1236" s="278"/>
    </row>
    <row r="1237" spans="11:11">
      <c r="K1237" s="278"/>
    </row>
    <row r="1238" spans="11:11">
      <c r="K1238" s="278"/>
    </row>
    <row r="1239" spans="11:11">
      <c r="K1239" s="278"/>
    </row>
    <row r="1240" spans="11:11">
      <c r="K1240" s="278"/>
    </row>
    <row r="1241" spans="11:11">
      <c r="K1241" s="278"/>
    </row>
    <row r="1242" spans="11:11">
      <c r="K1242" s="278"/>
    </row>
    <row r="1243" spans="11:11">
      <c r="K1243" s="278"/>
    </row>
    <row r="1244" spans="11:11">
      <c r="K1244" s="278"/>
    </row>
    <row r="1245" spans="11:11">
      <c r="K1245" s="278"/>
    </row>
    <row r="1246" spans="11:11">
      <c r="K1246" s="278"/>
    </row>
    <row r="1247" spans="11:11">
      <c r="K1247" s="278"/>
    </row>
    <row r="1248" spans="11:11">
      <c r="K1248" s="278"/>
    </row>
    <row r="1249" spans="11:11">
      <c r="K1249" s="278"/>
    </row>
    <row r="1250" spans="11:11">
      <c r="K1250" s="278"/>
    </row>
    <row r="1251" spans="11:11">
      <c r="K1251" s="278"/>
    </row>
    <row r="1252" spans="11:11">
      <c r="K1252" s="278"/>
    </row>
    <row r="1253" spans="11:11">
      <c r="K1253" s="278"/>
    </row>
    <row r="1254" spans="11:11">
      <c r="K1254" s="278"/>
    </row>
    <row r="1255" spans="11:11">
      <c r="K1255" s="278"/>
    </row>
    <row r="1256" spans="11:11">
      <c r="K1256" s="278"/>
    </row>
    <row r="1257" spans="11:11">
      <c r="K1257" s="278"/>
    </row>
    <row r="1258" spans="11:11">
      <c r="K1258" s="278"/>
    </row>
    <row r="1259" spans="11:11">
      <c r="K1259" s="278"/>
    </row>
    <row r="1260" spans="11:11">
      <c r="K1260" s="278"/>
    </row>
    <row r="1261" spans="11:11">
      <c r="K1261" s="278"/>
    </row>
    <row r="1262" spans="11:11">
      <c r="K1262" s="278"/>
    </row>
    <row r="1263" spans="11:11">
      <c r="K1263" s="278"/>
    </row>
    <row r="1264" spans="11:11">
      <c r="K1264" s="278"/>
    </row>
    <row r="1265" spans="11:11">
      <c r="K1265" s="278"/>
    </row>
    <row r="1266" spans="11:11">
      <c r="K1266" s="278"/>
    </row>
    <row r="1267" spans="11:11">
      <c r="K1267" s="278"/>
    </row>
    <row r="1268" spans="11:11">
      <c r="K1268" s="278"/>
    </row>
    <row r="1269" spans="11:11">
      <c r="K1269" s="278"/>
    </row>
    <row r="1270" spans="11:11">
      <c r="K1270" s="278"/>
    </row>
    <row r="1271" spans="11:11">
      <c r="K1271" s="278"/>
    </row>
    <row r="1272" spans="11:11">
      <c r="K1272" s="278"/>
    </row>
    <row r="1273" spans="11:11">
      <c r="K1273" s="278"/>
    </row>
    <row r="1274" spans="11:11">
      <c r="K1274" s="278"/>
    </row>
    <row r="1275" spans="11:11">
      <c r="K1275" s="278"/>
    </row>
    <row r="1276" spans="11:11">
      <c r="K1276" s="278"/>
    </row>
    <row r="1277" spans="11:11">
      <c r="K1277" s="278"/>
    </row>
    <row r="1278" spans="11:11">
      <c r="K1278" s="278"/>
    </row>
    <row r="1279" spans="11:11">
      <c r="K1279" s="278"/>
    </row>
    <row r="1280" spans="11:11">
      <c r="K1280" s="278"/>
    </row>
    <row r="1281" spans="11:11">
      <c r="K1281" s="278"/>
    </row>
    <row r="1282" spans="11:11">
      <c r="K1282" s="278"/>
    </row>
    <row r="1283" spans="11:11">
      <c r="K1283" s="278"/>
    </row>
    <row r="1284" spans="11:11">
      <c r="K1284" s="278"/>
    </row>
    <row r="1285" spans="11:11">
      <c r="K1285" s="278"/>
    </row>
    <row r="1286" spans="11:11">
      <c r="K1286" s="278"/>
    </row>
    <row r="1287" spans="11:11">
      <c r="K1287" s="278"/>
    </row>
    <row r="1288" spans="11:11">
      <c r="K1288" s="278"/>
    </row>
    <row r="1289" spans="11:11">
      <c r="K1289" s="278"/>
    </row>
    <row r="1290" spans="11:11">
      <c r="K1290" s="278"/>
    </row>
    <row r="1291" spans="11:11">
      <c r="K1291" s="278"/>
    </row>
    <row r="1292" spans="11:11">
      <c r="K1292" s="278"/>
    </row>
    <row r="1293" spans="11:11">
      <c r="K1293" s="278"/>
    </row>
    <row r="1294" spans="11:11">
      <c r="K1294" s="278"/>
    </row>
    <row r="1295" spans="11:11">
      <c r="K1295" s="278"/>
    </row>
    <row r="1296" spans="11:11">
      <c r="K1296" s="278"/>
    </row>
    <row r="1297" spans="11:11">
      <c r="K1297" s="278"/>
    </row>
    <row r="1298" spans="11:11">
      <c r="K1298" s="278"/>
    </row>
    <row r="1299" spans="11:11">
      <c r="K1299" s="278"/>
    </row>
    <row r="1300" spans="11:11">
      <c r="K1300" s="278"/>
    </row>
    <row r="1301" spans="11:11">
      <c r="K1301" s="278"/>
    </row>
    <row r="1302" spans="11:11">
      <c r="K1302" s="278"/>
    </row>
    <row r="1303" spans="11:11">
      <c r="K1303" s="278"/>
    </row>
    <row r="1304" spans="11:11">
      <c r="K1304" s="278"/>
    </row>
    <row r="1305" spans="11:11">
      <c r="K1305" s="278"/>
    </row>
    <row r="1306" spans="11:11">
      <c r="K1306" s="278"/>
    </row>
    <row r="1307" spans="11:11">
      <c r="K1307" s="278"/>
    </row>
    <row r="1308" spans="11:11">
      <c r="K1308" s="278"/>
    </row>
    <row r="1309" spans="11:11">
      <c r="K1309" s="278"/>
    </row>
    <row r="1310" spans="11:11">
      <c r="K1310" s="278"/>
    </row>
    <row r="1311" spans="11:11">
      <c r="K1311" s="278"/>
    </row>
    <row r="1312" spans="11:11">
      <c r="K1312" s="278"/>
    </row>
    <row r="1313" spans="11:11">
      <c r="K1313" s="278"/>
    </row>
    <row r="1314" spans="11:11">
      <c r="K1314" s="278"/>
    </row>
    <row r="1315" spans="11:11">
      <c r="K1315" s="278"/>
    </row>
    <row r="1316" spans="11:11">
      <c r="K1316" s="278"/>
    </row>
    <row r="1317" spans="11:11">
      <c r="K1317" s="278"/>
    </row>
    <row r="1318" spans="11:11">
      <c r="K1318" s="278"/>
    </row>
    <row r="1319" spans="11:11">
      <c r="K1319" s="278"/>
    </row>
    <row r="1320" spans="11:11">
      <c r="K1320" s="278"/>
    </row>
    <row r="1321" spans="11:11">
      <c r="K1321" s="278"/>
    </row>
    <row r="1322" spans="11:11">
      <c r="K1322" s="278"/>
    </row>
    <row r="1323" spans="11:11">
      <c r="K1323" s="278"/>
    </row>
    <row r="1324" spans="11:11">
      <c r="K1324" s="278"/>
    </row>
    <row r="1325" spans="11:11">
      <c r="K1325" s="278"/>
    </row>
    <row r="1326" spans="11:11">
      <c r="K1326" s="278"/>
    </row>
    <row r="1327" spans="11:11">
      <c r="K1327" s="278"/>
    </row>
    <row r="1328" spans="11:11">
      <c r="K1328" s="278"/>
    </row>
    <row r="1329" spans="11:11">
      <c r="K1329" s="278"/>
    </row>
    <row r="1330" spans="11:11">
      <c r="K1330" s="278"/>
    </row>
    <row r="1331" spans="11:11">
      <c r="K1331" s="278"/>
    </row>
    <row r="1332" spans="11:11">
      <c r="K1332" s="278"/>
    </row>
    <row r="1333" spans="11:11">
      <c r="K1333" s="278"/>
    </row>
    <row r="1334" spans="11:11">
      <c r="K1334" s="278"/>
    </row>
    <row r="1335" spans="11:11">
      <c r="K1335" s="278"/>
    </row>
    <row r="1336" spans="11:11">
      <c r="K1336" s="278"/>
    </row>
    <row r="1337" spans="11:11">
      <c r="K1337" s="278"/>
    </row>
    <row r="1338" spans="11:11">
      <c r="K1338" s="278"/>
    </row>
    <row r="1339" spans="11:11">
      <c r="K1339" s="278"/>
    </row>
    <row r="1340" spans="11:11">
      <c r="K1340" s="278"/>
    </row>
    <row r="1341" spans="11:11">
      <c r="K1341" s="278"/>
    </row>
    <row r="1342" spans="11:11">
      <c r="K1342" s="278"/>
    </row>
    <row r="1343" spans="11:11">
      <c r="K1343" s="278"/>
    </row>
    <row r="1344" spans="11:11">
      <c r="K1344" s="278"/>
    </row>
    <row r="1345" spans="11:11">
      <c r="K1345" s="278"/>
    </row>
    <row r="1346" spans="11:11">
      <c r="K1346" s="278"/>
    </row>
    <row r="1347" spans="11:11">
      <c r="K1347" s="278"/>
    </row>
    <row r="1348" spans="11:11">
      <c r="K1348" s="278"/>
    </row>
    <row r="1349" spans="11:11">
      <c r="K1349" s="278"/>
    </row>
    <row r="1350" spans="11:11">
      <c r="K1350" s="278"/>
    </row>
    <row r="1351" spans="11:11">
      <c r="K1351" s="278"/>
    </row>
    <row r="1352" spans="11:11">
      <c r="K1352" s="278"/>
    </row>
    <row r="1353" spans="11:11">
      <c r="K1353" s="278"/>
    </row>
    <row r="1354" spans="11:11">
      <c r="K1354" s="278"/>
    </row>
    <row r="1355" spans="11:11">
      <c r="K1355" s="278"/>
    </row>
    <row r="1356" spans="11:11">
      <c r="K1356" s="278"/>
    </row>
    <row r="1357" spans="11:11">
      <c r="K1357" s="278"/>
    </row>
    <row r="1358" spans="11:11">
      <c r="K1358" s="278"/>
    </row>
    <row r="1359" spans="11:11">
      <c r="K1359" s="278"/>
    </row>
    <row r="1360" spans="11:11">
      <c r="K1360" s="278"/>
    </row>
    <row r="1361" spans="11:11">
      <c r="K1361" s="278"/>
    </row>
    <row r="1362" spans="11:11">
      <c r="K1362" s="278"/>
    </row>
    <row r="1363" spans="11:11">
      <c r="K1363" s="278"/>
    </row>
    <row r="1364" spans="11:11">
      <c r="K1364" s="278"/>
    </row>
    <row r="1365" spans="11:11">
      <c r="K1365" s="278"/>
    </row>
    <row r="1366" spans="11:11">
      <c r="K1366" s="278"/>
    </row>
    <row r="1367" spans="11:11">
      <c r="K1367" s="278"/>
    </row>
    <row r="1368" spans="11:11">
      <c r="K1368" s="278"/>
    </row>
    <row r="1369" spans="11:11">
      <c r="K1369" s="278"/>
    </row>
    <row r="1370" spans="11:11">
      <c r="K1370" s="278"/>
    </row>
    <row r="1371" spans="11:11">
      <c r="K1371" s="278"/>
    </row>
    <row r="1372" spans="11:11">
      <c r="K1372" s="278"/>
    </row>
    <row r="1373" spans="11:11">
      <c r="K1373" s="278"/>
    </row>
    <row r="1374" spans="11:11">
      <c r="K1374" s="278"/>
    </row>
    <row r="1375" spans="11:11">
      <c r="K1375" s="278"/>
    </row>
    <row r="1376" spans="11:11">
      <c r="K1376" s="278"/>
    </row>
    <row r="1377" spans="11:11">
      <c r="K1377" s="278"/>
    </row>
    <row r="1378" spans="11:11">
      <c r="K1378" s="278"/>
    </row>
    <row r="1379" spans="11:11">
      <c r="K1379" s="278"/>
    </row>
    <row r="1380" spans="11:11">
      <c r="K1380" s="278"/>
    </row>
    <row r="1381" spans="11:11">
      <c r="K1381" s="278"/>
    </row>
    <row r="1382" spans="11:11">
      <c r="K1382" s="278"/>
    </row>
    <row r="1383" spans="11:11">
      <c r="K1383" s="278"/>
    </row>
    <row r="1384" spans="11:11">
      <c r="K1384" s="278"/>
    </row>
    <row r="1385" spans="11:11">
      <c r="K1385" s="278"/>
    </row>
    <row r="1386" spans="11:11">
      <c r="K1386" s="278"/>
    </row>
    <row r="1387" spans="11:11">
      <c r="K1387" s="278"/>
    </row>
    <row r="1388" spans="11:11">
      <c r="K1388" s="278"/>
    </row>
    <row r="1389" spans="11:11">
      <c r="K1389" s="278"/>
    </row>
    <row r="1390" spans="11:11">
      <c r="K1390" s="278"/>
    </row>
    <row r="1391" spans="11:11">
      <c r="K1391" s="278"/>
    </row>
    <row r="1392" spans="11:11">
      <c r="K1392" s="278"/>
    </row>
    <row r="1393" spans="11:11">
      <c r="K1393" s="278"/>
    </row>
    <row r="1394" spans="11:11">
      <c r="K1394" s="278"/>
    </row>
    <row r="1395" spans="11:11">
      <c r="K1395" s="278"/>
    </row>
    <row r="1396" spans="11:11">
      <c r="K1396" s="278"/>
    </row>
    <row r="1397" spans="11:11">
      <c r="K1397" s="278"/>
    </row>
    <row r="1398" spans="11:11">
      <c r="K1398" s="278"/>
    </row>
    <row r="1399" spans="11:11">
      <c r="K1399" s="278"/>
    </row>
    <row r="1400" spans="11:11">
      <c r="K1400" s="278"/>
    </row>
    <row r="1401" spans="11:11">
      <c r="K1401" s="278"/>
    </row>
    <row r="1402" spans="11:11">
      <c r="K1402" s="278"/>
    </row>
    <row r="1403" spans="11:11">
      <c r="K1403" s="278"/>
    </row>
    <row r="1404" spans="11:11">
      <c r="K1404" s="278"/>
    </row>
    <row r="1405" spans="11:11">
      <c r="K1405" s="278"/>
    </row>
    <row r="1406" spans="11:11">
      <c r="K1406" s="278"/>
    </row>
    <row r="1407" spans="11:11">
      <c r="K1407" s="278"/>
    </row>
    <row r="1408" spans="11:11">
      <c r="K1408" s="278"/>
    </row>
    <row r="1409" spans="11:11">
      <c r="K1409" s="278"/>
    </row>
    <row r="1410" spans="11:11">
      <c r="K1410" s="278"/>
    </row>
    <row r="1411" spans="11:11">
      <c r="K1411" s="278"/>
    </row>
    <row r="1412" spans="11:11">
      <c r="K1412" s="278"/>
    </row>
    <row r="1413" spans="11:11">
      <c r="K1413" s="278"/>
    </row>
    <row r="1414" spans="11:11">
      <c r="K1414" s="278"/>
    </row>
    <row r="1415" spans="11:11">
      <c r="K1415" s="278"/>
    </row>
    <row r="1416" spans="11:11">
      <c r="K1416" s="278"/>
    </row>
    <row r="1417" spans="11:11">
      <c r="K1417" s="278"/>
    </row>
    <row r="1418" spans="11:11">
      <c r="K1418" s="278"/>
    </row>
    <row r="1419" spans="11:11">
      <c r="K1419" s="278"/>
    </row>
    <row r="1420" spans="11:11">
      <c r="K1420" s="278"/>
    </row>
    <row r="1421" spans="11:11">
      <c r="K1421" s="278"/>
    </row>
    <row r="1422" spans="11:11">
      <c r="K1422" s="278"/>
    </row>
    <row r="1423" spans="11:11">
      <c r="K1423" s="278"/>
    </row>
    <row r="1424" spans="11:11">
      <c r="K1424" s="278"/>
    </row>
    <row r="1425" spans="11:11">
      <c r="K1425" s="278"/>
    </row>
    <row r="1426" spans="11:11">
      <c r="K1426" s="278"/>
    </row>
    <row r="1427" spans="11:11">
      <c r="K1427" s="278"/>
    </row>
    <row r="1428" spans="11:11">
      <c r="K1428" s="278"/>
    </row>
    <row r="1429" spans="11:11">
      <c r="K1429" s="278"/>
    </row>
    <row r="1430" spans="11:11">
      <c r="K1430" s="278"/>
    </row>
    <row r="1431" spans="11:11">
      <c r="K1431" s="278"/>
    </row>
    <row r="1432" spans="11:11">
      <c r="K1432" s="278"/>
    </row>
    <row r="1433" spans="11:11">
      <c r="K1433" s="278"/>
    </row>
    <row r="1434" spans="11:11">
      <c r="K1434" s="278"/>
    </row>
    <row r="1435" spans="11:11">
      <c r="K1435" s="278"/>
    </row>
    <row r="1436" spans="11:11">
      <c r="K1436" s="278"/>
    </row>
    <row r="1437" spans="11:11">
      <c r="K1437" s="278"/>
    </row>
    <row r="1438" spans="11:11">
      <c r="K1438" s="278"/>
    </row>
    <row r="1439" spans="11:11">
      <c r="K1439" s="278"/>
    </row>
    <row r="1440" spans="11:11">
      <c r="K1440" s="278"/>
    </row>
    <row r="1441" spans="11:11">
      <c r="K1441" s="278"/>
    </row>
    <row r="1442" spans="11:11">
      <c r="K1442" s="278"/>
    </row>
    <row r="1443" spans="11:11">
      <c r="K1443" s="278"/>
    </row>
    <row r="1444" spans="11:11">
      <c r="K1444" s="278"/>
    </row>
    <row r="1445" spans="11:11">
      <c r="K1445" s="278"/>
    </row>
    <row r="1446" spans="11:11">
      <c r="K1446" s="278"/>
    </row>
    <row r="1447" spans="11:11">
      <c r="K1447" s="278"/>
    </row>
    <row r="1448" spans="11:11">
      <c r="K1448" s="278"/>
    </row>
    <row r="1449" spans="11:11">
      <c r="K1449" s="278"/>
    </row>
    <row r="1450" spans="11:11">
      <c r="K1450" s="278"/>
    </row>
    <row r="1451" spans="11:11">
      <c r="K1451" s="278"/>
    </row>
    <row r="1452" spans="11:11">
      <c r="K1452" s="278"/>
    </row>
    <row r="1453" spans="11:11">
      <c r="K1453" s="278"/>
    </row>
    <row r="1454" spans="11:11">
      <c r="K1454" s="278"/>
    </row>
    <row r="1455" spans="11:11">
      <c r="K1455" s="278"/>
    </row>
    <row r="1456" spans="11:11">
      <c r="K1456" s="278"/>
    </row>
    <row r="1457" spans="11:11">
      <c r="K1457" s="278"/>
    </row>
    <row r="1458" spans="11:11">
      <c r="K1458" s="278"/>
    </row>
    <row r="1459" spans="11:11">
      <c r="K1459" s="278"/>
    </row>
    <row r="1460" spans="11:11">
      <c r="K1460" s="278"/>
    </row>
    <row r="1461" spans="11:11">
      <c r="K1461" s="278"/>
    </row>
    <row r="1462" spans="11:11">
      <c r="K1462" s="278"/>
    </row>
    <row r="1463" spans="11:11">
      <c r="K1463" s="278"/>
    </row>
    <row r="1464" spans="11:11">
      <c r="K1464" s="278"/>
    </row>
    <row r="1465" spans="11:11">
      <c r="K1465" s="278"/>
    </row>
    <row r="1466" spans="11:11">
      <c r="K1466" s="278"/>
    </row>
    <row r="1467" spans="11:11">
      <c r="K1467" s="278"/>
    </row>
    <row r="1468" spans="11:11">
      <c r="K1468" s="278"/>
    </row>
    <row r="1469" spans="11:11">
      <c r="K1469" s="278"/>
    </row>
    <row r="1470" spans="11:11">
      <c r="K1470" s="278"/>
    </row>
    <row r="1471" spans="11:11">
      <c r="K1471" s="278"/>
    </row>
    <row r="1472" spans="11:11">
      <c r="K1472" s="278"/>
    </row>
    <row r="1473" spans="11:11">
      <c r="K1473" s="278"/>
    </row>
    <row r="1474" spans="11:11">
      <c r="K1474" s="278"/>
    </row>
    <row r="1475" spans="11:11">
      <c r="K1475" s="278"/>
    </row>
    <row r="1476" spans="11:11">
      <c r="K1476" s="278"/>
    </row>
    <row r="1477" spans="11:11">
      <c r="K1477" s="278"/>
    </row>
    <row r="1478" spans="11:11">
      <c r="K1478" s="278"/>
    </row>
    <row r="1479" spans="11:11">
      <c r="K1479" s="278"/>
    </row>
    <row r="1480" spans="11:11">
      <c r="K1480" s="278"/>
    </row>
    <row r="1481" spans="11:11">
      <c r="K1481" s="278"/>
    </row>
    <row r="1482" spans="11:11">
      <c r="K1482" s="278"/>
    </row>
    <row r="1483" spans="11:11">
      <c r="K1483" s="278"/>
    </row>
    <row r="1484" spans="11:11">
      <c r="K1484" s="278"/>
    </row>
    <row r="1485" spans="11:11">
      <c r="K1485" s="278"/>
    </row>
    <row r="1486" spans="11:11">
      <c r="K1486" s="278"/>
    </row>
    <row r="1487" spans="11:11">
      <c r="K1487" s="278"/>
    </row>
    <row r="1488" spans="11:11">
      <c r="K1488" s="278"/>
    </row>
    <row r="1489" spans="11:11">
      <c r="K1489" s="278"/>
    </row>
    <row r="1490" spans="11:11">
      <c r="K1490" s="278"/>
    </row>
    <row r="1491" spans="11:11">
      <c r="K1491" s="278"/>
    </row>
    <row r="1492" spans="11:11">
      <c r="K1492" s="278"/>
    </row>
    <row r="1493" spans="11:11">
      <c r="K1493" s="278"/>
    </row>
    <row r="1494" spans="11:11">
      <c r="K1494" s="278"/>
    </row>
    <row r="1495" spans="11:11">
      <c r="K1495" s="278"/>
    </row>
    <row r="1496" spans="11:11">
      <c r="K1496" s="278"/>
    </row>
    <row r="1497" spans="11:11">
      <c r="K1497" s="278"/>
    </row>
    <row r="1498" spans="11:11">
      <c r="K1498" s="278"/>
    </row>
    <row r="1499" spans="11:11">
      <c r="K1499" s="278"/>
    </row>
    <row r="1500" spans="11:11">
      <c r="K1500" s="278"/>
    </row>
    <row r="1501" spans="11:11">
      <c r="K1501" s="278"/>
    </row>
    <row r="1502" spans="11:11">
      <c r="K1502" s="278"/>
    </row>
    <row r="1503" spans="11:11">
      <c r="K1503" s="278"/>
    </row>
    <row r="1504" spans="11:11">
      <c r="K1504" s="278"/>
    </row>
    <row r="1505" spans="11:11">
      <c r="K1505" s="278"/>
    </row>
    <row r="1506" spans="11:11">
      <c r="K1506" s="278"/>
    </row>
    <row r="1507" spans="11:11">
      <c r="K1507" s="278"/>
    </row>
    <row r="1508" spans="11:11">
      <c r="K1508" s="278"/>
    </row>
    <row r="1509" spans="11:11">
      <c r="K1509" s="278"/>
    </row>
    <row r="1510" spans="11:11">
      <c r="K1510" s="278"/>
    </row>
    <row r="1511" spans="11:11">
      <c r="K1511" s="278"/>
    </row>
    <row r="1512" spans="11:11">
      <c r="K1512" s="278"/>
    </row>
    <row r="1513" spans="11:11">
      <c r="K1513" s="278"/>
    </row>
    <row r="1514" spans="11:11">
      <c r="K1514" s="278"/>
    </row>
    <row r="1515" spans="11:11">
      <c r="K1515" s="278"/>
    </row>
    <row r="1516" spans="11:11">
      <c r="K1516" s="278"/>
    </row>
    <row r="1517" spans="11:11">
      <c r="K1517" s="278"/>
    </row>
    <row r="1518" spans="11:11">
      <c r="K1518" s="278"/>
    </row>
    <row r="1519" spans="11:11">
      <c r="K1519" s="278"/>
    </row>
    <row r="1520" spans="11:11">
      <c r="K1520" s="278"/>
    </row>
    <row r="1521" spans="11:11">
      <c r="K1521" s="278"/>
    </row>
    <row r="1522" spans="11:11">
      <c r="K1522" s="278"/>
    </row>
    <row r="1523" spans="11:11">
      <c r="K1523" s="278"/>
    </row>
    <row r="1524" spans="11:11">
      <c r="K1524" s="278"/>
    </row>
    <row r="1525" spans="11:11">
      <c r="K1525" s="278"/>
    </row>
    <row r="1526" spans="11:11">
      <c r="K1526" s="278"/>
    </row>
    <row r="1527" spans="11:11">
      <c r="K1527" s="278"/>
    </row>
    <row r="1528" spans="11:11">
      <c r="K1528" s="278"/>
    </row>
    <row r="1529" spans="11:11">
      <c r="K1529" s="278"/>
    </row>
    <row r="1530" spans="11:11">
      <c r="K1530" s="278"/>
    </row>
    <row r="1531" spans="11:11">
      <c r="K1531" s="278"/>
    </row>
    <row r="1532" spans="11:11">
      <c r="K1532" s="278"/>
    </row>
    <row r="1533" spans="11:11">
      <c r="K1533" s="278"/>
    </row>
    <row r="1534" spans="11:11">
      <c r="K1534" s="278"/>
    </row>
    <row r="1535" spans="11:11">
      <c r="K1535" s="278"/>
    </row>
    <row r="1536" spans="11:11">
      <c r="K1536" s="278"/>
    </row>
    <row r="1537" spans="11:11">
      <c r="K1537" s="278"/>
    </row>
    <row r="1538" spans="11:11">
      <c r="K1538" s="278"/>
    </row>
    <row r="1539" spans="11:11">
      <c r="K1539" s="278"/>
    </row>
    <row r="1540" spans="11:11">
      <c r="K1540" s="278"/>
    </row>
    <row r="1541" spans="11:11">
      <c r="K1541" s="278"/>
    </row>
    <row r="1542" spans="11:11">
      <c r="K1542" s="278"/>
    </row>
    <row r="1543" spans="11:11">
      <c r="K1543" s="278"/>
    </row>
    <row r="1544" spans="11:11">
      <c r="K1544" s="278"/>
    </row>
    <row r="1545" spans="11:11">
      <c r="K1545" s="278"/>
    </row>
    <row r="1546" spans="11:11">
      <c r="K1546" s="278"/>
    </row>
    <row r="1547" spans="11:11">
      <c r="K1547" s="278"/>
    </row>
    <row r="1548" spans="11:11">
      <c r="K1548" s="278"/>
    </row>
    <row r="1549" spans="11:11">
      <c r="K1549" s="278"/>
    </row>
    <row r="1550" spans="11:11">
      <c r="K1550" s="278"/>
    </row>
    <row r="1551" spans="11:11">
      <c r="K1551" s="278"/>
    </row>
    <row r="1552" spans="11:11">
      <c r="K1552" s="278"/>
    </row>
    <row r="1553" spans="11:11">
      <c r="K1553" s="278"/>
    </row>
    <row r="1554" spans="11:11">
      <c r="K1554" s="278"/>
    </row>
    <row r="1555" spans="11:11">
      <c r="K1555" s="278"/>
    </row>
    <row r="1556" spans="11:11">
      <c r="K1556" s="278"/>
    </row>
    <row r="1557" spans="11:11">
      <c r="K1557" s="278"/>
    </row>
    <row r="1558" spans="11:11">
      <c r="K1558" s="278"/>
    </row>
    <row r="1559" spans="11:11">
      <c r="K1559" s="278"/>
    </row>
    <row r="1560" spans="11:11">
      <c r="K1560" s="278"/>
    </row>
    <row r="1561" spans="11:11">
      <c r="K1561" s="278"/>
    </row>
    <row r="1562" spans="11:11">
      <c r="K1562" s="278"/>
    </row>
    <row r="1563" spans="11:11">
      <c r="K1563" s="278"/>
    </row>
    <row r="1564" spans="11:11">
      <c r="K1564" s="278"/>
    </row>
    <row r="1565" spans="11:11">
      <c r="K1565" s="278"/>
    </row>
    <row r="1566" spans="11:11">
      <c r="K1566" s="278"/>
    </row>
    <row r="1567" spans="11:11">
      <c r="K1567" s="278"/>
    </row>
    <row r="1568" spans="11:11">
      <c r="K1568" s="278"/>
    </row>
    <row r="1569" spans="11:11">
      <c r="K1569" s="278"/>
    </row>
    <row r="1570" spans="11:11">
      <c r="K1570" s="278"/>
    </row>
    <row r="1571" spans="11:11">
      <c r="K1571" s="278"/>
    </row>
    <row r="1572" spans="11:11">
      <c r="K1572" s="278"/>
    </row>
    <row r="1573" spans="11:11">
      <c r="K1573" s="278"/>
    </row>
    <row r="1574" spans="11:11">
      <c r="K1574" s="278"/>
    </row>
    <row r="1575" spans="11:11">
      <c r="K1575" s="278"/>
    </row>
    <row r="1576" spans="11:11">
      <c r="K1576" s="278"/>
    </row>
    <row r="1577" spans="11:11">
      <c r="K1577" s="278"/>
    </row>
    <row r="1578" spans="11:11">
      <c r="K1578" s="278"/>
    </row>
    <row r="1579" spans="11:11">
      <c r="K1579" s="278"/>
    </row>
    <row r="1580" spans="11:11">
      <c r="K1580" s="278"/>
    </row>
    <row r="1581" spans="11:11">
      <c r="K1581" s="278"/>
    </row>
    <row r="1582" spans="11:11">
      <c r="K1582" s="278"/>
    </row>
    <row r="1583" spans="11:11">
      <c r="K1583" s="278"/>
    </row>
    <row r="3106" spans="1:1">
      <c r="A3106" s="217"/>
    </row>
    <row r="3107" spans="1:1">
      <c r="A3107" s="217"/>
    </row>
    <row r="3108" spans="1:1">
      <c r="A3108" s="217"/>
    </row>
    <row r="3109" spans="1:1">
      <c r="A3109" s="217"/>
    </row>
    <row r="3110" spans="1:1">
      <c r="A3110" s="217"/>
    </row>
    <row r="3111" spans="1:1">
      <c r="A3111" s="217"/>
    </row>
    <row r="3112" spans="1:1">
      <c r="A3112" s="217"/>
    </row>
    <row r="3113" spans="1:1">
      <c r="A3113" s="217"/>
    </row>
    <row r="3114" spans="1:1">
      <c r="A3114" s="217"/>
    </row>
    <row r="3115" spans="1:1">
      <c r="A3115" s="217"/>
    </row>
    <row r="3116" spans="1:1">
      <c r="A3116" s="217"/>
    </row>
    <row r="3117" spans="1:1">
      <c r="A3117" s="217"/>
    </row>
    <row r="3118" spans="1:1">
      <c r="A3118" s="217"/>
    </row>
    <row r="3119" spans="1:1">
      <c r="A3119" s="217"/>
    </row>
    <row r="3120" spans="1:1">
      <c r="A3120" s="217"/>
    </row>
    <row r="3121" spans="1:1">
      <c r="A3121" s="217"/>
    </row>
    <row r="3122" spans="1:1">
      <c r="A3122" s="217"/>
    </row>
    <row r="3123" spans="1:1">
      <c r="A3123" s="217"/>
    </row>
    <row r="3124" spans="1:1">
      <c r="A3124" s="217"/>
    </row>
    <row r="3125" spans="1:1">
      <c r="A3125" s="217"/>
    </row>
    <row r="3126" spans="1:1">
      <c r="A3126" s="217"/>
    </row>
    <row r="3127" spans="1:1">
      <c r="A3127" s="217"/>
    </row>
    <row r="3128" spans="1:1">
      <c r="A3128" s="217"/>
    </row>
    <row r="3129" spans="1:1">
      <c r="A3129" s="217"/>
    </row>
    <row r="3130" spans="1:1">
      <c r="A3130" s="217"/>
    </row>
    <row r="3131" spans="1:1">
      <c r="A3131" s="217"/>
    </row>
    <row r="3132" spans="1:1">
      <c r="A3132" s="217"/>
    </row>
    <row r="3133" spans="1:1">
      <c r="A3133" s="217"/>
    </row>
    <row r="3134" spans="1:1">
      <c r="A3134" s="217"/>
    </row>
    <row r="3135" spans="1:1">
      <c r="A3135" s="217"/>
    </row>
    <row r="3136" spans="1:1">
      <c r="A3136" s="217"/>
    </row>
    <row r="3137" spans="1:1">
      <c r="A3137" s="217"/>
    </row>
    <row r="3138" spans="1:1">
      <c r="A3138" s="217"/>
    </row>
    <row r="3139" spans="1:1">
      <c r="A3139" s="217"/>
    </row>
    <row r="3140" spans="1:1">
      <c r="A3140" s="217"/>
    </row>
    <row r="3141" spans="1:1">
      <c r="A3141" s="217"/>
    </row>
    <row r="3142" spans="1:1">
      <c r="A3142" s="217"/>
    </row>
    <row r="3143" spans="1:1">
      <c r="A3143" s="217"/>
    </row>
    <row r="3144" spans="1:1">
      <c r="A3144" s="217"/>
    </row>
    <row r="3145" spans="1:1">
      <c r="A3145" s="217"/>
    </row>
    <row r="3146" spans="1:1">
      <c r="A3146" s="217"/>
    </row>
    <row r="3147" spans="1:1">
      <c r="A3147" s="217"/>
    </row>
    <row r="3148" spans="1:1">
      <c r="A3148" s="217"/>
    </row>
    <row r="3149" spans="1:1">
      <c r="A3149" s="217"/>
    </row>
    <row r="3150" spans="1:1">
      <c r="A3150" s="217"/>
    </row>
    <row r="3151" spans="1:1">
      <c r="A3151" s="217"/>
    </row>
    <row r="3152" spans="1:1">
      <c r="A3152" s="217"/>
    </row>
    <row r="3153" spans="1:1">
      <c r="A3153" s="217"/>
    </row>
    <row r="3154" spans="1:1">
      <c r="A3154" s="217"/>
    </row>
    <row r="3155" spans="1:1">
      <c r="A3155" s="217"/>
    </row>
    <row r="3156" spans="1:1">
      <c r="A3156" s="217"/>
    </row>
    <row r="3157" spans="1:1">
      <c r="A3157" s="217"/>
    </row>
    <row r="3158" spans="1:1">
      <c r="A3158" s="217"/>
    </row>
    <row r="3159" spans="1:1">
      <c r="A3159" s="217"/>
    </row>
    <row r="3160" spans="1:1">
      <c r="A3160" s="217"/>
    </row>
    <row r="3161" spans="1:1">
      <c r="A3161" s="217"/>
    </row>
    <row r="3162" spans="1:1">
      <c r="A3162" s="217"/>
    </row>
    <row r="3163" spans="1:1">
      <c r="A3163" s="217"/>
    </row>
  </sheetData>
  <phoneticPr fontId="6" type="noConversion"/>
  <hyperlinks>
    <hyperlink ref="G2" location="Legend!A9" display="Legend!A9"/>
    <hyperlink ref="B13" r:id="rId1" tooltip="49334" display="http://www.ichemistry.cn/chemistry/7440-46-2.htm"/>
    <hyperlink ref="B15" r:id="rId2" tooltip="25415" display="http://www.ichemistry.cn/chemistry/7439-89-6.htm"/>
    <hyperlink ref="B16" r:id="rId3" tooltip="25415" display="http://www.ichemistry.cn/chemistry/7439-89-6.htm"/>
    <hyperlink ref="B26" r:id="rId4" tooltip="49688" display="http://www.ichemistry.cn/chemistry/7440-24-6.htm"/>
    <hyperlink ref="B24" r:id="rId5" tooltip="25732" display="http://www.ichemistry.cn/chemistry/7782-49-2.htm"/>
    <hyperlink ref="B25" r:id="rId6" tooltip="233608" display="http://www.ichemistry.cn/chemistry/7440-31-5.htm"/>
  </hyperlinks>
  <pageMargins left="0.78740157499999996" right="0.78740157499999996" top="0.984251969" bottom="0.984251969" header="0.5" footer="0.5"/>
  <pageSetup paperSize="9" orientation="portrait" horizontalDpi="429496729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3163"/>
  <sheetViews>
    <sheetView showGridLines="0" workbookViewId="0">
      <pane xSplit="3" ySplit="2" topLeftCell="D3" activePane="bottomRight" state="frozen"/>
      <selection pane="topRight" activeCell="B1" sqref="B1"/>
      <selection pane="bottomLeft" activeCell="A11" sqref="A11"/>
      <selection pane="bottomRight" activeCell="B3" sqref="B3"/>
    </sheetView>
  </sheetViews>
  <sheetFormatPr defaultColWidth="9.140625" defaultRowHeight="12.75"/>
  <cols>
    <col min="1" max="1" width="5.7109375" style="216" customWidth="1"/>
    <col min="2" max="2" width="12.42578125" style="222" customWidth="1"/>
    <col min="3" max="3" width="9.140625" style="109"/>
    <col min="4" max="4" width="13.85546875" style="31" customWidth="1"/>
    <col min="5" max="5" width="19.28515625" style="32" customWidth="1"/>
    <col min="6" max="6" width="13.7109375" style="32" customWidth="1"/>
    <col min="7" max="7" width="14.7109375" style="32" bestFit="1" customWidth="1"/>
    <col min="8" max="8" width="20.42578125" style="54" customWidth="1"/>
    <col min="9" max="9" width="11.42578125" style="33" bestFit="1" customWidth="1"/>
    <col min="10" max="10" width="13.5703125" style="276" customWidth="1"/>
    <col min="11" max="12" width="13.5703125" style="32" customWidth="1"/>
    <col min="13" max="13" width="13.28515625" style="32" customWidth="1"/>
    <col min="14" max="16384" width="9.140625" style="32"/>
  </cols>
  <sheetData>
    <row r="1" spans="1:10" s="109" customFormat="1" ht="13.5" thickBot="1">
      <c r="A1" s="213"/>
      <c r="B1" s="158"/>
      <c r="D1" s="31"/>
      <c r="H1" s="211"/>
      <c r="I1" s="210"/>
    </row>
    <row r="2" spans="1:10" ht="51">
      <c r="A2" s="213"/>
      <c r="B2" s="275" t="s">
        <v>305</v>
      </c>
      <c r="C2" s="279" t="s">
        <v>94</v>
      </c>
      <c r="D2" s="271" t="s">
        <v>204</v>
      </c>
      <c r="E2" s="271" t="s">
        <v>198</v>
      </c>
      <c r="F2" s="272" t="s">
        <v>199</v>
      </c>
      <c r="G2" s="273" t="s">
        <v>200</v>
      </c>
      <c r="H2" s="280" t="s">
        <v>205</v>
      </c>
      <c r="I2" s="274" t="s">
        <v>209</v>
      </c>
      <c r="J2" s="277" t="s">
        <v>19</v>
      </c>
    </row>
    <row r="3" spans="1:10">
      <c r="A3" s="216">
        <f>ROW()</f>
        <v>3</v>
      </c>
      <c r="B3" s="218" t="s">
        <v>328</v>
      </c>
      <c r="C3" s="51" t="s">
        <v>48</v>
      </c>
      <c r="D3" s="32"/>
      <c r="H3" s="32"/>
      <c r="I3" s="32"/>
    </row>
    <row r="4" spans="1:10" s="83" customFormat="1">
      <c r="A4" s="216">
        <f>ROW()</f>
        <v>4</v>
      </c>
      <c r="B4" s="219" t="s">
        <v>329</v>
      </c>
      <c r="C4" s="51" t="s">
        <v>292</v>
      </c>
      <c r="J4" s="276"/>
    </row>
    <row r="5" spans="1:10">
      <c r="A5" s="216">
        <f>ROW()</f>
        <v>5</v>
      </c>
      <c r="B5" s="219" t="s">
        <v>330</v>
      </c>
      <c r="C5" s="51" t="s">
        <v>49</v>
      </c>
      <c r="D5" s="56">
        <v>4.3E-3</v>
      </c>
      <c r="E5" s="56" t="s">
        <v>174</v>
      </c>
      <c r="F5" s="55" t="s">
        <v>206</v>
      </c>
      <c r="G5" s="57">
        <v>0.8</v>
      </c>
      <c r="H5" s="63">
        <f>G5/D5</f>
        <v>186.04651162790699</v>
      </c>
      <c r="I5" s="54">
        <f>H5*0.000000001*13*70*365</f>
        <v>6.1795348837209309E-2</v>
      </c>
      <c r="J5" s="278" t="s">
        <v>10</v>
      </c>
    </row>
    <row r="6" spans="1:10">
      <c r="A6" s="216">
        <f>ROW()</f>
        <v>6</v>
      </c>
      <c r="B6" s="220" t="s">
        <v>331</v>
      </c>
      <c r="C6" s="51" t="s">
        <v>50</v>
      </c>
      <c r="D6" s="56">
        <v>4.3E-3</v>
      </c>
      <c r="E6" s="56" t="s">
        <v>174</v>
      </c>
      <c r="F6" s="55" t="s">
        <v>206</v>
      </c>
      <c r="G6" s="57">
        <v>0.8</v>
      </c>
      <c r="H6" s="63">
        <f>G6/D6</f>
        <v>186.04651162790699</v>
      </c>
      <c r="I6" s="54">
        <f>H6*0.000000001*13*70*365</f>
        <v>6.1795348837209309E-2</v>
      </c>
      <c r="J6" s="278" t="s">
        <v>10</v>
      </c>
    </row>
    <row r="7" spans="1:10">
      <c r="A7" s="216">
        <f>ROW()</f>
        <v>7</v>
      </c>
      <c r="B7" s="221" t="s">
        <v>332</v>
      </c>
      <c r="C7" s="51" t="s">
        <v>51</v>
      </c>
      <c r="J7" s="278"/>
    </row>
    <row r="8" spans="1:10">
      <c r="A8" s="216">
        <f>ROW()</f>
        <v>8</v>
      </c>
      <c r="B8" s="221" t="s">
        <v>333</v>
      </c>
      <c r="C8" s="51" t="s">
        <v>52</v>
      </c>
      <c r="D8" s="56">
        <v>2.3999999999999998E-3</v>
      </c>
      <c r="E8" s="56" t="s">
        <v>174</v>
      </c>
      <c r="F8" s="55" t="s">
        <v>207</v>
      </c>
      <c r="G8" s="57">
        <v>0.8</v>
      </c>
      <c r="H8" s="63">
        <f>G8/D8</f>
        <v>333.33333333333337</v>
      </c>
      <c r="I8" s="54">
        <f>H8*0.000000001*13*70*365</f>
        <v>0.11071666666666667</v>
      </c>
      <c r="J8" s="278" t="s">
        <v>10</v>
      </c>
    </row>
    <row r="9" spans="1:10">
      <c r="A9" s="216">
        <f>ROW()</f>
        <v>9</v>
      </c>
      <c r="B9" s="221" t="s">
        <v>334</v>
      </c>
      <c r="C9" s="51" t="s">
        <v>53</v>
      </c>
      <c r="D9" s="56">
        <v>1.8E-3</v>
      </c>
      <c r="E9" s="56" t="s">
        <v>174</v>
      </c>
      <c r="F9" s="55" t="s">
        <v>208</v>
      </c>
      <c r="G9" s="57">
        <v>0.8</v>
      </c>
      <c r="H9" s="63">
        <f>G9/D9</f>
        <v>444.44444444444446</v>
      </c>
      <c r="I9" s="54">
        <f>H9*0.000000001*13*70*365</f>
        <v>0.14762222222222224</v>
      </c>
      <c r="J9" s="278" t="s">
        <v>10</v>
      </c>
    </row>
    <row r="10" spans="1:10">
      <c r="A10" s="216">
        <f>ROW()</f>
        <v>10</v>
      </c>
      <c r="B10" s="221" t="s">
        <v>335</v>
      </c>
      <c r="C10" s="51" t="s">
        <v>54</v>
      </c>
      <c r="D10" s="32"/>
      <c r="J10" s="278"/>
    </row>
    <row r="11" spans="1:10">
      <c r="A11" s="216">
        <f>ROW()</f>
        <v>11</v>
      </c>
      <c r="B11" s="221" t="s">
        <v>306</v>
      </c>
      <c r="C11" s="51" t="s">
        <v>55</v>
      </c>
      <c r="D11" s="32"/>
      <c r="J11" s="278"/>
    </row>
    <row r="12" spans="1:10">
      <c r="A12" s="216">
        <f>ROW()</f>
        <v>12</v>
      </c>
      <c r="B12" s="221" t="s">
        <v>307</v>
      </c>
      <c r="C12" s="51" t="s">
        <v>56</v>
      </c>
      <c r="D12" s="56">
        <v>1.2E-2</v>
      </c>
      <c r="E12" s="56" t="s">
        <v>174</v>
      </c>
      <c r="F12" s="55" t="s">
        <v>207</v>
      </c>
      <c r="G12" s="57">
        <v>0.8</v>
      </c>
      <c r="H12" s="63">
        <f>G12/D12</f>
        <v>66.666666666666671</v>
      </c>
      <c r="I12" s="54">
        <f>H12*0.000000001*13*70*365</f>
        <v>2.2143333333333341E-2</v>
      </c>
      <c r="J12" s="278" t="s">
        <v>10</v>
      </c>
    </row>
    <row r="13" spans="1:10" s="83" customFormat="1">
      <c r="A13" s="216">
        <f>ROW()</f>
        <v>13</v>
      </c>
      <c r="B13" s="221" t="s">
        <v>336</v>
      </c>
      <c r="C13" s="51" t="s">
        <v>293</v>
      </c>
      <c r="D13" s="56"/>
      <c r="E13" s="56"/>
      <c r="F13" s="55"/>
      <c r="G13" s="57"/>
      <c r="H13" s="63"/>
      <c r="I13" s="85"/>
      <c r="J13" s="278"/>
    </row>
    <row r="14" spans="1:10">
      <c r="A14" s="216">
        <f>ROW()</f>
        <v>14</v>
      </c>
      <c r="B14" s="221" t="s">
        <v>337</v>
      </c>
      <c r="C14" s="51" t="s">
        <v>57</v>
      </c>
      <c r="J14" s="278"/>
    </row>
    <row r="15" spans="1:10" s="83" customFormat="1">
      <c r="A15" s="216">
        <f>ROW()</f>
        <v>15</v>
      </c>
      <c r="B15" s="221" t="s">
        <v>338</v>
      </c>
      <c r="C15" s="51" t="s">
        <v>294</v>
      </c>
      <c r="D15" s="31"/>
      <c r="H15" s="85"/>
      <c r="I15" s="84"/>
      <c r="J15" s="278"/>
    </row>
    <row r="16" spans="1:10" s="83" customFormat="1">
      <c r="A16" s="216">
        <f>ROW()</f>
        <v>16</v>
      </c>
      <c r="B16" s="221" t="s">
        <v>339</v>
      </c>
      <c r="C16" s="51" t="s">
        <v>295</v>
      </c>
      <c r="D16" s="31"/>
      <c r="H16" s="85"/>
      <c r="I16" s="84"/>
      <c r="J16" s="278"/>
    </row>
    <row r="17" spans="1:10">
      <c r="A17" s="216">
        <f>ROW()</f>
        <v>17</v>
      </c>
      <c r="B17" s="221" t="s">
        <v>340</v>
      </c>
      <c r="C17" s="51" t="s">
        <v>58</v>
      </c>
      <c r="J17" s="278"/>
    </row>
    <row r="18" spans="1:10" s="83" customFormat="1">
      <c r="A18" s="216">
        <f>ROW()</f>
        <v>18</v>
      </c>
      <c r="B18" s="221" t="s">
        <v>341</v>
      </c>
      <c r="C18" s="98" t="s">
        <v>297</v>
      </c>
      <c r="D18" s="31"/>
      <c r="H18" s="85"/>
      <c r="I18" s="84"/>
      <c r="J18" s="278"/>
    </row>
    <row r="19" spans="1:10">
      <c r="A19" s="216">
        <f>ROW()</f>
        <v>19</v>
      </c>
      <c r="B19" s="221" t="s">
        <v>342</v>
      </c>
      <c r="C19" s="51" t="s">
        <v>59</v>
      </c>
      <c r="J19" s="278"/>
    </row>
    <row r="20" spans="1:10">
      <c r="A20" s="216">
        <f>ROW()</f>
        <v>20</v>
      </c>
      <c r="B20" s="221" t="s">
        <v>343</v>
      </c>
      <c r="C20" s="51" t="s">
        <v>60</v>
      </c>
      <c r="D20" s="54">
        <v>2.4000000000000001E-4</v>
      </c>
      <c r="E20" s="32" t="s">
        <v>174</v>
      </c>
      <c r="F20" s="32" t="s">
        <v>206</v>
      </c>
      <c r="G20" s="32">
        <v>0.8</v>
      </c>
      <c r="H20" s="63">
        <f>G20/D20</f>
        <v>3333.3333333333335</v>
      </c>
      <c r="I20" s="54">
        <f>H20*0.000000001*13*70*365</f>
        <v>1.1071666666666669</v>
      </c>
      <c r="J20" s="278" t="s">
        <v>10</v>
      </c>
    </row>
    <row r="21" spans="1:10">
      <c r="A21" s="216">
        <f>ROW()</f>
        <v>21</v>
      </c>
      <c r="B21" s="221" t="s">
        <v>344</v>
      </c>
      <c r="C21" s="51" t="s">
        <v>61</v>
      </c>
      <c r="J21" s="278"/>
    </row>
    <row r="22" spans="1:10">
      <c r="A22" s="216">
        <f>ROW()</f>
        <v>22</v>
      </c>
      <c r="B22" s="221" t="s">
        <v>345</v>
      </c>
      <c r="C22" s="51" t="s">
        <v>62</v>
      </c>
      <c r="J22" s="278"/>
    </row>
    <row r="23" spans="1:10">
      <c r="A23" s="216">
        <f>ROW()</f>
        <v>23</v>
      </c>
      <c r="B23" s="221" t="s">
        <v>346</v>
      </c>
      <c r="C23" s="51" t="s">
        <v>63</v>
      </c>
      <c r="J23" s="278"/>
    </row>
    <row r="24" spans="1:10">
      <c r="A24" s="216">
        <f>ROW()</f>
        <v>24</v>
      </c>
      <c r="B24" s="221" t="s">
        <v>347</v>
      </c>
      <c r="C24" s="51" t="s">
        <v>64</v>
      </c>
      <c r="J24" s="278"/>
    </row>
    <row r="25" spans="1:10">
      <c r="A25" s="216">
        <f>ROW()</f>
        <v>25</v>
      </c>
      <c r="B25" s="221" t="s">
        <v>348</v>
      </c>
      <c r="C25" s="51" t="s">
        <v>65</v>
      </c>
      <c r="J25" s="278"/>
    </row>
    <row r="26" spans="1:10" s="83" customFormat="1">
      <c r="A26" s="216">
        <f>ROW()</f>
        <v>26</v>
      </c>
      <c r="B26" s="221" t="s">
        <v>349</v>
      </c>
      <c r="C26" s="51" t="s">
        <v>296</v>
      </c>
      <c r="D26" s="31"/>
      <c r="H26" s="85"/>
      <c r="I26" s="84"/>
      <c r="J26" s="278"/>
    </row>
    <row r="27" spans="1:10">
      <c r="A27" s="216">
        <f>ROW()</f>
        <v>27</v>
      </c>
      <c r="B27" s="221" t="s">
        <v>350</v>
      </c>
      <c r="C27" s="51" t="s">
        <v>66</v>
      </c>
      <c r="J27" s="278"/>
    </row>
    <row r="28" spans="1:10">
      <c r="A28" s="216">
        <f>ROW()</f>
        <v>28</v>
      </c>
      <c r="B28" s="221" t="s">
        <v>351</v>
      </c>
      <c r="C28" s="51" t="s">
        <v>67</v>
      </c>
      <c r="J28" s="278"/>
    </row>
    <row r="29" spans="1:10">
      <c r="A29" s="216">
        <f>ROW()</f>
        <v>29</v>
      </c>
      <c r="B29" s="221" t="s">
        <v>352</v>
      </c>
      <c r="C29" s="51" t="s">
        <v>68</v>
      </c>
      <c r="J29" s="278"/>
    </row>
    <row r="30" spans="1:10">
      <c r="B30" s="221"/>
      <c r="J30" s="278"/>
    </row>
    <row r="31" spans="1:10">
      <c r="B31" s="221"/>
      <c r="J31" s="278"/>
    </row>
    <row r="32" spans="1:10">
      <c r="B32" s="221"/>
      <c r="J32" s="278"/>
    </row>
    <row r="33" spans="10:10">
      <c r="J33" s="278"/>
    </row>
    <row r="34" spans="10:10">
      <c r="J34" s="278"/>
    </row>
    <row r="35" spans="10:10">
      <c r="J35" s="278"/>
    </row>
    <row r="36" spans="10:10">
      <c r="J36" s="278"/>
    </row>
    <row r="37" spans="10:10">
      <c r="J37" s="278"/>
    </row>
    <row r="38" spans="10:10">
      <c r="J38" s="278"/>
    </row>
    <row r="39" spans="10:10">
      <c r="J39" s="278"/>
    </row>
    <row r="40" spans="10:10">
      <c r="J40" s="278"/>
    </row>
    <row r="41" spans="10:10">
      <c r="J41" s="278"/>
    </row>
    <row r="42" spans="10:10">
      <c r="J42" s="278"/>
    </row>
    <row r="43" spans="10:10">
      <c r="J43" s="278"/>
    </row>
    <row r="44" spans="10:10">
      <c r="J44" s="278"/>
    </row>
    <row r="45" spans="10:10">
      <c r="J45" s="278"/>
    </row>
    <row r="46" spans="10:10">
      <c r="J46" s="278"/>
    </row>
    <row r="47" spans="10:10">
      <c r="J47" s="278"/>
    </row>
    <row r="48" spans="10:10">
      <c r="J48" s="278"/>
    </row>
    <row r="49" spans="10:10">
      <c r="J49" s="278"/>
    </row>
    <row r="50" spans="10:10">
      <c r="J50" s="278"/>
    </row>
    <row r="51" spans="10:10">
      <c r="J51" s="278"/>
    </row>
    <row r="52" spans="10:10">
      <c r="J52" s="278"/>
    </row>
    <row r="53" spans="10:10">
      <c r="J53" s="278"/>
    </row>
    <row r="54" spans="10:10">
      <c r="J54" s="278"/>
    </row>
    <row r="55" spans="10:10">
      <c r="J55" s="278"/>
    </row>
    <row r="56" spans="10:10">
      <c r="J56" s="278"/>
    </row>
    <row r="57" spans="10:10">
      <c r="J57" s="278"/>
    </row>
    <row r="58" spans="10:10">
      <c r="J58" s="278"/>
    </row>
    <row r="59" spans="10:10">
      <c r="J59" s="278"/>
    </row>
    <row r="60" spans="10:10">
      <c r="J60" s="278"/>
    </row>
    <row r="61" spans="10:10">
      <c r="J61" s="278"/>
    </row>
    <row r="62" spans="10:10">
      <c r="J62" s="278"/>
    </row>
    <row r="63" spans="10:10">
      <c r="J63" s="278"/>
    </row>
    <row r="64" spans="10:10">
      <c r="J64" s="278"/>
    </row>
    <row r="65" spans="10:10">
      <c r="J65" s="278"/>
    </row>
    <row r="66" spans="10:10">
      <c r="J66" s="278"/>
    </row>
    <row r="67" spans="10:10">
      <c r="J67" s="278"/>
    </row>
    <row r="68" spans="10:10">
      <c r="J68" s="278"/>
    </row>
    <row r="69" spans="10:10">
      <c r="J69" s="278"/>
    </row>
    <row r="70" spans="10:10">
      <c r="J70" s="278"/>
    </row>
    <row r="71" spans="10:10">
      <c r="J71" s="278"/>
    </row>
    <row r="72" spans="10:10">
      <c r="J72" s="278"/>
    </row>
    <row r="73" spans="10:10">
      <c r="J73" s="278"/>
    </row>
    <row r="74" spans="10:10">
      <c r="J74" s="278"/>
    </row>
    <row r="75" spans="10:10">
      <c r="J75" s="278"/>
    </row>
    <row r="76" spans="10:10">
      <c r="J76" s="278"/>
    </row>
    <row r="77" spans="10:10">
      <c r="J77" s="278"/>
    </row>
    <row r="78" spans="10:10">
      <c r="J78" s="278"/>
    </row>
    <row r="79" spans="10:10">
      <c r="J79" s="278"/>
    </row>
    <row r="80" spans="10:10">
      <c r="J80" s="278"/>
    </row>
    <row r="81" spans="10:10">
      <c r="J81" s="278"/>
    </row>
    <row r="82" spans="10:10">
      <c r="J82" s="278"/>
    </row>
    <row r="83" spans="10:10">
      <c r="J83" s="278"/>
    </row>
    <row r="84" spans="10:10">
      <c r="J84" s="278"/>
    </row>
    <row r="85" spans="10:10">
      <c r="J85" s="278"/>
    </row>
    <row r="86" spans="10:10">
      <c r="J86" s="278"/>
    </row>
    <row r="87" spans="10:10">
      <c r="J87" s="278"/>
    </row>
    <row r="88" spans="10:10">
      <c r="J88" s="278"/>
    </row>
    <row r="89" spans="10:10">
      <c r="J89" s="278"/>
    </row>
    <row r="90" spans="10:10">
      <c r="J90" s="278"/>
    </row>
    <row r="91" spans="10:10">
      <c r="J91" s="278"/>
    </row>
    <row r="92" spans="10:10">
      <c r="J92" s="278"/>
    </row>
    <row r="93" spans="10:10">
      <c r="J93" s="278"/>
    </row>
    <row r="94" spans="10:10">
      <c r="J94" s="278"/>
    </row>
    <row r="95" spans="10:10">
      <c r="J95" s="278"/>
    </row>
    <row r="96" spans="10:10">
      <c r="J96" s="278"/>
    </row>
    <row r="97" spans="10:10">
      <c r="J97" s="278"/>
    </row>
    <row r="98" spans="10:10">
      <c r="J98" s="278"/>
    </row>
    <row r="99" spans="10:10">
      <c r="J99" s="278"/>
    </row>
    <row r="100" spans="10:10">
      <c r="J100" s="278"/>
    </row>
    <row r="101" spans="10:10">
      <c r="J101" s="278"/>
    </row>
    <row r="102" spans="10:10">
      <c r="J102" s="278"/>
    </row>
    <row r="103" spans="10:10">
      <c r="J103" s="278"/>
    </row>
    <row r="104" spans="10:10">
      <c r="J104" s="278"/>
    </row>
    <row r="105" spans="10:10">
      <c r="J105" s="278"/>
    </row>
    <row r="106" spans="10:10">
      <c r="J106" s="278"/>
    </row>
    <row r="107" spans="10:10">
      <c r="J107" s="278"/>
    </row>
    <row r="108" spans="10:10">
      <c r="J108" s="278"/>
    </row>
    <row r="109" spans="10:10">
      <c r="J109" s="278"/>
    </row>
    <row r="110" spans="10:10">
      <c r="J110" s="278"/>
    </row>
    <row r="111" spans="10:10">
      <c r="J111" s="278"/>
    </row>
    <row r="112" spans="10:10">
      <c r="J112" s="278"/>
    </row>
    <row r="113" spans="10:10">
      <c r="J113" s="278"/>
    </row>
    <row r="114" spans="10:10">
      <c r="J114" s="278"/>
    </row>
    <row r="115" spans="10:10">
      <c r="J115" s="278"/>
    </row>
    <row r="116" spans="10:10">
      <c r="J116" s="278"/>
    </row>
    <row r="117" spans="10:10">
      <c r="J117" s="278"/>
    </row>
    <row r="118" spans="10:10">
      <c r="J118" s="278"/>
    </row>
    <row r="119" spans="10:10">
      <c r="J119" s="278"/>
    </row>
    <row r="120" spans="10:10">
      <c r="J120" s="278"/>
    </row>
    <row r="121" spans="10:10">
      <c r="J121" s="278"/>
    </row>
    <row r="122" spans="10:10">
      <c r="J122" s="278"/>
    </row>
    <row r="123" spans="10:10">
      <c r="J123" s="278"/>
    </row>
    <row r="124" spans="10:10">
      <c r="J124" s="278"/>
    </row>
    <row r="125" spans="10:10">
      <c r="J125" s="278"/>
    </row>
    <row r="126" spans="10:10">
      <c r="J126" s="278"/>
    </row>
    <row r="127" spans="10:10">
      <c r="J127" s="278"/>
    </row>
    <row r="128" spans="10:10">
      <c r="J128" s="278"/>
    </row>
    <row r="129" spans="10:10">
      <c r="J129" s="278"/>
    </row>
    <row r="130" spans="10:10">
      <c r="J130" s="278"/>
    </row>
    <row r="131" spans="10:10">
      <c r="J131" s="278"/>
    </row>
    <row r="132" spans="10:10">
      <c r="J132" s="278"/>
    </row>
    <row r="133" spans="10:10">
      <c r="J133" s="278"/>
    </row>
    <row r="134" spans="10:10">
      <c r="J134" s="278"/>
    </row>
    <row r="135" spans="10:10">
      <c r="J135" s="278"/>
    </row>
    <row r="136" spans="10:10">
      <c r="J136" s="278"/>
    </row>
    <row r="137" spans="10:10">
      <c r="J137" s="278"/>
    </row>
    <row r="138" spans="10:10">
      <c r="J138" s="278"/>
    </row>
    <row r="139" spans="10:10">
      <c r="J139" s="278"/>
    </row>
    <row r="140" spans="10:10">
      <c r="J140" s="278"/>
    </row>
    <row r="141" spans="10:10">
      <c r="J141" s="278"/>
    </row>
    <row r="142" spans="10:10">
      <c r="J142" s="278"/>
    </row>
    <row r="143" spans="10:10">
      <c r="J143" s="278"/>
    </row>
    <row r="144" spans="10:10">
      <c r="J144" s="278"/>
    </row>
    <row r="145" spans="10:10">
      <c r="J145" s="278"/>
    </row>
    <row r="146" spans="10:10">
      <c r="J146" s="278"/>
    </row>
    <row r="147" spans="10:10">
      <c r="J147" s="278"/>
    </row>
    <row r="148" spans="10:10">
      <c r="J148" s="278"/>
    </row>
    <row r="149" spans="10:10">
      <c r="J149" s="278"/>
    </row>
    <row r="150" spans="10:10">
      <c r="J150" s="278"/>
    </row>
    <row r="151" spans="10:10">
      <c r="J151" s="278"/>
    </row>
    <row r="152" spans="10:10">
      <c r="J152" s="278"/>
    </row>
    <row r="153" spans="10:10">
      <c r="J153" s="278"/>
    </row>
    <row r="154" spans="10:10">
      <c r="J154" s="278"/>
    </row>
    <row r="155" spans="10:10">
      <c r="J155" s="278"/>
    </row>
    <row r="156" spans="10:10">
      <c r="J156" s="278"/>
    </row>
    <row r="157" spans="10:10">
      <c r="J157" s="278"/>
    </row>
    <row r="158" spans="10:10">
      <c r="J158" s="278"/>
    </row>
    <row r="159" spans="10:10">
      <c r="J159" s="278"/>
    </row>
    <row r="160" spans="10:10">
      <c r="J160" s="278"/>
    </row>
    <row r="161" spans="10:10">
      <c r="J161" s="278"/>
    </row>
    <row r="162" spans="10:10">
      <c r="J162" s="278"/>
    </row>
    <row r="163" spans="10:10">
      <c r="J163" s="278"/>
    </row>
    <row r="164" spans="10:10">
      <c r="J164" s="278"/>
    </row>
    <row r="165" spans="10:10">
      <c r="J165" s="278"/>
    </row>
    <row r="166" spans="10:10">
      <c r="J166" s="278"/>
    </row>
    <row r="167" spans="10:10">
      <c r="J167" s="278"/>
    </row>
    <row r="168" spans="10:10">
      <c r="J168" s="278"/>
    </row>
    <row r="169" spans="10:10">
      <c r="J169" s="278"/>
    </row>
    <row r="170" spans="10:10">
      <c r="J170" s="278"/>
    </row>
    <row r="171" spans="10:10">
      <c r="J171" s="278"/>
    </row>
    <row r="172" spans="10:10">
      <c r="J172" s="278"/>
    </row>
    <row r="173" spans="10:10">
      <c r="J173" s="278"/>
    </row>
    <row r="174" spans="10:10">
      <c r="J174" s="278"/>
    </row>
    <row r="175" spans="10:10">
      <c r="J175" s="278"/>
    </row>
    <row r="176" spans="10:10">
      <c r="J176" s="278"/>
    </row>
    <row r="177" spans="10:10">
      <c r="J177" s="278"/>
    </row>
    <row r="178" spans="10:10">
      <c r="J178" s="278"/>
    </row>
    <row r="179" spans="10:10">
      <c r="J179" s="278"/>
    </row>
    <row r="180" spans="10:10">
      <c r="J180" s="278"/>
    </row>
    <row r="181" spans="10:10">
      <c r="J181" s="278"/>
    </row>
    <row r="182" spans="10:10">
      <c r="J182" s="278"/>
    </row>
    <row r="183" spans="10:10">
      <c r="J183" s="278"/>
    </row>
    <row r="184" spans="10:10">
      <c r="J184" s="278"/>
    </row>
    <row r="185" spans="10:10">
      <c r="J185" s="278"/>
    </row>
    <row r="186" spans="10:10">
      <c r="J186" s="278"/>
    </row>
    <row r="187" spans="10:10">
      <c r="J187" s="278"/>
    </row>
    <row r="188" spans="10:10">
      <c r="J188" s="278"/>
    </row>
    <row r="189" spans="10:10">
      <c r="J189" s="278"/>
    </row>
    <row r="190" spans="10:10">
      <c r="J190" s="278"/>
    </row>
    <row r="191" spans="10:10">
      <c r="J191" s="278"/>
    </row>
    <row r="192" spans="10:10">
      <c r="J192" s="278"/>
    </row>
    <row r="193" spans="10:10">
      <c r="J193" s="278"/>
    </row>
    <row r="194" spans="10:10">
      <c r="J194" s="278"/>
    </row>
    <row r="195" spans="10:10">
      <c r="J195" s="278"/>
    </row>
    <row r="196" spans="10:10">
      <c r="J196" s="278"/>
    </row>
    <row r="197" spans="10:10">
      <c r="J197" s="278"/>
    </row>
    <row r="198" spans="10:10">
      <c r="J198" s="278"/>
    </row>
    <row r="199" spans="10:10">
      <c r="J199" s="278"/>
    </row>
    <row r="200" spans="10:10">
      <c r="J200" s="278"/>
    </row>
    <row r="201" spans="10:10">
      <c r="J201" s="278"/>
    </row>
    <row r="202" spans="10:10">
      <c r="J202" s="278"/>
    </row>
    <row r="203" spans="10:10">
      <c r="J203" s="278"/>
    </row>
    <row r="204" spans="10:10">
      <c r="J204" s="278"/>
    </row>
    <row r="205" spans="10:10">
      <c r="J205" s="278"/>
    </row>
    <row r="206" spans="10:10">
      <c r="J206" s="278"/>
    </row>
    <row r="207" spans="10:10">
      <c r="J207" s="278"/>
    </row>
    <row r="208" spans="10:10">
      <c r="J208" s="278"/>
    </row>
    <row r="209" spans="10:10">
      <c r="J209" s="278"/>
    </row>
    <row r="210" spans="10:10">
      <c r="J210" s="278"/>
    </row>
    <row r="211" spans="10:10">
      <c r="J211" s="278"/>
    </row>
    <row r="212" spans="10:10">
      <c r="J212" s="278"/>
    </row>
    <row r="213" spans="10:10">
      <c r="J213" s="278"/>
    </row>
    <row r="214" spans="10:10">
      <c r="J214" s="278"/>
    </row>
    <row r="215" spans="10:10">
      <c r="J215" s="278"/>
    </row>
    <row r="216" spans="10:10">
      <c r="J216" s="278"/>
    </row>
    <row r="217" spans="10:10">
      <c r="J217" s="278"/>
    </row>
    <row r="218" spans="10:10">
      <c r="J218" s="278"/>
    </row>
    <row r="219" spans="10:10">
      <c r="J219" s="278"/>
    </row>
    <row r="220" spans="10:10">
      <c r="J220" s="278"/>
    </row>
    <row r="221" spans="10:10">
      <c r="J221" s="278"/>
    </row>
    <row r="222" spans="10:10">
      <c r="J222" s="278"/>
    </row>
    <row r="223" spans="10:10">
      <c r="J223" s="278"/>
    </row>
    <row r="224" spans="10:10">
      <c r="J224" s="278"/>
    </row>
    <row r="225" spans="10:10">
      <c r="J225" s="278"/>
    </row>
    <row r="226" spans="10:10">
      <c r="J226" s="278"/>
    </row>
    <row r="227" spans="10:10">
      <c r="J227" s="278"/>
    </row>
    <row r="228" spans="10:10">
      <c r="J228" s="278"/>
    </row>
    <row r="229" spans="10:10">
      <c r="J229" s="278"/>
    </row>
    <row r="230" spans="10:10">
      <c r="J230" s="278"/>
    </row>
    <row r="231" spans="10:10">
      <c r="J231" s="278"/>
    </row>
    <row r="232" spans="10:10">
      <c r="J232" s="278"/>
    </row>
    <row r="233" spans="10:10">
      <c r="J233" s="278"/>
    </row>
    <row r="234" spans="10:10">
      <c r="J234" s="278"/>
    </row>
    <row r="235" spans="10:10">
      <c r="J235" s="278"/>
    </row>
    <row r="236" spans="10:10">
      <c r="J236" s="278"/>
    </row>
    <row r="237" spans="10:10">
      <c r="J237" s="278"/>
    </row>
    <row r="238" spans="10:10">
      <c r="J238" s="278"/>
    </row>
    <row r="239" spans="10:10">
      <c r="J239" s="278"/>
    </row>
    <row r="240" spans="10:10">
      <c r="J240" s="278"/>
    </row>
    <row r="241" spans="10:10">
      <c r="J241" s="278"/>
    </row>
    <row r="242" spans="10:10">
      <c r="J242" s="278"/>
    </row>
    <row r="243" spans="10:10">
      <c r="J243" s="278"/>
    </row>
    <row r="244" spans="10:10">
      <c r="J244" s="278"/>
    </row>
    <row r="245" spans="10:10">
      <c r="J245" s="278"/>
    </row>
    <row r="246" spans="10:10">
      <c r="J246" s="278"/>
    </row>
    <row r="247" spans="10:10">
      <c r="J247" s="278"/>
    </row>
    <row r="248" spans="10:10">
      <c r="J248" s="278"/>
    </row>
    <row r="249" spans="10:10">
      <c r="J249" s="278"/>
    </row>
    <row r="250" spans="10:10">
      <c r="J250" s="278"/>
    </row>
    <row r="251" spans="10:10">
      <c r="J251" s="278"/>
    </row>
    <row r="252" spans="10:10">
      <c r="J252" s="278"/>
    </row>
    <row r="253" spans="10:10">
      <c r="J253" s="278"/>
    </row>
    <row r="254" spans="10:10">
      <c r="J254" s="278"/>
    </row>
    <row r="255" spans="10:10">
      <c r="J255" s="278"/>
    </row>
    <row r="256" spans="10:10">
      <c r="J256" s="278"/>
    </row>
    <row r="257" spans="10:10">
      <c r="J257" s="278"/>
    </row>
    <row r="258" spans="10:10">
      <c r="J258" s="278"/>
    </row>
    <row r="259" spans="10:10">
      <c r="J259" s="278"/>
    </row>
    <row r="260" spans="10:10">
      <c r="J260" s="278"/>
    </row>
    <row r="261" spans="10:10">
      <c r="J261" s="278"/>
    </row>
    <row r="262" spans="10:10">
      <c r="J262" s="278"/>
    </row>
    <row r="263" spans="10:10">
      <c r="J263" s="278"/>
    </row>
    <row r="264" spans="10:10">
      <c r="J264" s="278"/>
    </row>
    <row r="265" spans="10:10">
      <c r="J265" s="278"/>
    </row>
    <row r="266" spans="10:10">
      <c r="J266" s="278"/>
    </row>
    <row r="267" spans="10:10">
      <c r="J267" s="278"/>
    </row>
    <row r="268" spans="10:10">
      <c r="J268" s="278"/>
    </row>
    <row r="269" spans="10:10">
      <c r="J269" s="278"/>
    </row>
    <row r="270" spans="10:10">
      <c r="J270" s="278"/>
    </row>
    <row r="271" spans="10:10">
      <c r="J271" s="278"/>
    </row>
    <row r="272" spans="10:10">
      <c r="J272" s="278"/>
    </row>
    <row r="273" spans="10:10">
      <c r="J273" s="278"/>
    </row>
    <row r="274" spans="10:10">
      <c r="J274" s="278"/>
    </row>
    <row r="275" spans="10:10">
      <c r="J275" s="278"/>
    </row>
    <row r="276" spans="10:10">
      <c r="J276" s="278"/>
    </row>
    <row r="277" spans="10:10">
      <c r="J277" s="278"/>
    </row>
    <row r="278" spans="10:10">
      <c r="J278" s="278"/>
    </row>
    <row r="279" spans="10:10">
      <c r="J279" s="278"/>
    </row>
    <row r="280" spans="10:10">
      <c r="J280" s="278"/>
    </row>
    <row r="281" spans="10:10">
      <c r="J281" s="278"/>
    </row>
    <row r="282" spans="10:10">
      <c r="J282" s="278"/>
    </row>
    <row r="283" spans="10:10">
      <c r="J283" s="278"/>
    </row>
    <row r="284" spans="10:10">
      <c r="J284" s="278"/>
    </row>
    <row r="285" spans="10:10">
      <c r="J285" s="278"/>
    </row>
    <row r="286" spans="10:10">
      <c r="J286" s="278"/>
    </row>
    <row r="287" spans="10:10">
      <c r="J287" s="278"/>
    </row>
    <row r="288" spans="10:10">
      <c r="J288" s="278"/>
    </row>
    <row r="289" spans="10:10">
      <c r="J289" s="278"/>
    </row>
    <row r="290" spans="10:10">
      <c r="J290" s="278"/>
    </row>
    <row r="291" spans="10:10">
      <c r="J291" s="278"/>
    </row>
    <row r="292" spans="10:10">
      <c r="J292" s="278"/>
    </row>
    <row r="293" spans="10:10">
      <c r="J293" s="278"/>
    </row>
    <row r="294" spans="10:10">
      <c r="J294" s="278"/>
    </row>
    <row r="295" spans="10:10">
      <c r="J295" s="278"/>
    </row>
    <row r="296" spans="10:10">
      <c r="J296" s="278"/>
    </row>
    <row r="297" spans="10:10">
      <c r="J297" s="278"/>
    </row>
    <row r="298" spans="10:10">
      <c r="J298" s="278"/>
    </row>
    <row r="299" spans="10:10">
      <c r="J299" s="278"/>
    </row>
    <row r="300" spans="10:10">
      <c r="J300" s="278"/>
    </row>
    <row r="301" spans="10:10">
      <c r="J301" s="278"/>
    </row>
    <row r="302" spans="10:10">
      <c r="J302" s="278"/>
    </row>
    <row r="303" spans="10:10">
      <c r="J303" s="278"/>
    </row>
    <row r="304" spans="10:10">
      <c r="J304" s="278"/>
    </row>
    <row r="305" spans="10:10">
      <c r="J305" s="278"/>
    </row>
    <row r="306" spans="10:10">
      <c r="J306" s="278"/>
    </row>
    <row r="307" spans="10:10">
      <c r="J307" s="278"/>
    </row>
    <row r="308" spans="10:10">
      <c r="J308" s="278"/>
    </row>
    <row r="309" spans="10:10">
      <c r="J309" s="278"/>
    </row>
    <row r="310" spans="10:10">
      <c r="J310" s="278"/>
    </row>
    <row r="311" spans="10:10">
      <c r="J311" s="278"/>
    </row>
    <row r="312" spans="10:10">
      <c r="J312" s="278"/>
    </row>
    <row r="313" spans="10:10">
      <c r="J313" s="278"/>
    </row>
    <row r="314" spans="10:10">
      <c r="J314" s="278"/>
    </row>
    <row r="315" spans="10:10">
      <c r="J315" s="278"/>
    </row>
    <row r="316" spans="10:10">
      <c r="J316" s="278"/>
    </row>
    <row r="317" spans="10:10">
      <c r="J317" s="278"/>
    </row>
    <row r="318" spans="10:10">
      <c r="J318" s="278"/>
    </row>
    <row r="319" spans="10:10">
      <c r="J319" s="278"/>
    </row>
    <row r="320" spans="10:10">
      <c r="J320" s="278"/>
    </row>
    <row r="321" spans="10:10">
      <c r="J321" s="278"/>
    </row>
    <row r="322" spans="10:10">
      <c r="J322" s="278"/>
    </row>
    <row r="323" spans="10:10">
      <c r="J323" s="278"/>
    </row>
    <row r="324" spans="10:10">
      <c r="J324" s="278"/>
    </row>
    <row r="325" spans="10:10">
      <c r="J325" s="278"/>
    </row>
    <row r="326" spans="10:10">
      <c r="J326" s="278"/>
    </row>
    <row r="327" spans="10:10">
      <c r="J327" s="278"/>
    </row>
    <row r="328" spans="10:10">
      <c r="J328" s="278"/>
    </row>
    <row r="329" spans="10:10">
      <c r="J329" s="278"/>
    </row>
    <row r="330" spans="10:10">
      <c r="J330" s="278"/>
    </row>
    <row r="331" spans="10:10">
      <c r="J331" s="278"/>
    </row>
    <row r="332" spans="10:10">
      <c r="J332" s="278"/>
    </row>
    <row r="333" spans="10:10">
      <c r="J333" s="278"/>
    </row>
    <row r="334" spans="10:10">
      <c r="J334" s="278"/>
    </row>
    <row r="335" spans="10:10">
      <c r="J335" s="278"/>
    </row>
    <row r="336" spans="10:10">
      <c r="J336" s="278"/>
    </row>
    <row r="337" spans="10:10">
      <c r="J337" s="278"/>
    </row>
    <row r="338" spans="10:10">
      <c r="J338" s="278"/>
    </row>
    <row r="339" spans="10:10">
      <c r="J339" s="278"/>
    </row>
    <row r="340" spans="10:10">
      <c r="J340" s="278"/>
    </row>
    <row r="341" spans="10:10">
      <c r="J341" s="278"/>
    </row>
    <row r="342" spans="10:10">
      <c r="J342" s="278"/>
    </row>
    <row r="343" spans="10:10">
      <c r="J343" s="278"/>
    </row>
    <row r="344" spans="10:10">
      <c r="J344" s="278"/>
    </row>
    <row r="345" spans="10:10">
      <c r="J345" s="278"/>
    </row>
    <row r="346" spans="10:10">
      <c r="J346" s="278"/>
    </row>
    <row r="347" spans="10:10">
      <c r="J347" s="278"/>
    </row>
    <row r="348" spans="10:10">
      <c r="J348" s="278"/>
    </row>
    <row r="349" spans="10:10">
      <c r="J349" s="278"/>
    </row>
    <row r="350" spans="10:10">
      <c r="J350" s="278"/>
    </row>
    <row r="351" spans="10:10">
      <c r="J351" s="278"/>
    </row>
    <row r="352" spans="10:10">
      <c r="J352" s="278"/>
    </row>
    <row r="353" spans="10:10">
      <c r="J353" s="278"/>
    </row>
    <row r="354" spans="10:10">
      <c r="J354" s="278"/>
    </row>
    <row r="355" spans="10:10">
      <c r="J355" s="278"/>
    </row>
    <row r="356" spans="10:10">
      <c r="J356" s="278"/>
    </row>
    <row r="357" spans="10:10">
      <c r="J357" s="278"/>
    </row>
    <row r="358" spans="10:10">
      <c r="J358" s="278"/>
    </row>
    <row r="359" spans="10:10">
      <c r="J359" s="278"/>
    </row>
    <row r="360" spans="10:10">
      <c r="J360" s="278"/>
    </row>
    <row r="361" spans="10:10">
      <c r="J361" s="278"/>
    </row>
    <row r="362" spans="10:10">
      <c r="J362" s="278"/>
    </row>
    <row r="363" spans="10:10">
      <c r="J363" s="278"/>
    </row>
    <row r="364" spans="10:10">
      <c r="J364" s="278"/>
    </row>
    <row r="365" spans="10:10">
      <c r="J365" s="278"/>
    </row>
    <row r="366" spans="10:10">
      <c r="J366" s="278"/>
    </row>
    <row r="367" spans="10:10">
      <c r="J367" s="278"/>
    </row>
    <row r="368" spans="10:10">
      <c r="J368" s="278"/>
    </row>
    <row r="369" spans="10:10">
      <c r="J369" s="278"/>
    </row>
    <row r="370" spans="10:10">
      <c r="J370" s="278"/>
    </row>
    <row r="371" spans="10:10">
      <c r="J371" s="278"/>
    </row>
    <row r="372" spans="10:10">
      <c r="J372" s="278"/>
    </row>
    <row r="373" spans="10:10">
      <c r="J373" s="278"/>
    </row>
    <row r="374" spans="10:10">
      <c r="J374" s="278"/>
    </row>
    <row r="375" spans="10:10">
      <c r="J375" s="278"/>
    </row>
    <row r="376" spans="10:10">
      <c r="J376" s="278"/>
    </row>
    <row r="377" spans="10:10">
      <c r="J377" s="278"/>
    </row>
    <row r="378" spans="10:10">
      <c r="J378" s="278"/>
    </row>
    <row r="379" spans="10:10">
      <c r="J379" s="278"/>
    </row>
    <row r="380" spans="10:10">
      <c r="J380" s="278"/>
    </row>
    <row r="381" spans="10:10">
      <c r="J381" s="278"/>
    </row>
    <row r="382" spans="10:10">
      <c r="J382" s="278"/>
    </row>
    <row r="383" spans="10:10">
      <c r="J383" s="278"/>
    </row>
    <row r="384" spans="10:10">
      <c r="J384" s="278"/>
    </row>
    <row r="385" spans="10:10">
      <c r="J385" s="278"/>
    </row>
    <row r="386" spans="10:10">
      <c r="J386" s="278"/>
    </row>
    <row r="387" spans="10:10">
      <c r="J387" s="278"/>
    </row>
    <row r="388" spans="10:10">
      <c r="J388" s="278"/>
    </row>
    <row r="389" spans="10:10">
      <c r="J389" s="278"/>
    </row>
    <row r="390" spans="10:10">
      <c r="J390" s="278"/>
    </row>
    <row r="391" spans="10:10">
      <c r="J391" s="278"/>
    </row>
    <row r="392" spans="10:10">
      <c r="J392" s="278"/>
    </row>
    <row r="393" spans="10:10">
      <c r="J393" s="278"/>
    </row>
    <row r="394" spans="10:10">
      <c r="J394" s="278"/>
    </row>
    <row r="395" spans="10:10">
      <c r="J395" s="278"/>
    </row>
    <row r="396" spans="10:10">
      <c r="J396" s="278"/>
    </row>
    <row r="397" spans="10:10">
      <c r="J397" s="278"/>
    </row>
    <row r="398" spans="10:10">
      <c r="J398" s="278"/>
    </row>
    <row r="399" spans="10:10">
      <c r="J399" s="278"/>
    </row>
    <row r="400" spans="10:10">
      <c r="J400" s="278"/>
    </row>
    <row r="401" spans="10:10">
      <c r="J401" s="278"/>
    </row>
    <row r="402" spans="10:10">
      <c r="J402" s="278"/>
    </row>
    <row r="403" spans="10:10">
      <c r="J403" s="278"/>
    </row>
    <row r="404" spans="10:10">
      <c r="J404" s="278"/>
    </row>
    <row r="405" spans="10:10">
      <c r="J405" s="278"/>
    </row>
    <row r="406" spans="10:10">
      <c r="J406" s="278"/>
    </row>
    <row r="407" spans="10:10">
      <c r="J407" s="278"/>
    </row>
    <row r="408" spans="10:10">
      <c r="J408" s="278"/>
    </row>
    <row r="409" spans="10:10">
      <c r="J409" s="278"/>
    </row>
    <row r="410" spans="10:10">
      <c r="J410" s="278"/>
    </row>
    <row r="411" spans="10:10">
      <c r="J411" s="278"/>
    </row>
    <row r="412" spans="10:10">
      <c r="J412" s="278"/>
    </row>
    <row r="413" spans="10:10">
      <c r="J413" s="278"/>
    </row>
    <row r="414" spans="10:10">
      <c r="J414" s="278"/>
    </row>
    <row r="415" spans="10:10">
      <c r="J415" s="278"/>
    </row>
    <row r="416" spans="10:10">
      <c r="J416" s="278"/>
    </row>
    <row r="417" spans="10:10">
      <c r="J417" s="278"/>
    </row>
    <row r="418" spans="10:10">
      <c r="J418" s="278"/>
    </row>
    <row r="419" spans="10:10">
      <c r="J419" s="278"/>
    </row>
    <row r="420" spans="10:10">
      <c r="J420" s="278"/>
    </row>
    <row r="421" spans="10:10">
      <c r="J421" s="278"/>
    </row>
    <row r="422" spans="10:10">
      <c r="J422" s="278"/>
    </row>
    <row r="423" spans="10:10">
      <c r="J423" s="278"/>
    </row>
    <row r="424" spans="10:10">
      <c r="J424" s="278"/>
    </row>
    <row r="425" spans="10:10">
      <c r="J425" s="278"/>
    </row>
    <row r="426" spans="10:10">
      <c r="J426" s="278"/>
    </row>
    <row r="427" spans="10:10">
      <c r="J427" s="278"/>
    </row>
    <row r="428" spans="10:10">
      <c r="J428" s="278"/>
    </row>
    <row r="429" spans="10:10">
      <c r="J429" s="278"/>
    </row>
    <row r="430" spans="10:10">
      <c r="J430" s="278"/>
    </row>
    <row r="431" spans="10:10">
      <c r="J431" s="278"/>
    </row>
    <row r="432" spans="10:10">
      <c r="J432" s="278"/>
    </row>
    <row r="433" spans="10:10">
      <c r="J433" s="278"/>
    </row>
    <row r="434" spans="10:10">
      <c r="J434" s="278"/>
    </row>
    <row r="435" spans="10:10">
      <c r="J435" s="278"/>
    </row>
    <row r="436" spans="10:10">
      <c r="J436" s="278"/>
    </row>
    <row r="437" spans="10:10">
      <c r="J437" s="278"/>
    </row>
    <row r="438" spans="10:10">
      <c r="J438" s="278"/>
    </row>
    <row r="439" spans="10:10">
      <c r="J439" s="278"/>
    </row>
    <row r="440" spans="10:10">
      <c r="J440" s="278"/>
    </row>
    <row r="441" spans="10:10">
      <c r="J441" s="278"/>
    </row>
    <row r="442" spans="10:10">
      <c r="J442" s="278"/>
    </row>
    <row r="443" spans="10:10">
      <c r="J443" s="278"/>
    </row>
    <row r="444" spans="10:10">
      <c r="J444" s="278"/>
    </row>
    <row r="445" spans="10:10">
      <c r="J445" s="278"/>
    </row>
    <row r="446" spans="10:10">
      <c r="J446" s="278"/>
    </row>
    <row r="447" spans="10:10">
      <c r="J447" s="278"/>
    </row>
    <row r="448" spans="10:10">
      <c r="J448" s="278"/>
    </row>
    <row r="449" spans="10:10">
      <c r="J449" s="278"/>
    </row>
    <row r="450" spans="10:10">
      <c r="J450" s="278"/>
    </row>
    <row r="451" spans="10:10">
      <c r="J451" s="278"/>
    </row>
    <row r="452" spans="10:10">
      <c r="J452" s="278"/>
    </row>
    <row r="453" spans="10:10">
      <c r="J453" s="278"/>
    </row>
    <row r="454" spans="10:10">
      <c r="J454" s="278"/>
    </row>
    <row r="455" spans="10:10">
      <c r="J455" s="278"/>
    </row>
    <row r="456" spans="10:10">
      <c r="J456" s="278"/>
    </row>
    <row r="457" spans="10:10">
      <c r="J457" s="278"/>
    </row>
    <row r="458" spans="10:10">
      <c r="J458" s="278"/>
    </row>
    <row r="459" spans="10:10">
      <c r="J459" s="278"/>
    </row>
    <row r="460" spans="10:10">
      <c r="J460" s="278"/>
    </row>
    <row r="461" spans="10:10">
      <c r="J461" s="278"/>
    </row>
    <row r="462" spans="10:10">
      <c r="J462" s="278"/>
    </row>
    <row r="463" spans="10:10">
      <c r="J463" s="278"/>
    </row>
    <row r="464" spans="10:10">
      <c r="J464" s="278"/>
    </row>
    <row r="465" spans="10:10">
      <c r="J465" s="278"/>
    </row>
    <row r="466" spans="10:10">
      <c r="J466" s="278"/>
    </row>
    <row r="467" spans="10:10">
      <c r="J467" s="278"/>
    </row>
    <row r="468" spans="10:10">
      <c r="J468" s="278"/>
    </row>
    <row r="469" spans="10:10">
      <c r="J469" s="278"/>
    </row>
    <row r="470" spans="10:10">
      <c r="J470" s="278"/>
    </row>
    <row r="471" spans="10:10">
      <c r="J471" s="278"/>
    </row>
    <row r="472" spans="10:10">
      <c r="J472" s="278"/>
    </row>
    <row r="473" spans="10:10">
      <c r="J473" s="278"/>
    </row>
    <row r="474" spans="10:10">
      <c r="J474" s="278"/>
    </row>
    <row r="475" spans="10:10">
      <c r="J475" s="278"/>
    </row>
    <row r="476" spans="10:10">
      <c r="J476" s="278"/>
    </row>
    <row r="477" spans="10:10">
      <c r="J477" s="278"/>
    </row>
    <row r="478" spans="10:10">
      <c r="J478" s="278"/>
    </row>
    <row r="479" spans="10:10">
      <c r="J479" s="278"/>
    </row>
    <row r="480" spans="10:10">
      <c r="J480" s="278"/>
    </row>
    <row r="481" spans="10:10">
      <c r="J481" s="278"/>
    </row>
    <row r="482" spans="10:10">
      <c r="J482" s="278"/>
    </row>
    <row r="483" spans="10:10">
      <c r="J483" s="278"/>
    </row>
    <row r="484" spans="10:10">
      <c r="J484" s="278"/>
    </row>
    <row r="485" spans="10:10">
      <c r="J485" s="278"/>
    </row>
    <row r="486" spans="10:10">
      <c r="J486" s="278"/>
    </row>
    <row r="487" spans="10:10">
      <c r="J487" s="278"/>
    </row>
    <row r="488" spans="10:10">
      <c r="J488" s="278"/>
    </row>
    <row r="489" spans="10:10">
      <c r="J489" s="278"/>
    </row>
    <row r="490" spans="10:10">
      <c r="J490" s="278"/>
    </row>
    <row r="491" spans="10:10">
      <c r="J491" s="278"/>
    </row>
    <row r="492" spans="10:10">
      <c r="J492" s="278"/>
    </row>
    <row r="493" spans="10:10">
      <c r="J493" s="278"/>
    </row>
    <row r="494" spans="10:10">
      <c r="J494" s="278"/>
    </row>
    <row r="495" spans="10:10">
      <c r="J495" s="278"/>
    </row>
    <row r="496" spans="10:10">
      <c r="J496" s="278"/>
    </row>
    <row r="497" spans="10:10">
      <c r="J497" s="278"/>
    </row>
    <row r="498" spans="10:10">
      <c r="J498" s="278"/>
    </row>
    <row r="499" spans="10:10">
      <c r="J499" s="278"/>
    </row>
    <row r="500" spans="10:10">
      <c r="J500" s="278"/>
    </row>
    <row r="501" spans="10:10">
      <c r="J501" s="278"/>
    </row>
    <row r="502" spans="10:10">
      <c r="J502" s="278"/>
    </row>
    <row r="503" spans="10:10">
      <c r="J503" s="278"/>
    </row>
    <row r="504" spans="10:10">
      <c r="J504" s="278"/>
    </row>
    <row r="505" spans="10:10">
      <c r="J505" s="278"/>
    </row>
    <row r="506" spans="10:10">
      <c r="J506" s="278"/>
    </row>
    <row r="507" spans="10:10">
      <c r="J507" s="278"/>
    </row>
    <row r="508" spans="10:10">
      <c r="J508" s="278"/>
    </row>
    <row r="509" spans="10:10">
      <c r="J509" s="278"/>
    </row>
    <row r="510" spans="10:10">
      <c r="J510" s="278"/>
    </row>
    <row r="511" spans="10:10">
      <c r="J511" s="278"/>
    </row>
    <row r="512" spans="10:10">
      <c r="J512" s="278"/>
    </row>
    <row r="513" spans="10:10">
      <c r="J513" s="278"/>
    </row>
    <row r="514" spans="10:10">
      <c r="J514" s="278"/>
    </row>
    <row r="515" spans="10:10">
      <c r="J515" s="278"/>
    </row>
    <row r="516" spans="10:10">
      <c r="J516" s="278"/>
    </row>
    <row r="517" spans="10:10">
      <c r="J517" s="278"/>
    </row>
    <row r="518" spans="10:10">
      <c r="J518" s="278"/>
    </row>
    <row r="519" spans="10:10">
      <c r="J519" s="278"/>
    </row>
    <row r="520" spans="10:10">
      <c r="J520" s="278"/>
    </row>
    <row r="521" spans="10:10">
      <c r="J521" s="278"/>
    </row>
    <row r="522" spans="10:10">
      <c r="J522" s="278"/>
    </row>
    <row r="523" spans="10:10">
      <c r="J523" s="278"/>
    </row>
    <row r="524" spans="10:10">
      <c r="J524" s="278"/>
    </row>
    <row r="525" spans="10:10">
      <c r="J525" s="278"/>
    </row>
    <row r="526" spans="10:10">
      <c r="J526" s="278"/>
    </row>
    <row r="527" spans="10:10">
      <c r="J527" s="278"/>
    </row>
    <row r="528" spans="10:10">
      <c r="J528" s="278"/>
    </row>
    <row r="529" spans="10:10">
      <c r="J529" s="278"/>
    </row>
    <row r="530" spans="10:10">
      <c r="J530" s="278"/>
    </row>
    <row r="531" spans="10:10">
      <c r="J531" s="278"/>
    </row>
    <row r="532" spans="10:10">
      <c r="J532" s="278"/>
    </row>
    <row r="533" spans="10:10">
      <c r="J533" s="278"/>
    </row>
    <row r="534" spans="10:10">
      <c r="J534" s="278"/>
    </row>
    <row r="535" spans="10:10">
      <c r="J535" s="278"/>
    </row>
    <row r="536" spans="10:10">
      <c r="J536" s="278"/>
    </row>
    <row r="537" spans="10:10">
      <c r="J537" s="278"/>
    </row>
    <row r="538" spans="10:10">
      <c r="J538" s="278"/>
    </row>
    <row r="539" spans="10:10">
      <c r="J539" s="278"/>
    </row>
    <row r="540" spans="10:10">
      <c r="J540" s="278"/>
    </row>
    <row r="541" spans="10:10">
      <c r="J541" s="278"/>
    </row>
    <row r="542" spans="10:10">
      <c r="J542" s="278"/>
    </row>
    <row r="543" spans="10:10">
      <c r="J543" s="278"/>
    </row>
    <row r="544" spans="10:10">
      <c r="J544" s="278"/>
    </row>
    <row r="545" spans="10:10">
      <c r="J545" s="278"/>
    </row>
    <row r="546" spans="10:10">
      <c r="J546" s="278"/>
    </row>
    <row r="547" spans="10:10">
      <c r="J547" s="278"/>
    </row>
    <row r="548" spans="10:10">
      <c r="J548" s="278"/>
    </row>
    <row r="549" spans="10:10">
      <c r="J549" s="278"/>
    </row>
    <row r="550" spans="10:10">
      <c r="J550" s="278"/>
    </row>
    <row r="551" spans="10:10">
      <c r="J551" s="278"/>
    </row>
    <row r="552" spans="10:10">
      <c r="J552" s="278"/>
    </row>
    <row r="553" spans="10:10">
      <c r="J553" s="278"/>
    </row>
    <row r="554" spans="10:10">
      <c r="J554" s="278"/>
    </row>
    <row r="555" spans="10:10">
      <c r="J555" s="278"/>
    </row>
    <row r="556" spans="10:10">
      <c r="J556" s="278"/>
    </row>
    <row r="557" spans="10:10">
      <c r="J557" s="278"/>
    </row>
    <row r="558" spans="10:10">
      <c r="J558" s="278"/>
    </row>
    <row r="559" spans="10:10">
      <c r="J559" s="278"/>
    </row>
    <row r="560" spans="10:10">
      <c r="J560" s="278"/>
    </row>
    <row r="561" spans="10:10">
      <c r="J561" s="278"/>
    </row>
    <row r="562" spans="10:10">
      <c r="J562" s="278"/>
    </row>
    <row r="563" spans="10:10">
      <c r="J563" s="278"/>
    </row>
    <row r="564" spans="10:10">
      <c r="J564" s="278"/>
    </row>
    <row r="565" spans="10:10">
      <c r="J565" s="278"/>
    </row>
    <row r="566" spans="10:10">
      <c r="J566" s="278"/>
    </row>
    <row r="567" spans="10:10">
      <c r="J567" s="278"/>
    </row>
    <row r="568" spans="10:10">
      <c r="J568" s="278"/>
    </row>
    <row r="569" spans="10:10">
      <c r="J569" s="278"/>
    </row>
    <row r="570" spans="10:10">
      <c r="J570" s="278"/>
    </row>
    <row r="571" spans="10:10">
      <c r="J571" s="278"/>
    </row>
    <row r="572" spans="10:10">
      <c r="J572" s="278"/>
    </row>
    <row r="573" spans="10:10">
      <c r="J573" s="278"/>
    </row>
    <row r="574" spans="10:10">
      <c r="J574" s="278"/>
    </row>
    <row r="575" spans="10:10">
      <c r="J575" s="278"/>
    </row>
    <row r="576" spans="10:10">
      <c r="J576" s="278"/>
    </row>
    <row r="577" spans="10:10">
      <c r="J577" s="278"/>
    </row>
    <row r="578" spans="10:10">
      <c r="J578" s="278"/>
    </row>
    <row r="579" spans="10:10">
      <c r="J579" s="278"/>
    </row>
    <row r="580" spans="10:10">
      <c r="J580" s="278"/>
    </row>
    <row r="581" spans="10:10">
      <c r="J581" s="278"/>
    </row>
    <row r="582" spans="10:10">
      <c r="J582" s="278"/>
    </row>
    <row r="583" spans="10:10">
      <c r="J583" s="278"/>
    </row>
    <row r="584" spans="10:10">
      <c r="J584" s="278"/>
    </row>
    <row r="585" spans="10:10">
      <c r="J585" s="278"/>
    </row>
    <row r="586" spans="10:10">
      <c r="J586" s="278"/>
    </row>
    <row r="587" spans="10:10">
      <c r="J587" s="278"/>
    </row>
    <row r="588" spans="10:10">
      <c r="J588" s="278"/>
    </row>
    <row r="589" spans="10:10">
      <c r="J589" s="278"/>
    </row>
    <row r="590" spans="10:10">
      <c r="J590" s="278"/>
    </row>
    <row r="591" spans="10:10">
      <c r="J591" s="278"/>
    </row>
    <row r="592" spans="10:10">
      <c r="J592" s="278"/>
    </row>
    <row r="593" spans="10:10">
      <c r="J593" s="278"/>
    </row>
    <row r="594" spans="10:10">
      <c r="J594" s="278"/>
    </row>
    <row r="595" spans="10:10">
      <c r="J595" s="278"/>
    </row>
    <row r="596" spans="10:10">
      <c r="J596" s="278"/>
    </row>
    <row r="597" spans="10:10">
      <c r="J597" s="278"/>
    </row>
    <row r="598" spans="10:10">
      <c r="J598" s="278"/>
    </row>
    <row r="599" spans="10:10">
      <c r="J599" s="278"/>
    </row>
    <row r="600" spans="10:10">
      <c r="J600" s="278"/>
    </row>
    <row r="601" spans="10:10">
      <c r="J601" s="278"/>
    </row>
    <row r="602" spans="10:10">
      <c r="J602" s="278"/>
    </row>
    <row r="603" spans="10:10">
      <c r="J603" s="278"/>
    </row>
    <row r="604" spans="10:10">
      <c r="J604" s="278"/>
    </row>
    <row r="605" spans="10:10">
      <c r="J605" s="278"/>
    </row>
    <row r="606" spans="10:10">
      <c r="J606" s="278"/>
    </row>
    <row r="607" spans="10:10">
      <c r="J607" s="278"/>
    </row>
    <row r="608" spans="10:10">
      <c r="J608" s="278"/>
    </row>
    <row r="609" spans="10:10">
      <c r="J609" s="278"/>
    </row>
    <row r="610" spans="10:10">
      <c r="J610" s="278"/>
    </row>
    <row r="611" spans="10:10">
      <c r="J611" s="278"/>
    </row>
    <row r="612" spans="10:10">
      <c r="J612" s="278"/>
    </row>
    <row r="613" spans="10:10">
      <c r="J613" s="278"/>
    </row>
    <row r="614" spans="10:10">
      <c r="J614" s="278"/>
    </row>
    <row r="615" spans="10:10">
      <c r="J615" s="278"/>
    </row>
    <row r="616" spans="10:10">
      <c r="J616" s="278"/>
    </row>
    <row r="617" spans="10:10">
      <c r="J617" s="278"/>
    </row>
    <row r="618" spans="10:10">
      <c r="J618" s="278"/>
    </row>
    <row r="619" spans="10:10">
      <c r="J619" s="278"/>
    </row>
    <row r="620" spans="10:10">
      <c r="J620" s="278"/>
    </row>
    <row r="621" spans="10:10">
      <c r="J621" s="278"/>
    </row>
    <row r="622" spans="10:10">
      <c r="J622" s="278"/>
    </row>
    <row r="623" spans="10:10">
      <c r="J623" s="278"/>
    </row>
    <row r="624" spans="10:10">
      <c r="J624" s="278"/>
    </row>
    <row r="625" spans="10:10">
      <c r="J625" s="278"/>
    </row>
    <row r="626" spans="10:10">
      <c r="J626" s="278"/>
    </row>
    <row r="627" spans="10:10">
      <c r="J627" s="278"/>
    </row>
    <row r="628" spans="10:10">
      <c r="J628" s="278"/>
    </row>
    <row r="629" spans="10:10">
      <c r="J629" s="278"/>
    </row>
    <row r="630" spans="10:10">
      <c r="J630" s="278"/>
    </row>
    <row r="631" spans="10:10">
      <c r="J631" s="278"/>
    </row>
    <row r="632" spans="10:10">
      <c r="J632" s="278"/>
    </row>
    <row r="633" spans="10:10">
      <c r="J633" s="278"/>
    </row>
    <row r="634" spans="10:10">
      <c r="J634" s="278"/>
    </row>
    <row r="635" spans="10:10">
      <c r="J635" s="278"/>
    </row>
    <row r="636" spans="10:10">
      <c r="J636" s="278"/>
    </row>
    <row r="637" spans="10:10">
      <c r="J637" s="278"/>
    </row>
    <row r="638" spans="10:10">
      <c r="J638" s="278"/>
    </row>
    <row r="639" spans="10:10">
      <c r="J639" s="278"/>
    </row>
    <row r="640" spans="10:10">
      <c r="J640" s="278"/>
    </row>
    <row r="641" spans="10:10">
      <c r="J641" s="278"/>
    </row>
    <row r="642" spans="10:10">
      <c r="J642" s="278"/>
    </row>
    <row r="643" spans="10:10">
      <c r="J643" s="278"/>
    </row>
    <row r="644" spans="10:10">
      <c r="J644" s="278"/>
    </row>
    <row r="645" spans="10:10">
      <c r="J645" s="278"/>
    </row>
    <row r="646" spans="10:10">
      <c r="J646" s="278"/>
    </row>
    <row r="647" spans="10:10">
      <c r="J647" s="278"/>
    </row>
    <row r="648" spans="10:10">
      <c r="J648" s="278"/>
    </row>
    <row r="649" spans="10:10">
      <c r="J649" s="278"/>
    </row>
    <row r="650" spans="10:10">
      <c r="J650" s="278"/>
    </row>
    <row r="651" spans="10:10">
      <c r="J651" s="278"/>
    </row>
    <row r="652" spans="10:10">
      <c r="J652" s="278"/>
    </row>
    <row r="653" spans="10:10">
      <c r="J653" s="278"/>
    </row>
    <row r="654" spans="10:10">
      <c r="J654" s="278"/>
    </row>
    <row r="655" spans="10:10">
      <c r="J655" s="278"/>
    </row>
    <row r="656" spans="10:10">
      <c r="J656" s="278"/>
    </row>
    <row r="657" spans="10:10">
      <c r="J657" s="278"/>
    </row>
    <row r="658" spans="10:10">
      <c r="J658" s="278"/>
    </row>
    <row r="659" spans="10:10">
      <c r="J659" s="278"/>
    </row>
    <row r="660" spans="10:10">
      <c r="J660" s="278"/>
    </row>
    <row r="661" spans="10:10">
      <c r="J661" s="278"/>
    </row>
    <row r="662" spans="10:10">
      <c r="J662" s="278"/>
    </row>
    <row r="663" spans="10:10">
      <c r="J663" s="278"/>
    </row>
    <row r="664" spans="10:10">
      <c r="J664" s="278"/>
    </row>
    <row r="665" spans="10:10">
      <c r="J665" s="278"/>
    </row>
    <row r="666" spans="10:10">
      <c r="J666" s="278"/>
    </row>
    <row r="667" spans="10:10">
      <c r="J667" s="278"/>
    </row>
    <row r="668" spans="10:10">
      <c r="J668" s="278"/>
    </row>
    <row r="669" spans="10:10">
      <c r="J669" s="278"/>
    </row>
    <row r="670" spans="10:10">
      <c r="J670" s="278"/>
    </row>
    <row r="671" spans="10:10">
      <c r="J671" s="278"/>
    </row>
    <row r="672" spans="10:10">
      <c r="J672" s="278"/>
    </row>
    <row r="673" spans="10:10">
      <c r="J673" s="278"/>
    </row>
    <row r="674" spans="10:10">
      <c r="J674" s="278"/>
    </row>
    <row r="675" spans="10:10">
      <c r="J675" s="278"/>
    </row>
    <row r="676" spans="10:10">
      <c r="J676" s="278"/>
    </row>
    <row r="677" spans="10:10">
      <c r="J677" s="278"/>
    </row>
    <row r="678" spans="10:10">
      <c r="J678" s="278"/>
    </row>
    <row r="679" spans="10:10">
      <c r="J679" s="278"/>
    </row>
    <row r="680" spans="10:10">
      <c r="J680" s="278"/>
    </row>
    <row r="681" spans="10:10">
      <c r="J681" s="278"/>
    </row>
    <row r="682" spans="10:10">
      <c r="J682" s="278"/>
    </row>
    <row r="683" spans="10:10">
      <c r="J683" s="278"/>
    </row>
    <row r="684" spans="10:10">
      <c r="J684" s="278"/>
    </row>
    <row r="685" spans="10:10">
      <c r="J685" s="278"/>
    </row>
    <row r="686" spans="10:10">
      <c r="J686" s="278"/>
    </row>
    <row r="687" spans="10:10">
      <c r="J687" s="278"/>
    </row>
    <row r="688" spans="10:10">
      <c r="J688" s="278"/>
    </row>
    <row r="689" spans="10:10">
      <c r="J689" s="278"/>
    </row>
    <row r="690" spans="10:10">
      <c r="J690" s="278"/>
    </row>
    <row r="691" spans="10:10">
      <c r="J691" s="278"/>
    </row>
    <row r="692" spans="10:10">
      <c r="J692" s="278"/>
    </row>
    <row r="693" spans="10:10">
      <c r="J693" s="278"/>
    </row>
    <row r="694" spans="10:10">
      <c r="J694" s="278"/>
    </row>
    <row r="695" spans="10:10">
      <c r="J695" s="278"/>
    </row>
    <row r="696" spans="10:10">
      <c r="J696" s="278"/>
    </row>
    <row r="697" spans="10:10">
      <c r="J697" s="278"/>
    </row>
    <row r="698" spans="10:10">
      <c r="J698" s="278"/>
    </row>
    <row r="699" spans="10:10">
      <c r="J699" s="278"/>
    </row>
    <row r="700" spans="10:10">
      <c r="J700" s="278"/>
    </row>
    <row r="701" spans="10:10">
      <c r="J701" s="278"/>
    </row>
    <row r="702" spans="10:10">
      <c r="J702" s="278"/>
    </row>
    <row r="703" spans="10:10">
      <c r="J703" s="278"/>
    </row>
    <row r="704" spans="10:10">
      <c r="J704" s="278"/>
    </row>
    <row r="705" spans="10:10">
      <c r="J705" s="278"/>
    </row>
    <row r="706" spans="10:10">
      <c r="J706" s="278"/>
    </row>
    <row r="707" spans="10:10">
      <c r="J707" s="278"/>
    </row>
    <row r="708" spans="10:10">
      <c r="J708" s="278"/>
    </row>
    <row r="709" spans="10:10">
      <c r="J709" s="278"/>
    </row>
    <row r="710" spans="10:10">
      <c r="J710" s="278"/>
    </row>
    <row r="711" spans="10:10">
      <c r="J711" s="278"/>
    </row>
    <row r="712" spans="10:10">
      <c r="J712" s="278"/>
    </row>
    <row r="713" spans="10:10">
      <c r="J713" s="278"/>
    </row>
    <row r="714" spans="10:10">
      <c r="J714" s="278"/>
    </row>
    <row r="715" spans="10:10">
      <c r="J715" s="278"/>
    </row>
    <row r="716" spans="10:10">
      <c r="J716" s="278"/>
    </row>
    <row r="717" spans="10:10">
      <c r="J717" s="278"/>
    </row>
    <row r="718" spans="10:10">
      <c r="J718" s="278"/>
    </row>
    <row r="719" spans="10:10">
      <c r="J719" s="278"/>
    </row>
    <row r="720" spans="10:10">
      <c r="J720" s="278"/>
    </row>
    <row r="721" spans="10:10">
      <c r="J721" s="278"/>
    </row>
    <row r="722" spans="10:10">
      <c r="J722" s="278"/>
    </row>
    <row r="723" spans="10:10">
      <c r="J723" s="278"/>
    </row>
    <row r="724" spans="10:10">
      <c r="J724" s="278"/>
    </row>
    <row r="725" spans="10:10">
      <c r="J725" s="278"/>
    </row>
    <row r="726" spans="10:10">
      <c r="J726" s="278"/>
    </row>
    <row r="727" spans="10:10">
      <c r="J727" s="278"/>
    </row>
    <row r="728" spans="10:10">
      <c r="J728" s="278"/>
    </row>
    <row r="729" spans="10:10">
      <c r="J729" s="278"/>
    </row>
    <row r="730" spans="10:10">
      <c r="J730" s="278"/>
    </row>
    <row r="731" spans="10:10">
      <c r="J731" s="278"/>
    </row>
    <row r="732" spans="10:10">
      <c r="J732" s="278"/>
    </row>
    <row r="733" spans="10:10">
      <c r="J733" s="278"/>
    </row>
    <row r="734" spans="10:10">
      <c r="J734" s="278"/>
    </row>
    <row r="735" spans="10:10">
      <c r="J735" s="278"/>
    </row>
    <row r="736" spans="10:10">
      <c r="J736" s="278"/>
    </row>
    <row r="737" spans="10:10">
      <c r="J737" s="278"/>
    </row>
    <row r="738" spans="10:10">
      <c r="J738" s="278"/>
    </row>
    <row r="739" spans="10:10">
      <c r="J739" s="278"/>
    </row>
    <row r="740" spans="10:10">
      <c r="J740" s="278"/>
    </row>
    <row r="741" spans="10:10">
      <c r="J741" s="278"/>
    </row>
    <row r="742" spans="10:10">
      <c r="J742" s="278"/>
    </row>
    <row r="743" spans="10:10">
      <c r="J743" s="278"/>
    </row>
    <row r="744" spans="10:10">
      <c r="J744" s="278"/>
    </row>
    <row r="745" spans="10:10">
      <c r="J745" s="278"/>
    </row>
    <row r="746" spans="10:10">
      <c r="J746" s="278"/>
    </row>
    <row r="747" spans="10:10">
      <c r="J747" s="278"/>
    </row>
    <row r="748" spans="10:10">
      <c r="J748" s="278"/>
    </row>
    <row r="749" spans="10:10">
      <c r="J749" s="278"/>
    </row>
    <row r="750" spans="10:10">
      <c r="J750" s="278"/>
    </row>
    <row r="751" spans="10:10">
      <c r="J751" s="278"/>
    </row>
    <row r="752" spans="10:10">
      <c r="J752" s="278"/>
    </row>
    <row r="753" spans="10:10">
      <c r="J753" s="278"/>
    </row>
    <row r="754" spans="10:10">
      <c r="J754" s="278"/>
    </row>
    <row r="755" spans="10:10">
      <c r="J755" s="278"/>
    </row>
    <row r="756" spans="10:10">
      <c r="J756" s="278"/>
    </row>
    <row r="757" spans="10:10">
      <c r="J757" s="278"/>
    </row>
    <row r="758" spans="10:10">
      <c r="J758" s="278"/>
    </row>
    <row r="759" spans="10:10">
      <c r="J759" s="278"/>
    </row>
    <row r="760" spans="10:10">
      <c r="J760" s="278"/>
    </row>
    <row r="761" spans="10:10">
      <c r="J761" s="278"/>
    </row>
    <row r="762" spans="10:10">
      <c r="J762" s="278"/>
    </row>
    <row r="763" spans="10:10">
      <c r="J763" s="278"/>
    </row>
    <row r="764" spans="10:10">
      <c r="J764" s="278"/>
    </row>
    <row r="765" spans="10:10">
      <c r="J765" s="278"/>
    </row>
    <row r="766" spans="10:10">
      <c r="J766" s="278"/>
    </row>
    <row r="767" spans="10:10">
      <c r="J767" s="278"/>
    </row>
    <row r="768" spans="10:10">
      <c r="J768" s="278"/>
    </row>
    <row r="769" spans="10:10">
      <c r="J769" s="278"/>
    </row>
    <row r="770" spans="10:10">
      <c r="J770" s="278"/>
    </row>
    <row r="771" spans="10:10">
      <c r="J771" s="278"/>
    </row>
    <row r="772" spans="10:10">
      <c r="J772" s="278"/>
    </row>
    <row r="773" spans="10:10">
      <c r="J773" s="278"/>
    </row>
    <row r="774" spans="10:10">
      <c r="J774" s="278"/>
    </row>
    <row r="775" spans="10:10">
      <c r="J775" s="278"/>
    </row>
    <row r="776" spans="10:10">
      <c r="J776" s="278"/>
    </row>
    <row r="777" spans="10:10">
      <c r="J777" s="278"/>
    </row>
    <row r="778" spans="10:10">
      <c r="J778" s="278"/>
    </row>
    <row r="779" spans="10:10">
      <c r="J779" s="278"/>
    </row>
    <row r="780" spans="10:10">
      <c r="J780" s="278"/>
    </row>
    <row r="781" spans="10:10">
      <c r="J781" s="278"/>
    </row>
    <row r="782" spans="10:10">
      <c r="J782" s="278"/>
    </row>
    <row r="783" spans="10:10">
      <c r="J783" s="278"/>
    </row>
    <row r="784" spans="10:10">
      <c r="J784" s="278"/>
    </row>
    <row r="785" spans="10:10">
      <c r="J785" s="278"/>
    </row>
    <row r="786" spans="10:10">
      <c r="J786" s="278"/>
    </row>
    <row r="787" spans="10:10">
      <c r="J787" s="278"/>
    </row>
    <row r="788" spans="10:10">
      <c r="J788" s="278"/>
    </row>
    <row r="789" spans="10:10">
      <c r="J789" s="278"/>
    </row>
    <row r="790" spans="10:10">
      <c r="J790" s="278"/>
    </row>
    <row r="791" spans="10:10">
      <c r="J791" s="278"/>
    </row>
    <row r="792" spans="10:10">
      <c r="J792" s="278"/>
    </row>
    <row r="793" spans="10:10">
      <c r="J793" s="278"/>
    </row>
    <row r="794" spans="10:10">
      <c r="J794" s="278"/>
    </row>
    <row r="795" spans="10:10">
      <c r="J795" s="278"/>
    </row>
    <row r="796" spans="10:10">
      <c r="J796" s="278"/>
    </row>
    <row r="797" spans="10:10">
      <c r="J797" s="278"/>
    </row>
    <row r="798" spans="10:10">
      <c r="J798" s="278"/>
    </row>
    <row r="799" spans="10:10">
      <c r="J799" s="278"/>
    </row>
    <row r="800" spans="10:10">
      <c r="J800" s="278"/>
    </row>
    <row r="801" spans="10:10">
      <c r="J801" s="278"/>
    </row>
    <row r="802" spans="10:10">
      <c r="J802" s="278"/>
    </row>
    <row r="803" spans="10:10">
      <c r="J803" s="278"/>
    </row>
    <row r="804" spans="10:10">
      <c r="J804" s="278"/>
    </row>
    <row r="805" spans="10:10">
      <c r="J805" s="278"/>
    </row>
    <row r="806" spans="10:10">
      <c r="J806" s="278"/>
    </row>
    <row r="807" spans="10:10">
      <c r="J807" s="278"/>
    </row>
    <row r="808" spans="10:10">
      <c r="J808" s="278"/>
    </row>
    <row r="809" spans="10:10">
      <c r="J809" s="278"/>
    </row>
    <row r="810" spans="10:10">
      <c r="J810" s="278"/>
    </row>
    <row r="811" spans="10:10">
      <c r="J811" s="278"/>
    </row>
    <row r="812" spans="10:10">
      <c r="J812" s="278"/>
    </row>
    <row r="813" spans="10:10">
      <c r="J813" s="278"/>
    </row>
    <row r="814" spans="10:10">
      <c r="J814" s="278"/>
    </row>
    <row r="815" spans="10:10">
      <c r="J815" s="278"/>
    </row>
    <row r="816" spans="10:10">
      <c r="J816" s="278"/>
    </row>
    <row r="817" spans="10:10">
      <c r="J817" s="278"/>
    </row>
    <row r="818" spans="10:10">
      <c r="J818" s="278"/>
    </row>
    <row r="819" spans="10:10">
      <c r="J819" s="278"/>
    </row>
    <row r="820" spans="10:10">
      <c r="J820" s="278"/>
    </row>
    <row r="821" spans="10:10">
      <c r="J821" s="278"/>
    </row>
    <row r="822" spans="10:10">
      <c r="J822" s="278"/>
    </row>
    <row r="823" spans="10:10">
      <c r="J823" s="278"/>
    </row>
    <row r="824" spans="10:10">
      <c r="J824" s="278"/>
    </row>
    <row r="825" spans="10:10">
      <c r="J825" s="278"/>
    </row>
    <row r="826" spans="10:10">
      <c r="J826" s="278"/>
    </row>
    <row r="827" spans="10:10">
      <c r="J827" s="278"/>
    </row>
    <row r="828" spans="10:10">
      <c r="J828" s="278"/>
    </row>
    <row r="829" spans="10:10">
      <c r="J829" s="278"/>
    </row>
    <row r="830" spans="10:10">
      <c r="J830" s="278"/>
    </row>
    <row r="831" spans="10:10">
      <c r="J831" s="278"/>
    </row>
    <row r="832" spans="10:10">
      <c r="J832" s="278"/>
    </row>
    <row r="833" spans="10:10">
      <c r="J833" s="278"/>
    </row>
    <row r="834" spans="10:10">
      <c r="J834" s="278"/>
    </row>
    <row r="835" spans="10:10">
      <c r="J835" s="278"/>
    </row>
    <row r="836" spans="10:10">
      <c r="J836" s="278"/>
    </row>
    <row r="837" spans="10:10">
      <c r="J837" s="278"/>
    </row>
    <row r="838" spans="10:10">
      <c r="J838" s="278"/>
    </row>
    <row r="839" spans="10:10">
      <c r="J839" s="278"/>
    </row>
    <row r="840" spans="10:10">
      <c r="J840" s="278"/>
    </row>
    <row r="841" spans="10:10">
      <c r="J841" s="278"/>
    </row>
    <row r="842" spans="10:10">
      <c r="J842" s="278"/>
    </row>
    <row r="843" spans="10:10">
      <c r="J843" s="278"/>
    </row>
    <row r="844" spans="10:10">
      <c r="J844" s="278"/>
    </row>
    <row r="845" spans="10:10">
      <c r="J845" s="278"/>
    </row>
    <row r="846" spans="10:10">
      <c r="J846" s="278"/>
    </row>
    <row r="847" spans="10:10">
      <c r="J847" s="278"/>
    </row>
    <row r="848" spans="10:10">
      <c r="J848" s="278"/>
    </row>
    <row r="849" spans="10:10">
      <c r="J849" s="278"/>
    </row>
    <row r="850" spans="10:10">
      <c r="J850" s="278"/>
    </row>
    <row r="851" spans="10:10">
      <c r="J851" s="278"/>
    </row>
    <row r="852" spans="10:10">
      <c r="J852" s="278"/>
    </row>
    <row r="853" spans="10:10">
      <c r="J853" s="278"/>
    </row>
    <row r="854" spans="10:10">
      <c r="J854" s="278"/>
    </row>
    <row r="855" spans="10:10">
      <c r="J855" s="278"/>
    </row>
    <row r="856" spans="10:10">
      <c r="J856" s="278"/>
    </row>
    <row r="857" spans="10:10">
      <c r="J857" s="278"/>
    </row>
    <row r="858" spans="10:10">
      <c r="J858" s="278"/>
    </row>
    <row r="859" spans="10:10">
      <c r="J859" s="278"/>
    </row>
    <row r="860" spans="10:10">
      <c r="J860" s="278"/>
    </row>
    <row r="861" spans="10:10">
      <c r="J861" s="278"/>
    </row>
    <row r="862" spans="10:10">
      <c r="J862" s="278"/>
    </row>
    <row r="863" spans="10:10">
      <c r="J863" s="278"/>
    </row>
    <row r="864" spans="10:10">
      <c r="J864" s="278"/>
    </row>
    <row r="865" spans="10:10">
      <c r="J865" s="278"/>
    </row>
    <row r="866" spans="10:10">
      <c r="J866" s="278"/>
    </row>
    <row r="867" spans="10:10">
      <c r="J867" s="278"/>
    </row>
    <row r="868" spans="10:10">
      <c r="J868" s="278"/>
    </row>
    <row r="869" spans="10:10">
      <c r="J869" s="278"/>
    </row>
    <row r="870" spans="10:10">
      <c r="J870" s="278"/>
    </row>
    <row r="871" spans="10:10">
      <c r="J871" s="278"/>
    </row>
    <row r="872" spans="10:10">
      <c r="J872" s="278"/>
    </row>
    <row r="873" spans="10:10">
      <c r="J873" s="278"/>
    </row>
    <row r="874" spans="10:10">
      <c r="J874" s="278"/>
    </row>
    <row r="875" spans="10:10">
      <c r="J875" s="278"/>
    </row>
    <row r="876" spans="10:10">
      <c r="J876" s="278"/>
    </row>
    <row r="877" spans="10:10">
      <c r="J877" s="278"/>
    </row>
    <row r="878" spans="10:10">
      <c r="J878" s="278"/>
    </row>
    <row r="879" spans="10:10">
      <c r="J879" s="278"/>
    </row>
    <row r="880" spans="10:10">
      <c r="J880" s="278"/>
    </row>
    <row r="881" spans="10:10">
      <c r="J881" s="278"/>
    </row>
    <row r="882" spans="10:10">
      <c r="J882" s="278"/>
    </row>
    <row r="883" spans="10:10">
      <c r="J883" s="278"/>
    </row>
    <row r="884" spans="10:10">
      <c r="J884" s="278"/>
    </row>
    <row r="885" spans="10:10">
      <c r="J885" s="278"/>
    </row>
    <row r="886" spans="10:10">
      <c r="J886" s="278"/>
    </row>
    <row r="887" spans="10:10">
      <c r="J887" s="278"/>
    </row>
    <row r="888" spans="10:10">
      <c r="J888" s="278"/>
    </row>
    <row r="889" spans="10:10">
      <c r="J889" s="278"/>
    </row>
    <row r="890" spans="10:10">
      <c r="J890" s="278"/>
    </row>
    <row r="891" spans="10:10">
      <c r="J891" s="278"/>
    </row>
    <row r="892" spans="10:10">
      <c r="J892" s="278"/>
    </row>
    <row r="893" spans="10:10">
      <c r="J893" s="278"/>
    </row>
    <row r="894" spans="10:10">
      <c r="J894" s="278"/>
    </row>
    <row r="895" spans="10:10">
      <c r="J895" s="278"/>
    </row>
    <row r="896" spans="10:10">
      <c r="J896" s="278"/>
    </row>
    <row r="897" spans="10:10">
      <c r="J897" s="278"/>
    </row>
    <row r="898" spans="10:10">
      <c r="J898" s="278"/>
    </row>
    <row r="899" spans="10:10">
      <c r="J899" s="278"/>
    </row>
    <row r="900" spans="10:10">
      <c r="J900" s="278"/>
    </row>
    <row r="901" spans="10:10">
      <c r="J901" s="278"/>
    </row>
    <row r="902" spans="10:10">
      <c r="J902" s="278"/>
    </row>
    <row r="903" spans="10:10">
      <c r="J903" s="278"/>
    </row>
    <row r="904" spans="10:10">
      <c r="J904" s="278"/>
    </row>
    <row r="905" spans="10:10">
      <c r="J905" s="278"/>
    </row>
    <row r="906" spans="10:10">
      <c r="J906" s="278"/>
    </row>
    <row r="907" spans="10:10">
      <c r="J907" s="278"/>
    </row>
    <row r="908" spans="10:10">
      <c r="J908" s="278"/>
    </row>
    <row r="909" spans="10:10">
      <c r="J909" s="278"/>
    </row>
    <row r="910" spans="10:10">
      <c r="J910" s="278"/>
    </row>
    <row r="911" spans="10:10">
      <c r="J911" s="278"/>
    </row>
    <row r="912" spans="10:10">
      <c r="J912" s="278"/>
    </row>
    <row r="913" spans="10:10">
      <c r="J913" s="278"/>
    </row>
    <row r="914" spans="10:10">
      <c r="J914" s="278"/>
    </row>
    <row r="915" spans="10:10">
      <c r="J915" s="278"/>
    </row>
    <row r="916" spans="10:10">
      <c r="J916" s="278"/>
    </row>
    <row r="917" spans="10:10">
      <c r="J917" s="278"/>
    </row>
    <row r="918" spans="10:10">
      <c r="J918" s="278"/>
    </row>
    <row r="919" spans="10:10">
      <c r="J919" s="278"/>
    </row>
    <row r="920" spans="10:10">
      <c r="J920" s="278"/>
    </row>
    <row r="921" spans="10:10">
      <c r="J921" s="278"/>
    </row>
    <row r="922" spans="10:10">
      <c r="J922" s="278"/>
    </row>
    <row r="923" spans="10:10">
      <c r="J923" s="278"/>
    </row>
    <row r="924" spans="10:10">
      <c r="J924" s="278"/>
    </row>
    <row r="925" spans="10:10">
      <c r="J925" s="278"/>
    </row>
    <row r="926" spans="10:10">
      <c r="J926" s="278"/>
    </row>
    <row r="927" spans="10:10">
      <c r="J927" s="278"/>
    </row>
    <row r="928" spans="10:10">
      <c r="J928" s="278"/>
    </row>
    <row r="929" spans="10:10">
      <c r="J929" s="278"/>
    </row>
    <row r="930" spans="10:10">
      <c r="J930" s="278"/>
    </row>
    <row r="931" spans="10:10">
      <c r="J931" s="278"/>
    </row>
    <row r="932" spans="10:10">
      <c r="J932" s="278"/>
    </row>
    <row r="933" spans="10:10">
      <c r="J933" s="278"/>
    </row>
    <row r="934" spans="10:10">
      <c r="J934" s="278"/>
    </row>
    <row r="935" spans="10:10">
      <c r="J935" s="278"/>
    </row>
    <row r="936" spans="10:10">
      <c r="J936" s="278"/>
    </row>
    <row r="937" spans="10:10">
      <c r="J937" s="278"/>
    </row>
    <row r="938" spans="10:10">
      <c r="J938" s="278"/>
    </row>
    <row r="939" spans="10:10">
      <c r="J939" s="278"/>
    </row>
    <row r="940" spans="10:10">
      <c r="J940" s="278"/>
    </row>
    <row r="941" spans="10:10">
      <c r="J941" s="278"/>
    </row>
    <row r="942" spans="10:10">
      <c r="J942" s="278"/>
    </row>
    <row r="943" spans="10:10">
      <c r="J943" s="278"/>
    </row>
    <row r="944" spans="10:10">
      <c r="J944" s="278"/>
    </row>
    <row r="945" spans="10:10">
      <c r="J945" s="278"/>
    </row>
    <row r="946" spans="10:10">
      <c r="J946" s="278"/>
    </row>
    <row r="947" spans="10:10">
      <c r="J947" s="278"/>
    </row>
    <row r="948" spans="10:10">
      <c r="J948" s="278"/>
    </row>
    <row r="949" spans="10:10">
      <c r="J949" s="278"/>
    </row>
    <row r="950" spans="10:10">
      <c r="J950" s="278"/>
    </row>
    <row r="951" spans="10:10">
      <c r="J951" s="278"/>
    </row>
    <row r="952" spans="10:10">
      <c r="J952" s="278"/>
    </row>
    <row r="953" spans="10:10">
      <c r="J953" s="278"/>
    </row>
    <row r="954" spans="10:10">
      <c r="J954" s="278"/>
    </row>
    <row r="955" spans="10:10">
      <c r="J955" s="278"/>
    </row>
    <row r="956" spans="10:10">
      <c r="J956" s="278"/>
    </row>
    <row r="957" spans="10:10">
      <c r="J957" s="278"/>
    </row>
    <row r="958" spans="10:10">
      <c r="J958" s="278"/>
    </row>
    <row r="959" spans="10:10">
      <c r="J959" s="278"/>
    </row>
    <row r="960" spans="10:10">
      <c r="J960" s="278"/>
    </row>
    <row r="961" spans="10:10">
      <c r="J961" s="278"/>
    </row>
    <row r="962" spans="10:10">
      <c r="J962" s="278"/>
    </row>
    <row r="963" spans="10:10">
      <c r="J963" s="278"/>
    </row>
    <row r="964" spans="10:10">
      <c r="J964" s="278"/>
    </row>
    <row r="965" spans="10:10">
      <c r="J965" s="278"/>
    </row>
    <row r="966" spans="10:10">
      <c r="J966" s="278"/>
    </row>
    <row r="967" spans="10:10">
      <c r="J967" s="278"/>
    </row>
    <row r="968" spans="10:10">
      <c r="J968" s="278"/>
    </row>
    <row r="969" spans="10:10">
      <c r="J969" s="278"/>
    </row>
    <row r="970" spans="10:10">
      <c r="J970" s="278"/>
    </row>
    <row r="971" spans="10:10">
      <c r="J971" s="278"/>
    </row>
    <row r="972" spans="10:10">
      <c r="J972" s="278"/>
    </row>
    <row r="973" spans="10:10">
      <c r="J973" s="278"/>
    </row>
    <row r="974" spans="10:10">
      <c r="J974" s="278"/>
    </row>
    <row r="975" spans="10:10">
      <c r="J975" s="278"/>
    </row>
    <row r="976" spans="10:10">
      <c r="J976" s="278"/>
    </row>
    <row r="977" spans="10:10">
      <c r="J977" s="278"/>
    </row>
    <row r="978" spans="10:10">
      <c r="J978" s="278"/>
    </row>
    <row r="979" spans="10:10">
      <c r="J979" s="278"/>
    </row>
    <row r="980" spans="10:10">
      <c r="J980" s="278"/>
    </row>
    <row r="981" spans="10:10">
      <c r="J981" s="278"/>
    </row>
    <row r="982" spans="10:10">
      <c r="J982" s="278"/>
    </row>
    <row r="983" spans="10:10">
      <c r="J983" s="278"/>
    </row>
    <row r="984" spans="10:10">
      <c r="J984" s="278"/>
    </row>
    <row r="985" spans="10:10">
      <c r="J985" s="278"/>
    </row>
    <row r="986" spans="10:10">
      <c r="J986" s="278"/>
    </row>
    <row r="987" spans="10:10">
      <c r="J987" s="278"/>
    </row>
    <row r="988" spans="10:10">
      <c r="J988" s="278"/>
    </row>
    <row r="989" spans="10:10">
      <c r="J989" s="278"/>
    </row>
    <row r="990" spans="10:10">
      <c r="J990" s="278"/>
    </row>
    <row r="991" spans="10:10">
      <c r="J991" s="278"/>
    </row>
    <row r="992" spans="10:10">
      <c r="J992" s="278"/>
    </row>
    <row r="993" spans="10:10">
      <c r="J993" s="278"/>
    </row>
    <row r="994" spans="10:10">
      <c r="J994" s="278"/>
    </row>
    <row r="995" spans="10:10">
      <c r="J995" s="278"/>
    </row>
    <row r="996" spans="10:10">
      <c r="J996" s="278"/>
    </row>
    <row r="997" spans="10:10">
      <c r="J997" s="278"/>
    </row>
    <row r="998" spans="10:10">
      <c r="J998" s="278"/>
    </row>
    <row r="999" spans="10:10">
      <c r="J999" s="278"/>
    </row>
    <row r="1000" spans="10:10">
      <c r="J1000" s="278"/>
    </row>
    <row r="1001" spans="10:10">
      <c r="J1001" s="278"/>
    </row>
    <row r="1002" spans="10:10">
      <c r="J1002" s="278"/>
    </row>
    <row r="1003" spans="10:10">
      <c r="J1003" s="278"/>
    </row>
    <row r="1004" spans="10:10">
      <c r="J1004" s="278"/>
    </row>
    <row r="1005" spans="10:10">
      <c r="J1005" s="278"/>
    </row>
    <row r="1006" spans="10:10">
      <c r="J1006" s="278"/>
    </row>
    <row r="1007" spans="10:10">
      <c r="J1007" s="278"/>
    </row>
    <row r="1008" spans="10:10">
      <c r="J1008" s="278"/>
    </row>
    <row r="1009" spans="10:10">
      <c r="J1009" s="278"/>
    </row>
    <row r="1010" spans="10:10">
      <c r="J1010" s="278"/>
    </row>
    <row r="1011" spans="10:10">
      <c r="J1011" s="278"/>
    </row>
    <row r="1012" spans="10:10">
      <c r="J1012" s="278"/>
    </row>
    <row r="1013" spans="10:10">
      <c r="J1013" s="278"/>
    </row>
    <row r="1014" spans="10:10">
      <c r="J1014" s="278"/>
    </row>
    <row r="1015" spans="10:10">
      <c r="J1015" s="278"/>
    </row>
    <row r="1016" spans="10:10">
      <c r="J1016" s="278"/>
    </row>
    <row r="1017" spans="10:10">
      <c r="J1017" s="278"/>
    </row>
    <row r="1018" spans="10:10">
      <c r="J1018" s="278"/>
    </row>
    <row r="1019" spans="10:10">
      <c r="J1019" s="278"/>
    </row>
    <row r="1020" spans="10:10">
      <c r="J1020" s="278"/>
    </row>
    <row r="1021" spans="10:10">
      <c r="J1021" s="278"/>
    </row>
    <row r="1022" spans="10:10">
      <c r="J1022" s="278"/>
    </row>
    <row r="1023" spans="10:10">
      <c r="J1023" s="278"/>
    </row>
    <row r="1024" spans="10:10">
      <c r="J1024" s="278"/>
    </row>
    <row r="1025" spans="10:10">
      <c r="J1025" s="278"/>
    </row>
    <row r="1026" spans="10:10">
      <c r="J1026" s="278"/>
    </row>
    <row r="1027" spans="10:10">
      <c r="J1027" s="278"/>
    </row>
    <row r="1028" spans="10:10">
      <c r="J1028" s="278"/>
    </row>
    <row r="1029" spans="10:10">
      <c r="J1029" s="278"/>
    </row>
    <row r="1030" spans="10:10">
      <c r="J1030" s="278"/>
    </row>
    <row r="1031" spans="10:10">
      <c r="J1031" s="278"/>
    </row>
    <row r="1032" spans="10:10">
      <c r="J1032" s="278"/>
    </row>
    <row r="1033" spans="10:10">
      <c r="J1033" s="278"/>
    </row>
    <row r="1034" spans="10:10">
      <c r="J1034" s="278"/>
    </row>
    <row r="1035" spans="10:10">
      <c r="J1035" s="278"/>
    </row>
    <row r="1036" spans="10:10">
      <c r="J1036" s="278"/>
    </row>
    <row r="1037" spans="10:10">
      <c r="J1037" s="278"/>
    </row>
    <row r="1038" spans="10:10">
      <c r="J1038" s="278"/>
    </row>
    <row r="1039" spans="10:10">
      <c r="J1039" s="278"/>
    </row>
    <row r="1040" spans="10:10">
      <c r="J1040" s="278"/>
    </row>
    <row r="1041" spans="10:10">
      <c r="J1041" s="278"/>
    </row>
    <row r="1042" spans="10:10">
      <c r="J1042" s="278"/>
    </row>
    <row r="1043" spans="10:10">
      <c r="J1043" s="278"/>
    </row>
    <row r="1044" spans="10:10">
      <c r="J1044" s="278"/>
    </row>
    <row r="1045" spans="10:10">
      <c r="J1045" s="278"/>
    </row>
    <row r="1046" spans="10:10">
      <c r="J1046" s="278"/>
    </row>
    <row r="1047" spans="10:10">
      <c r="J1047" s="278"/>
    </row>
    <row r="1048" spans="10:10">
      <c r="J1048" s="278"/>
    </row>
    <row r="1049" spans="10:10">
      <c r="J1049" s="278"/>
    </row>
    <row r="1050" spans="10:10">
      <c r="J1050" s="278"/>
    </row>
    <row r="1051" spans="10:10">
      <c r="J1051" s="278"/>
    </row>
    <row r="1052" spans="10:10">
      <c r="J1052" s="278"/>
    </row>
    <row r="1053" spans="10:10">
      <c r="J1053" s="278"/>
    </row>
    <row r="1054" spans="10:10">
      <c r="J1054" s="278"/>
    </row>
    <row r="1055" spans="10:10">
      <c r="J1055" s="278"/>
    </row>
    <row r="1056" spans="10:10">
      <c r="J1056" s="278"/>
    </row>
    <row r="1057" spans="10:10">
      <c r="J1057" s="278"/>
    </row>
    <row r="1058" spans="10:10">
      <c r="J1058" s="278"/>
    </row>
    <row r="1059" spans="10:10">
      <c r="J1059" s="278"/>
    </row>
    <row r="1060" spans="10:10">
      <c r="J1060" s="278"/>
    </row>
    <row r="1061" spans="10:10">
      <c r="J1061" s="278"/>
    </row>
    <row r="1062" spans="10:10">
      <c r="J1062" s="278"/>
    </row>
    <row r="1063" spans="10:10">
      <c r="J1063" s="278"/>
    </row>
    <row r="1064" spans="10:10">
      <c r="J1064" s="278"/>
    </row>
    <row r="1065" spans="10:10">
      <c r="J1065" s="278"/>
    </row>
    <row r="1066" spans="10:10">
      <c r="J1066" s="278"/>
    </row>
    <row r="1067" spans="10:10">
      <c r="J1067" s="278"/>
    </row>
    <row r="1068" spans="10:10">
      <c r="J1068" s="278"/>
    </row>
    <row r="1069" spans="10:10">
      <c r="J1069" s="278"/>
    </row>
    <row r="1070" spans="10:10">
      <c r="J1070" s="278"/>
    </row>
    <row r="1071" spans="10:10">
      <c r="J1071" s="278"/>
    </row>
    <row r="1072" spans="10:10">
      <c r="J1072" s="278"/>
    </row>
    <row r="1073" spans="10:10">
      <c r="J1073" s="278"/>
    </row>
    <row r="1074" spans="10:10">
      <c r="J1074" s="278"/>
    </row>
    <row r="1075" spans="10:10">
      <c r="J1075" s="278"/>
    </row>
    <row r="1076" spans="10:10">
      <c r="J1076" s="278"/>
    </row>
    <row r="1077" spans="10:10">
      <c r="J1077" s="278"/>
    </row>
    <row r="1078" spans="10:10">
      <c r="J1078" s="278"/>
    </row>
    <row r="1079" spans="10:10">
      <c r="J1079" s="278"/>
    </row>
    <row r="1080" spans="10:10">
      <c r="J1080" s="278"/>
    </row>
    <row r="1081" spans="10:10">
      <c r="J1081" s="278"/>
    </row>
    <row r="1082" spans="10:10">
      <c r="J1082" s="278"/>
    </row>
    <row r="1083" spans="10:10">
      <c r="J1083" s="278"/>
    </row>
    <row r="1084" spans="10:10">
      <c r="J1084" s="278"/>
    </row>
    <row r="1085" spans="10:10">
      <c r="J1085" s="278"/>
    </row>
    <row r="1086" spans="10:10">
      <c r="J1086" s="278"/>
    </row>
    <row r="1087" spans="10:10">
      <c r="J1087" s="278"/>
    </row>
    <row r="1088" spans="10:10">
      <c r="J1088" s="278"/>
    </row>
    <row r="1089" spans="10:10">
      <c r="J1089" s="278"/>
    </row>
    <row r="1090" spans="10:10">
      <c r="J1090" s="278"/>
    </row>
    <row r="1091" spans="10:10">
      <c r="J1091" s="278"/>
    </row>
    <row r="1092" spans="10:10">
      <c r="J1092" s="278"/>
    </row>
    <row r="1093" spans="10:10">
      <c r="J1093" s="278"/>
    </row>
    <row r="1094" spans="10:10">
      <c r="J1094" s="278"/>
    </row>
    <row r="1095" spans="10:10">
      <c r="J1095" s="278"/>
    </row>
    <row r="1096" spans="10:10">
      <c r="J1096" s="278"/>
    </row>
    <row r="1097" spans="10:10">
      <c r="J1097" s="278"/>
    </row>
    <row r="1098" spans="10:10">
      <c r="J1098" s="278"/>
    </row>
    <row r="1099" spans="10:10">
      <c r="J1099" s="278"/>
    </row>
    <row r="1100" spans="10:10">
      <c r="J1100" s="278"/>
    </row>
    <row r="1101" spans="10:10">
      <c r="J1101" s="278"/>
    </row>
    <row r="1102" spans="10:10">
      <c r="J1102" s="278"/>
    </row>
    <row r="1103" spans="10:10">
      <c r="J1103" s="278"/>
    </row>
    <row r="1104" spans="10:10">
      <c r="J1104" s="278"/>
    </row>
    <row r="1105" spans="10:10">
      <c r="J1105" s="278"/>
    </row>
    <row r="1106" spans="10:10">
      <c r="J1106" s="278"/>
    </row>
    <row r="1107" spans="10:10">
      <c r="J1107" s="278"/>
    </row>
    <row r="1108" spans="10:10">
      <c r="J1108" s="278"/>
    </row>
    <row r="1109" spans="10:10">
      <c r="J1109" s="278"/>
    </row>
    <row r="1110" spans="10:10">
      <c r="J1110" s="278"/>
    </row>
    <row r="1111" spans="10:10">
      <c r="J1111" s="278"/>
    </row>
    <row r="1112" spans="10:10">
      <c r="J1112" s="278"/>
    </row>
    <row r="1113" spans="10:10">
      <c r="J1113" s="278"/>
    </row>
    <row r="1114" spans="10:10">
      <c r="J1114" s="278"/>
    </row>
    <row r="1115" spans="10:10">
      <c r="J1115" s="278"/>
    </row>
    <row r="1116" spans="10:10">
      <c r="J1116" s="278"/>
    </row>
    <row r="1117" spans="10:10">
      <c r="J1117" s="278"/>
    </row>
    <row r="1118" spans="10:10">
      <c r="J1118" s="278"/>
    </row>
    <row r="1119" spans="10:10">
      <c r="J1119" s="278"/>
    </row>
    <row r="1120" spans="10:10">
      <c r="J1120" s="278"/>
    </row>
    <row r="1121" spans="10:10">
      <c r="J1121" s="278"/>
    </row>
    <row r="1122" spans="10:10">
      <c r="J1122" s="278"/>
    </row>
    <row r="1123" spans="10:10">
      <c r="J1123" s="278"/>
    </row>
    <row r="1124" spans="10:10">
      <c r="J1124" s="278"/>
    </row>
    <row r="1125" spans="10:10">
      <c r="J1125" s="278"/>
    </row>
    <row r="1126" spans="10:10">
      <c r="J1126" s="278"/>
    </row>
    <row r="1127" spans="10:10">
      <c r="J1127" s="278"/>
    </row>
    <row r="1128" spans="10:10">
      <c r="J1128" s="278"/>
    </row>
    <row r="1129" spans="10:10">
      <c r="J1129" s="278"/>
    </row>
    <row r="1130" spans="10:10">
      <c r="J1130" s="278"/>
    </row>
    <row r="1131" spans="10:10">
      <c r="J1131" s="278"/>
    </row>
    <row r="1132" spans="10:10">
      <c r="J1132" s="278"/>
    </row>
    <row r="1133" spans="10:10">
      <c r="J1133" s="278"/>
    </row>
    <row r="1134" spans="10:10">
      <c r="J1134" s="278"/>
    </row>
    <row r="1135" spans="10:10">
      <c r="J1135" s="278"/>
    </row>
    <row r="1136" spans="10:10">
      <c r="J1136" s="278"/>
    </row>
    <row r="1137" spans="10:10">
      <c r="J1137" s="278"/>
    </row>
    <row r="1138" spans="10:10">
      <c r="J1138" s="278"/>
    </row>
    <row r="1139" spans="10:10">
      <c r="J1139" s="278"/>
    </row>
    <row r="1140" spans="10:10">
      <c r="J1140" s="278"/>
    </row>
    <row r="1141" spans="10:10">
      <c r="J1141" s="278"/>
    </row>
    <row r="1142" spans="10:10">
      <c r="J1142" s="278"/>
    </row>
    <row r="1143" spans="10:10">
      <c r="J1143" s="278"/>
    </row>
    <row r="1144" spans="10:10">
      <c r="J1144" s="278"/>
    </row>
    <row r="1145" spans="10:10">
      <c r="J1145" s="278"/>
    </row>
    <row r="1146" spans="10:10">
      <c r="J1146" s="278"/>
    </row>
    <row r="1147" spans="10:10">
      <c r="J1147" s="278"/>
    </row>
    <row r="1148" spans="10:10">
      <c r="J1148" s="278"/>
    </row>
    <row r="1149" spans="10:10">
      <c r="J1149" s="278"/>
    </row>
    <row r="1150" spans="10:10">
      <c r="J1150" s="278"/>
    </row>
    <row r="1151" spans="10:10">
      <c r="J1151" s="278"/>
    </row>
    <row r="1152" spans="10:10">
      <c r="J1152" s="278"/>
    </row>
    <row r="1153" spans="10:10">
      <c r="J1153" s="278"/>
    </row>
    <row r="1154" spans="10:10">
      <c r="J1154" s="278"/>
    </row>
    <row r="1155" spans="10:10">
      <c r="J1155" s="278"/>
    </row>
    <row r="1156" spans="10:10">
      <c r="J1156" s="278"/>
    </row>
    <row r="1157" spans="10:10">
      <c r="J1157" s="278"/>
    </row>
    <row r="1158" spans="10:10">
      <c r="J1158" s="278"/>
    </row>
    <row r="1159" spans="10:10">
      <c r="J1159" s="278"/>
    </row>
    <row r="1160" spans="10:10">
      <c r="J1160" s="278"/>
    </row>
    <row r="1161" spans="10:10">
      <c r="J1161" s="278"/>
    </row>
    <row r="1162" spans="10:10">
      <c r="J1162" s="278"/>
    </row>
    <row r="1163" spans="10:10">
      <c r="J1163" s="278"/>
    </row>
    <row r="1164" spans="10:10">
      <c r="J1164" s="278"/>
    </row>
    <row r="1165" spans="10:10">
      <c r="J1165" s="278"/>
    </row>
    <row r="1166" spans="10:10">
      <c r="J1166" s="278"/>
    </row>
    <row r="1167" spans="10:10">
      <c r="J1167" s="278"/>
    </row>
    <row r="1168" spans="10:10">
      <c r="J1168" s="278"/>
    </row>
    <row r="1169" spans="10:10">
      <c r="J1169" s="278"/>
    </row>
    <row r="1170" spans="10:10">
      <c r="J1170" s="278"/>
    </row>
    <row r="1171" spans="10:10">
      <c r="J1171" s="278"/>
    </row>
    <row r="1172" spans="10:10">
      <c r="J1172" s="278"/>
    </row>
    <row r="1173" spans="10:10">
      <c r="J1173" s="278"/>
    </row>
    <row r="1174" spans="10:10">
      <c r="J1174" s="278"/>
    </row>
    <row r="1175" spans="10:10">
      <c r="J1175" s="278"/>
    </row>
    <row r="1176" spans="10:10">
      <c r="J1176" s="278"/>
    </row>
    <row r="1177" spans="10:10">
      <c r="J1177" s="278"/>
    </row>
    <row r="1178" spans="10:10">
      <c r="J1178" s="278"/>
    </row>
    <row r="1179" spans="10:10">
      <c r="J1179" s="278"/>
    </row>
    <row r="1180" spans="10:10">
      <c r="J1180" s="278"/>
    </row>
    <row r="1181" spans="10:10">
      <c r="J1181" s="278"/>
    </row>
    <row r="1182" spans="10:10">
      <c r="J1182" s="278"/>
    </row>
    <row r="1183" spans="10:10">
      <c r="J1183" s="278"/>
    </row>
    <row r="1184" spans="10:10">
      <c r="J1184" s="278"/>
    </row>
    <row r="1185" spans="10:10">
      <c r="J1185" s="278"/>
    </row>
    <row r="1186" spans="10:10">
      <c r="J1186" s="278"/>
    </row>
    <row r="1187" spans="10:10">
      <c r="J1187" s="278"/>
    </row>
    <row r="1188" spans="10:10">
      <c r="J1188" s="278"/>
    </row>
    <row r="1189" spans="10:10">
      <c r="J1189" s="278"/>
    </row>
    <row r="1190" spans="10:10">
      <c r="J1190" s="278"/>
    </row>
    <row r="1191" spans="10:10">
      <c r="J1191" s="278"/>
    </row>
    <row r="1192" spans="10:10">
      <c r="J1192" s="278"/>
    </row>
    <row r="1193" spans="10:10">
      <c r="J1193" s="278"/>
    </row>
    <row r="1194" spans="10:10">
      <c r="J1194" s="278"/>
    </row>
    <row r="1195" spans="10:10">
      <c r="J1195" s="278"/>
    </row>
    <row r="1196" spans="10:10">
      <c r="J1196" s="278"/>
    </row>
    <row r="1197" spans="10:10">
      <c r="J1197" s="278"/>
    </row>
    <row r="1198" spans="10:10">
      <c r="J1198" s="278"/>
    </row>
    <row r="1199" spans="10:10">
      <c r="J1199" s="278"/>
    </row>
    <row r="1200" spans="10:10">
      <c r="J1200" s="278"/>
    </row>
    <row r="1201" spans="10:10">
      <c r="J1201" s="278"/>
    </row>
    <row r="1202" spans="10:10">
      <c r="J1202" s="278"/>
    </row>
    <row r="1203" spans="10:10">
      <c r="J1203" s="278"/>
    </row>
    <row r="1204" spans="10:10">
      <c r="J1204" s="278"/>
    </row>
    <row r="1205" spans="10:10">
      <c r="J1205" s="278"/>
    </row>
    <row r="1206" spans="10:10">
      <c r="J1206" s="278"/>
    </row>
    <row r="1207" spans="10:10">
      <c r="J1207" s="278"/>
    </row>
    <row r="1208" spans="10:10">
      <c r="J1208" s="278"/>
    </row>
    <row r="1209" spans="10:10">
      <c r="J1209" s="278"/>
    </row>
    <row r="1210" spans="10:10">
      <c r="J1210" s="278"/>
    </row>
    <row r="1211" spans="10:10">
      <c r="J1211" s="278"/>
    </row>
    <row r="1212" spans="10:10">
      <c r="J1212" s="278"/>
    </row>
    <row r="1213" spans="10:10">
      <c r="J1213" s="278"/>
    </row>
    <row r="1214" spans="10:10">
      <c r="J1214" s="278"/>
    </row>
    <row r="1215" spans="10:10">
      <c r="J1215" s="278"/>
    </row>
    <row r="1216" spans="10:10">
      <c r="J1216" s="278"/>
    </row>
    <row r="1217" spans="10:10">
      <c r="J1217" s="278"/>
    </row>
    <row r="1218" spans="10:10">
      <c r="J1218" s="278"/>
    </row>
    <row r="1219" spans="10:10">
      <c r="J1219" s="278"/>
    </row>
    <row r="1220" spans="10:10">
      <c r="J1220" s="278"/>
    </row>
    <row r="1221" spans="10:10">
      <c r="J1221" s="278"/>
    </row>
    <row r="1222" spans="10:10">
      <c r="J1222" s="278"/>
    </row>
    <row r="1223" spans="10:10">
      <c r="J1223" s="278"/>
    </row>
    <row r="1224" spans="10:10">
      <c r="J1224" s="278"/>
    </row>
    <row r="1225" spans="10:10">
      <c r="J1225" s="278"/>
    </row>
    <row r="1226" spans="10:10">
      <c r="J1226" s="278"/>
    </row>
    <row r="1227" spans="10:10">
      <c r="J1227" s="278"/>
    </row>
    <row r="1228" spans="10:10">
      <c r="J1228" s="278"/>
    </row>
    <row r="1229" spans="10:10">
      <c r="J1229" s="278"/>
    </row>
    <row r="1230" spans="10:10">
      <c r="J1230" s="278"/>
    </row>
    <row r="1231" spans="10:10">
      <c r="J1231" s="278"/>
    </row>
    <row r="1232" spans="10:10">
      <c r="J1232" s="278"/>
    </row>
    <row r="1233" spans="10:10">
      <c r="J1233" s="278"/>
    </row>
    <row r="1234" spans="10:10">
      <c r="J1234" s="278"/>
    </row>
    <row r="1235" spans="10:10">
      <c r="J1235" s="278"/>
    </row>
    <row r="1236" spans="10:10">
      <c r="J1236" s="278"/>
    </row>
    <row r="1237" spans="10:10">
      <c r="J1237" s="278"/>
    </row>
    <row r="1238" spans="10:10">
      <c r="J1238" s="278"/>
    </row>
    <row r="1239" spans="10:10">
      <c r="J1239" s="278"/>
    </row>
    <row r="1240" spans="10:10">
      <c r="J1240" s="278"/>
    </row>
    <row r="1241" spans="10:10">
      <c r="J1241" s="278"/>
    </row>
    <row r="1242" spans="10:10">
      <c r="J1242" s="278"/>
    </row>
    <row r="1243" spans="10:10">
      <c r="J1243" s="278"/>
    </row>
    <row r="1244" spans="10:10">
      <c r="J1244" s="278"/>
    </row>
    <row r="1245" spans="10:10">
      <c r="J1245" s="278"/>
    </row>
    <row r="1246" spans="10:10">
      <c r="J1246" s="278"/>
    </row>
    <row r="1247" spans="10:10">
      <c r="J1247" s="278"/>
    </row>
    <row r="1248" spans="10:10">
      <c r="J1248" s="278"/>
    </row>
    <row r="1249" spans="10:10">
      <c r="J1249" s="278"/>
    </row>
    <row r="1250" spans="10:10">
      <c r="J1250" s="278"/>
    </row>
    <row r="1251" spans="10:10">
      <c r="J1251" s="278"/>
    </row>
    <row r="1252" spans="10:10">
      <c r="J1252" s="278"/>
    </row>
    <row r="1253" spans="10:10">
      <c r="J1253" s="278"/>
    </row>
    <row r="1254" spans="10:10">
      <c r="J1254" s="278"/>
    </row>
    <row r="1255" spans="10:10">
      <c r="J1255" s="278"/>
    </row>
    <row r="1256" spans="10:10">
      <c r="J1256" s="278"/>
    </row>
    <row r="1257" spans="10:10">
      <c r="J1257" s="278"/>
    </row>
    <row r="1258" spans="10:10">
      <c r="J1258" s="278"/>
    </row>
    <row r="1259" spans="10:10">
      <c r="J1259" s="278"/>
    </row>
    <row r="1260" spans="10:10">
      <c r="J1260" s="278"/>
    </row>
    <row r="1261" spans="10:10">
      <c r="J1261" s="278"/>
    </row>
    <row r="1262" spans="10:10">
      <c r="J1262" s="278"/>
    </row>
    <row r="1263" spans="10:10">
      <c r="J1263" s="278"/>
    </row>
    <row r="1264" spans="10:10">
      <c r="J1264" s="278"/>
    </row>
    <row r="1265" spans="10:10">
      <c r="J1265" s="278"/>
    </row>
    <row r="1266" spans="10:10">
      <c r="J1266" s="278"/>
    </row>
    <row r="1267" spans="10:10">
      <c r="J1267" s="278"/>
    </row>
    <row r="1268" spans="10:10">
      <c r="J1268" s="278"/>
    </row>
    <row r="1269" spans="10:10">
      <c r="J1269" s="278"/>
    </row>
    <row r="1270" spans="10:10">
      <c r="J1270" s="278"/>
    </row>
    <row r="1271" spans="10:10">
      <c r="J1271" s="278"/>
    </row>
    <row r="1272" spans="10:10">
      <c r="J1272" s="278"/>
    </row>
    <row r="1273" spans="10:10">
      <c r="J1273" s="278"/>
    </row>
    <row r="1274" spans="10:10">
      <c r="J1274" s="278"/>
    </row>
    <row r="1275" spans="10:10">
      <c r="J1275" s="278"/>
    </row>
    <row r="1276" spans="10:10">
      <c r="J1276" s="278"/>
    </row>
    <row r="1277" spans="10:10">
      <c r="J1277" s="278"/>
    </row>
    <row r="1278" spans="10:10">
      <c r="J1278" s="278"/>
    </row>
    <row r="1279" spans="10:10">
      <c r="J1279" s="278"/>
    </row>
    <row r="1280" spans="10:10">
      <c r="J1280" s="278"/>
    </row>
    <row r="1281" spans="10:10">
      <c r="J1281" s="278"/>
    </row>
    <row r="1282" spans="10:10">
      <c r="J1282" s="278"/>
    </row>
    <row r="1283" spans="10:10">
      <c r="J1283" s="278"/>
    </row>
    <row r="1284" spans="10:10">
      <c r="J1284" s="278"/>
    </row>
    <row r="1285" spans="10:10">
      <c r="J1285" s="278"/>
    </row>
    <row r="1286" spans="10:10">
      <c r="J1286" s="278"/>
    </row>
    <row r="1287" spans="10:10">
      <c r="J1287" s="278"/>
    </row>
    <row r="1288" spans="10:10">
      <c r="J1288" s="278"/>
    </row>
    <row r="1289" spans="10:10">
      <c r="J1289" s="278"/>
    </row>
    <row r="1290" spans="10:10">
      <c r="J1290" s="278"/>
    </row>
    <row r="1291" spans="10:10">
      <c r="J1291" s="278"/>
    </row>
    <row r="1292" spans="10:10">
      <c r="J1292" s="278"/>
    </row>
    <row r="1293" spans="10:10">
      <c r="J1293" s="278"/>
    </row>
    <row r="1294" spans="10:10">
      <c r="J1294" s="278"/>
    </row>
    <row r="1295" spans="10:10">
      <c r="J1295" s="278"/>
    </row>
    <row r="1296" spans="10:10">
      <c r="J1296" s="278"/>
    </row>
    <row r="1297" spans="10:10">
      <c r="J1297" s="278"/>
    </row>
    <row r="1298" spans="10:10">
      <c r="J1298" s="278"/>
    </row>
    <row r="1299" spans="10:10">
      <c r="J1299" s="278"/>
    </row>
    <row r="1300" spans="10:10">
      <c r="J1300" s="278"/>
    </row>
    <row r="1301" spans="10:10">
      <c r="J1301" s="278"/>
    </row>
    <row r="1302" spans="10:10">
      <c r="J1302" s="278"/>
    </row>
    <row r="1303" spans="10:10">
      <c r="J1303" s="278"/>
    </row>
    <row r="1304" spans="10:10">
      <c r="J1304" s="278"/>
    </row>
    <row r="1305" spans="10:10">
      <c r="J1305" s="278"/>
    </row>
    <row r="1306" spans="10:10">
      <c r="J1306" s="278"/>
    </row>
    <row r="1307" spans="10:10">
      <c r="J1307" s="278"/>
    </row>
    <row r="1308" spans="10:10">
      <c r="J1308" s="278"/>
    </row>
    <row r="1309" spans="10:10">
      <c r="J1309" s="278"/>
    </row>
    <row r="1310" spans="10:10">
      <c r="J1310" s="278"/>
    </row>
    <row r="1311" spans="10:10">
      <c r="J1311" s="278"/>
    </row>
    <row r="1312" spans="10:10">
      <c r="J1312" s="278"/>
    </row>
    <row r="1313" spans="10:10">
      <c r="J1313" s="278"/>
    </row>
    <row r="1314" spans="10:10">
      <c r="J1314" s="278"/>
    </row>
    <row r="1315" spans="10:10">
      <c r="J1315" s="278"/>
    </row>
    <row r="1316" spans="10:10">
      <c r="J1316" s="278"/>
    </row>
    <row r="1317" spans="10:10">
      <c r="J1317" s="278"/>
    </row>
    <row r="1318" spans="10:10">
      <c r="J1318" s="278"/>
    </row>
    <row r="1319" spans="10:10">
      <c r="J1319" s="278"/>
    </row>
    <row r="1320" spans="10:10">
      <c r="J1320" s="278"/>
    </row>
    <row r="1321" spans="10:10">
      <c r="J1321" s="278"/>
    </row>
    <row r="1322" spans="10:10">
      <c r="J1322" s="278"/>
    </row>
    <row r="1323" spans="10:10">
      <c r="J1323" s="278"/>
    </row>
    <row r="1324" spans="10:10">
      <c r="J1324" s="278"/>
    </row>
    <row r="1325" spans="10:10">
      <c r="J1325" s="278"/>
    </row>
    <row r="1326" spans="10:10">
      <c r="J1326" s="278"/>
    </row>
    <row r="1327" spans="10:10">
      <c r="J1327" s="278"/>
    </row>
    <row r="1328" spans="10:10">
      <c r="J1328" s="278"/>
    </row>
    <row r="1329" spans="10:10">
      <c r="J1329" s="278"/>
    </row>
    <row r="1330" spans="10:10">
      <c r="J1330" s="278"/>
    </row>
    <row r="1331" spans="10:10">
      <c r="J1331" s="278"/>
    </row>
    <row r="1332" spans="10:10">
      <c r="J1332" s="278"/>
    </row>
    <row r="1333" spans="10:10">
      <c r="J1333" s="278"/>
    </row>
    <row r="1334" spans="10:10">
      <c r="J1334" s="278"/>
    </row>
    <row r="1335" spans="10:10">
      <c r="J1335" s="278"/>
    </row>
    <row r="1336" spans="10:10">
      <c r="J1336" s="278"/>
    </row>
    <row r="1337" spans="10:10">
      <c r="J1337" s="278"/>
    </row>
    <row r="1338" spans="10:10">
      <c r="J1338" s="278"/>
    </row>
    <row r="1339" spans="10:10">
      <c r="J1339" s="278"/>
    </row>
    <row r="1340" spans="10:10">
      <c r="J1340" s="278"/>
    </row>
    <row r="1341" spans="10:10">
      <c r="J1341" s="278"/>
    </row>
    <row r="1342" spans="10:10">
      <c r="J1342" s="278"/>
    </row>
    <row r="1343" spans="10:10">
      <c r="J1343" s="278"/>
    </row>
    <row r="1344" spans="10:10">
      <c r="J1344" s="278"/>
    </row>
    <row r="1345" spans="10:10">
      <c r="J1345" s="278"/>
    </row>
    <row r="1346" spans="10:10">
      <c r="J1346" s="278"/>
    </row>
    <row r="1347" spans="10:10">
      <c r="J1347" s="278"/>
    </row>
    <row r="1348" spans="10:10">
      <c r="J1348" s="278"/>
    </row>
    <row r="1349" spans="10:10">
      <c r="J1349" s="278"/>
    </row>
    <row r="1350" spans="10:10">
      <c r="J1350" s="278"/>
    </row>
    <row r="1351" spans="10:10">
      <c r="J1351" s="278"/>
    </row>
    <row r="1352" spans="10:10">
      <c r="J1352" s="278"/>
    </row>
    <row r="1353" spans="10:10">
      <c r="J1353" s="278"/>
    </row>
    <row r="1354" spans="10:10">
      <c r="J1354" s="278"/>
    </row>
    <row r="1355" spans="10:10">
      <c r="J1355" s="278"/>
    </row>
    <row r="1356" spans="10:10">
      <c r="J1356" s="278"/>
    </row>
    <row r="1357" spans="10:10">
      <c r="J1357" s="278"/>
    </row>
    <row r="1358" spans="10:10">
      <c r="J1358" s="278"/>
    </row>
    <row r="1359" spans="10:10">
      <c r="J1359" s="278"/>
    </row>
    <row r="1360" spans="10:10">
      <c r="J1360" s="278"/>
    </row>
    <row r="1361" spans="10:10">
      <c r="J1361" s="278"/>
    </row>
    <row r="1362" spans="10:10">
      <c r="J1362" s="278"/>
    </row>
    <row r="1363" spans="10:10">
      <c r="J1363" s="278"/>
    </row>
    <row r="1364" spans="10:10">
      <c r="J1364" s="278"/>
    </row>
    <row r="1365" spans="10:10">
      <c r="J1365" s="278"/>
    </row>
    <row r="1366" spans="10:10">
      <c r="J1366" s="278"/>
    </row>
    <row r="1367" spans="10:10">
      <c r="J1367" s="278"/>
    </row>
    <row r="1368" spans="10:10">
      <c r="J1368" s="278"/>
    </row>
    <row r="1369" spans="10:10">
      <c r="J1369" s="278"/>
    </row>
    <row r="1370" spans="10:10">
      <c r="J1370" s="278"/>
    </row>
    <row r="1371" spans="10:10">
      <c r="J1371" s="278"/>
    </row>
    <row r="1372" spans="10:10">
      <c r="J1372" s="278"/>
    </row>
    <row r="1373" spans="10:10">
      <c r="J1373" s="278"/>
    </row>
    <row r="1374" spans="10:10">
      <c r="J1374" s="278"/>
    </row>
    <row r="1375" spans="10:10">
      <c r="J1375" s="278"/>
    </row>
    <row r="1376" spans="10:10">
      <c r="J1376" s="278"/>
    </row>
    <row r="1377" spans="10:10">
      <c r="J1377" s="278"/>
    </row>
    <row r="1378" spans="10:10">
      <c r="J1378" s="278"/>
    </row>
    <row r="1379" spans="10:10">
      <c r="J1379" s="278"/>
    </row>
    <row r="1380" spans="10:10">
      <c r="J1380" s="278"/>
    </row>
    <row r="1381" spans="10:10">
      <c r="J1381" s="278"/>
    </row>
    <row r="1382" spans="10:10">
      <c r="J1382" s="278"/>
    </row>
    <row r="1383" spans="10:10">
      <c r="J1383" s="278"/>
    </row>
    <row r="1384" spans="10:10">
      <c r="J1384" s="278"/>
    </row>
    <row r="1385" spans="10:10">
      <c r="J1385" s="278"/>
    </row>
    <row r="1386" spans="10:10">
      <c r="J1386" s="278"/>
    </row>
    <row r="1387" spans="10:10">
      <c r="J1387" s="278"/>
    </row>
    <row r="1388" spans="10:10">
      <c r="J1388" s="278"/>
    </row>
    <row r="1389" spans="10:10">
      <c r="J1389" s="278"/>
    </row>
    <row r="1390" spans="10:10">
      <c r="J1390" s="278"/>
    </row>
    <row r="1391" spans="10:10">
      <c r="J1391" s="278"/>
    </row>
    <row r="1392" spans="10:10">
      <c r="J1392" s="278"/>
    </row>
    <row r="1393" spans="10:10">
      <c r="J1393" s="278"/>
    </row>
    <row r="1394" spans="10:10">
      <c r="J1394" s="278"/>
    </row>
    <row r="1395" spans="10:10">
      <c r="J1395" s="278"/>
    </row>
    <row r="1396" spans="10:10">
      <c r="J1396" s="278"/>
    </row>
    <row r="1397" spans="10:10">
      <c r="J1397" s="278"/>
    </row>
    <row r="1398" spans="10:10">
      <c r="J1398" s="278"/>
    </row>
    <row r="1399" spans="10:10">
      <c r="J1399" s="278"/>
    </row>
    <row r="1400" spans="10:10">
      <c r="J1400" s="278"/>
    </row>
    <row r="1401" spans="10:10">
      <c r="J1401" s="278"/>
    </row>
    <row r="1402" spans="10:10">
      <c r="J1402" s="278"/>
    </row>
    <row r="1403" spans="10:10">
      <c r="J1403" s="278"/>
    </row>
    <row r="1404" spans="10:10">
      <c r="J1404" s="278"/>
    </row>
    <row r="1405" spans="10:10">
      <c r="J1405" s="278"/>
    </row>
    <row r="1406" spans="10:10">
      <c r="J1406" s="278"/>
    </row>
    <row r="1407" spans="10:10">
      <c r="J1407" s="278"/>
    </row>
    <row r="1408" spans="10:10">
      <c r="J1408" s="278"/>
    </row>
    <row r="1409" spans="10:10">
      <c r="J1409" s="278"/>
    </row>
    <row r="1410" spans="10:10">
      <c r="J1410" s="278"/>
    </row>
    <row r="1411" spans="10:10">
      <c r="J1411" s="278"/>
    </row>
    <row r="1412" spans="10:10">
      <c r="J1412" s="278"/>
    </row>
    <row r="1413" spans="10:10">
      <c r="J1413" s="278"/>
    </row>
    <row r="1414" spans="10:10">
      <c r="J1414" s="278"/>
    </row>
    <row r="1415" spans="10:10">
      <c r="J1415" s="278"/>
    </row>
    <row r="1416" spans="10:10">
      <c r="J1416" s="278"/>
    </row>
    <row r="1417" spans="10:10">
      <c r="J1417" s="278"/>
    </row>
    <row r="1418" spans="10:10">
      <c r="J1418" s="278"/>
    </row>
    <row r="1419" spans="10:10">
      <c r="J1419" s="278"/>
    </row>
    <row r="1420" spans="10:10">
      <c r="J1420" s="278"/>
    </row>
    <row r="1421" spans="10:10">
      <c r="J1421" s="278"/>
    </row>
    <row r="1422" spans="10:10">
      <c r="J1422" s="278"/>
    </row>
    <row r="1423" spans="10:10">
      <c r="J1423" s="278"/>
    </row>
    <row r="1424" spans="10:10">
      <c r="J1424" s="278"/>
    </row>
    <row r="1425" spans="10:10">
      <c r="J1425" s="278"/>
    </row>
    <row r="1426" spans="10:10">
      <c r="J1426" s="278"/>
    </row>
    <row r="1427" spans="10:10">
      <c r="J1427" s="278"/>
    </row>
    <row r="1428" spans="10:10">
      <c r="J1428" s="278"/>
    </row>
    <row r="1429" spans="10:10">
      <c r="J1429" s="278"/>
    </row>
    <row r="1430" spans="10:10">
      <c r="J1430" s="278"/>
    </row>
    <row r="1431" spans="10:10">
      <c r="J1431" s="278"/>
    </row>
    <row r="1432" spans="10:10">
      <c r="J1432" s="278"/>
    </row>
    <row r="1433" spans="10:10">
      <c r="J1433" s="278"/>
    </row>
    <row r="1434" spans="10:10">
      <c r="J1434" s="278"/>
    </row>
    <row r="1435" spans="10:10">
      <c r="J1435" s="278"/>
    </row>
    <row r="1436" spans="10:10">
      <c r="J1436" s="278"/>
    </row>
    <row r="1437" spans="10:10">
      <c r="J1437" s="278"/>
    </row>
    <row r="1438" spans="10:10">
      <c r="J1438" s="278"/>
    </row>
    <row r="1439" spans="10:10">
      <c r="J1439" s="278"/>
    </row>
    <row r="1440" spans="10:10">
      <c r="J1440" s="278"/>
    </row>
    <row r="1441" spans="10:10">
      <c r="J1441" s="278"/>
    </row>
    <row r="1442" spans="10:10">
      <c r="J1442" s="278"/>
    </row>
    <row r="1443" spans="10:10">
      <c r="J1443" s="278"/>
    </row>
    <row r="1444" spans="10:10">
      <c r="J1444" s="278"/>
    </row>
    <row r="1445" spans="10:10">
      <c r="J1445" s="278"/>
    </row>
    <row r="1446" spans="10:10">
      <c r="J1446" s="278"/>
    </row>
    <row r="1447" spans="10:10">
      <c r="J1447" s="278"/>
    </row>
    <row r="1448" spans="10:10">
      <c r="J1448" s="278"/>
    </row>
    <row r="1449" spans="10:10">
      <c r="J1449" s="278"/>
    </row>
    <row r="1450" spans="10:10">
      <c r="J1450" s="278"/>
    </row>
    <row r="1451" spans="10:10">
      <c r="J1451" s="278"/>
    </row>
    <row r="1452" spans="10:10">
      <c r="J1452" s="278"/>
    </row>
    <row r="1453" spans="10:10">
      <c r="J1453" s="278"/>
    </row>
    <row r="1454" spans="10:10">
      <c r="J1454" s="278"/>
    </row>
    <row r="1455" spans="10:10">
      <c r="J1455" s="278"/>
    </row>
    <row r="1456" spans="10:10">
      <c r="J1456" s="278"/>
    </row>
    <row r="1457" spans="10:10">
      <c r="J1457" s="278"/>
    </row>
    <row r="1458" spans="10:10">
      <c r="J1458" s="278"/>
    </row>
    <row r="1459" spans="10:10">
      <c r="J1459" s="278"/>
    </row>
    <row r="1460" spans="10:10">
      <c r="J1460" s="278"/>
    </row>
    <row r="1461" spans="10:10">
      <c r="J1461" s="278"/>
    </row>
    <row r="1462" spans="10:10">
      <c r="J1462" s="278"/>
    </row>
    <row r="1463" spans="10:10">
      <c r="J1463" s="278"/>
    </row>
    <row r="1464" spans="10:10">
      <c r="J1464" s="278"/>
    </row>
    <row r="1465" spans="10:10">
      <c r="J1465" s="278"/>
    </row>
    <row r="1466" spans="10:10">
      <c r="J1466" s="278"/>
    </row>
    <row r="1467" spans="10:10">
      <c r="J1467" s="278"/>
    </row>
    <row r="1468" spans="10:10">
      <c r="J1468" s="278"/>
    </row>
    <row r="1469" spans="10:10">
      <c r="J1469" s="278"/>
    </row>
    <row r="1470" spans="10:10">
      <c r="J1470" s="278"/>
    </row>
    <row r="1471" spans="10:10">
      <c r="J1471" s="278"/>
    </row>
    <row r="1472" spans="10:10">
      <c r="J1472" s="278"/>
    </row>
    <row r="1473" spans="10:10">
      <c r="J1473" s="278"/>
    </row>
    <row r="1474" spans="10:10">
      <c r="J1474" s="278"/>
    </row>
    <row r="1475" spans="10:10">
      <c r="J1475" s="278"/>
    </row>
    <row r="1476" spans="10:10">
      <c r="J1476" s="278"/>
    </row>
    <row r="1477" spans="10:10">
      <c r="J1477" s="278"/>
    </row>
    <row r="1478" spans="10:10">
      <c r="J1478" s="278"/>
    </row>
    <row r="1479" spans="10:10">
      <c r="J1479" s="278"/>
    </row>
    <row r="1480" spans="10:10">
      <c r="J1480" s="278"/>
    </row>
    <row r="1481" spans="10:10">
      <c r="J1481" s="278"/>
    </row>
    <row r="1482" spans="10:10">
      <c r="J1482" s="278"/>
    </row>
    <row r="1483" spans="10:10">
      <c r="J1483" s="278"/>
    </row>
    <row r="1484" spans="10:10">
      <c r="J1484" s="278"/>
    </row>
    <row r="1485" spans="10:10">
      <c r="J1485" s="278"/>
    </row>
    <row r="1486" spans="10:10">
      <c r="J1486" s="278"/>
    </row>
    <row r="1487" spans="10:10">
      <c r="J1487" s="278"/>
    </row>
    <row r="1488" spans="10:10">
      <c r="J1488" s="278"/>
    </row>
    <row r="1489" spans="10:10">
      <c r="J1489" s="278"/>
    </row>
    <row r="1490" spans="10:10">
      <c r="J1490" s="278"/>
    </row>
    <row r="1491" spans="10:10">
      <c r="J1491" s="278"/>
    </row>
    <row r="1492" spans="10:10">
      <c r="J1492" s="278"/>
    </row>
    <row r="1493" spans="10:10">
      <c r="J1493" s="278"/>
    </row>
    <row r="1494" spans="10:10">
      <c r="J1494" s="278"/>
    </row>
    <row r="1495" spans="10:10">
      <c r="J1495" s="278"/>
    </row>
    <row r="1496" spans="10:10">
      <c r="J1496" s="278"/>
    </row>
    <row r="1497" spans="10:10">
      <c r="J1497" s="278"/>
    </row>
    <row r="1498" spans="10:10">
      <c r="J1498" s="278"/>
    </row>
    <row r="1499" spans="10:10">
      <c r="J1499" s="278"/>
    </row>
    <row r="1500" spans="10:10">
      <c r="J1500" s="278"/>
    </row>
    <row r="1501" spans="10:10">
      <c r="J1501" s="278"/>
    </row>
    <row r="1502" spans="10:10">
      <c r="J1502" s="278"/>
    </row>
    <row r="1503" spans="10:10">
      <c r="J1503" s="278"/>
    </row>
    <row r="1504" spans="10:10">
      <c r="J1504" s="278"/>
    </row>
    <row r="1505" spans="10:10">
      <c r="J1505" s="278"/>
    </row>
    <row r="1506" spans="10:10">
      <c r="J1506" s="278"/>
    </row>
    <row r="1507" spans="10:10">
      <c r="J1507" s="278"/>
    </row>
    <row r="1508" spans="10:10">
      <c r="J1508" s="278"/>
    </row>
    <row r="1509" spans="10:10">
      <c r="J1509" s="278"/>
    </row>
    <row r="1510" spans="10:10">
      <c r="J1510" s="278"/>
    </row>
    <row r="1511" spans="10:10">
      <c r="J1511" s="278"/>
    </row>
    <row r="1512" spans="10:10">
      <c r="J1512" s="278"/>
    </row>
    <row r="1513" spans="10:10">
      <c r="J1513" s="278"/>
    </row>
    <row r="1514" spans="10:10">
      <c r="J1514" s="278"/>
    </row>
    <row r="1515" spans="10:10">
      <c r="J1515" s="278"/>
    </row>
    <row r="1516" spans="10:10">
      <c r="J1516" s="278"/>
    </row>
    <row r="1517" spans="10:10">
      <c r="J1517" s="278"/>
    </row>
    <row r="1518" spans="10:10">
      <c r="J1518" s="278"/>
    </row>
    <row r="1519" spans="10:10">
      <c r="J1519" s="278"/>
    </row>
    <row r="1520" spans="10:10">
      <c r="J1520" s="278"/>
    </row>
    <row r="1521" spans="10:10">
      <c r="J1521" s="278"/>
    </row>
    <row r="1522" spans="10:10">
      <c r="J1522" s="278"/>
    </row>
    <row r="1523" spans="10:10">
      <c r="J1523" s="278"/>
    </row>
    <row r="1524" spans="10:10">
      <c r="J1524" s="278"/>
    </row>
    <row r="1525" spans="10:10">
      <c r="J1525" s="278"/>
    </row>
    <row r="1526" spans="10:10">
      <c r="J1526" s="278"/>
    </row>
    <row r="1527" spans="10:10">
      <c r="J1527" s="278"/>
    </row>
    <row r="1528" spans="10:10">
      <c r="J1528" s="278"/>
    </row>
    <row r="1529" spans="10:10">
      <c r="J1529" s="278"/>
    </row>
    <row r="1530" spans="10:10">
      <c r="J1530" s="278"/>
    </row>
    <row r="1531" spans="10:10">
      <c r="J1531" s="278"/>
    </row>
    <row r="1532" spans="10:10">
      <c r="J1532" s="278"/>
    </row>
    <row r="1533" spans="10:10">
      <c r="J1533" s="278"/>
    </row>
    <row r="1534" spans="10:10">
      <c r="J1534" s="278"/>
    </row>
    <row r="1535" spans="10:10">
      <c r="J1535" s="278"/>
    </row>
    <row r="1536" spans="10:10">
      <c r="J1536" s="278"/>
    </row>
    <row r="1537" spans="10:10">
      <c r="J1537" s="278"/>
    </row>
    <row r="1538" spans="10:10">
      <c r="J1538" s="278"/>
    </row>
    <row r="1539" spans="10:10">
      <c r="J1539" s="278"/>
    </row>
    <row r="1540" spans="10:10">
      <c r="J1540" s="278"/>
    </row>
    <row r="1541" spans="10:10">
      <c r="J1541" s="278"/>
    </row>
    <row r="1542" spans="10:10">
      <c r="J1542" s="278"/>
    </row>
    <row r="1543" spans="10:10">
      <c r="J1543" s="278"/>
    </row>
    <row r="1544" spans="10:10">
      <c r="J1544" s="278"/>
    </row>
    <row r="1545" spans="10:10">
      <c r="J1545" s="278"/>
    </row>
    <row r="1546" spans="10:10">
      <c r="J1546" s="278"/>
    </row>
    <row r="1547" spans="10:10">
      <c r="J1547" s="278"/>
    </row>
    <row r="1548" spans="10:10">
      <c r="J1548" s="278"/>
    </row>
    <row r="1549" spans="10:10">
      <c r="J1549" s="278"/>
    </row>
    <row r="1550" spans="10:10">
      <c r="J1550" s="278"/>
    </row>
    <row r="1551" spans="10:10">
      <c r="J1551" s="278"/>
    </row>
    <row r="1552" spans="10:10">
      <c r="J1552" s="278"/>
    </row>
    <row r="1553" spans="10:10">
      <c r="J1553" s="278"/>
    </row>
    <row r="1554" spans="10:10">
      <c r="J1554" s="278"/>
    </row>
    <row r="1555" spans="10:10">
      <c r="J1555" s="278"/>
    </row>
    <row r="1556" spans="10:10">
      <c r="J1556" s="278"/>
    </row>
    <row r="1557" spans="10:10">
      <c r="J1557" s="278"/>
    </row>
    <row r="1558" spans="10:10">
      <c r="J1558" s="278"/>
    </row>
    <row r="1559" spans="10:10">
      <c r="J1559" s="278"/>
    </row>
    <row r="1560" spans="10:10">
      <c r="J1560" s="278"/>
    </row>
    <row r="1561" spans="10:10">
      <c r="J1561" s="278"/>
    </row>
    <row r="1562" spans="10:10">
      <c r="J1562" s="278"/>
    </row>
    <row r="1563" spans="10:10">
      <c r="J1563" s="278"/>
    </row>
    <row r="1564" spans="10:10">
      <c r="J1564" s="278"/>
    </row>
    <row r="1565" spans="10:10">
      <c r="J1565" s="278"/>
    </row>
    <row r="1566" spans="10:10">
      <c r="J1566" s="278"/>
    </row>
    <row r="1567" spans="10:10">
      <c r="J1567" s="278"/>
    </row>
    <row r="1568" spans="10:10">
      <c r="J1568" s="278"/>
    </row>
    <row r="1569" spans="10:10">
      <c r="J1569" s="278"/>
    </row>
    <row r="1570" spans="10:10">
      <c r="J1570" s="278"/>
    </row>
    <row r="1571" spans="10:10">
      <c r="J1571" s="278"/>
    </row>
    <row r="1572" spans="10:10">
      <c r="J1572" s="278"/>
    </row>
    <row r="1573" spans="10:10">
      <c r="J1573" s="278"/>
    </row>
    <row r="1574" spans="10:10">
      <c r="J1574" s="278"/>
    </row>
    <row r="1575" spans="10:10">
      <c r="J1575" s="278"/>
    </row>
    <row r="1576" spans="10:10">
      <c r="J1576" s="278"/>
    </row>
    <row r="1577" spans="10:10">
      <c r="J1577" s="278"/>
    </row>
    <row r="1578" spans="10:10">
      <c r="J1578" s="278"/>
    </row>
    <row r="1579" spans="10:10">
      <c r="J1579" s="278"/>
    </row>
    <row r="1580" spans="10:10">
      <c r="J1580" s="278"/>
    </row>
    <row r="1581" spans="10:10">
      <c r="J1581" s="278"/>
    </row>
    <row r="1582" spans="10:10">
      <c r="J1582" s="278"/>
    </row>
    <row r="1583" spans="10:10">
      <c r="J1583" s="278"/>
    </row>
    <row r="1584" spans="10:10">
      <c r="J1584" s="278"/>
    </row>
    <row r="1585" spans="10:10">
      <c r="J1585" s="278"/>
    </row>
    <row r="1586" spans="10:10">
      <c r="J1586" s="278"/>
    </row>
    <row r="1587" spans="10:10">
      <c r="J1587" s="278"/>
    </row>
    <row r="1588" spans="10:10">
      <c r="J1588" s="278"/>
    </row>
    <row r="3106" spans="1:1">
      <c r="A3106" s="217"/>
    </row>
    <row r="3107" spans="1:1">
      <c r="A3107" s="217"/>
    </row>
    <row r="3108" spans="1:1">
      <c r="A3108" s="217"/>
    </row>
    <row r="3109" spans="1:1">
      <c r="A3109" s="217"/>
    </row>
    <row r="3110" spans="1:1">
      <c r="A3110" s="217"/>
    </row>
    <row r="3111" spans="1:1">
      <c r="A3111" s="217"/>
    </row>
    <row r="3112" spans="1:1">
      <c r="A3112" s="217"/>
    </row>
    <row r="3113" spans="1:1">
      <c r="A3113" s="217"/>
    </row>
    <row r="3114" spans="1:1">
      <c r="A3114" s="217"/>
    </row>
    <row r="3115" spans="1:1">
      <c r="A3115" s="217"/>
    </row>
    <row r="3116" spans="1:1">
      <c r="A3116" s="217"/>
    </row>
    <row r="3117" spans="1:1">
      <c r="A3117" s="217"/>
    </row>
    <row r="3118" spans="1:1">
      <c r="A3118" s="217"/>
    </row>
    <row r="3119" spans="1:1">
      <c r="A3119" s="217"/>
    </row>
    <row r="3120" spans="1:1">
      <c r="A3120" s="217"/>
    </row>
    <row r="3121" spans="1:1">
      <c r="A3121" s="217"/>
    </row>
    <row r="3122" spans="1:1">
      <c r="A3122" s="217"/>
    </row>
    <row r="3123" spans="1:1">
      <c r="A3123" s="217"/>
    </row>
    <row r="3124" spans="1:1">
      <c r="A3124" s="217"/>
    </row>
    <row r="3125" spans="1:1">
      <c r="A3125" s="217"/>
    </row>
    <row r="3126" spans="1:1">
      <c r="A3126" s="217"/>
    </row>
    <row r="3127" spans="1:1">
      <c r="A3127" s="217"/>
    </row>
    <row r="3128" spans="1:1">
      <c r="A3128" s="217"/>
    </row>
    <row r="3129" spans="1:1">
      <c r="A3129" s="217"/>
    </row>
    <row r="3130" spans="1:1">
      <c r="A3130" s="217"/>
    </row>
    <row r="3131" spans="1:1">
      <c r="A3131" s="217"/>
    </row>
    <row r="3132" spans="1:1">
      <c r="A3132" s="217"/>
    </row>
    <row r="3133" spans="1:1">
      <c r="A3133" s="217"/>
    </row>
    <row r="3134" spans="1:1">
      <c r="A3134" s="217"/>
    </row>
    <row r="3135" spans="1:1">
      <c r="A3135" s="217"/>
    </row>
    <row r="3136" spans="1:1">
      <c r="A3136" s="217"/>
    </row>
    <row r="3137" spans="1:1">
      <c r="A3137" s="217"/>
    </row>
    <row r="3138" spans="1:1">
      <c r="A3138" s="217"/>
    </row>
    <row r="3139" spans="1:1">
      <c r="A3139" s="217"/>
    </row>
    <row r="3140" spans="1:1">
      <c r="A3140" s="217"/>
    </row>
    <row r="3141" spans="1:1">
      <c r="A3141" s="217"/>
    </row>
    <row r="3142" spans="1:1">
      <c r="A3142" s="217"/>
    </row>
    <row r="3143" spans="1:1">
      <c r="A3143" s="217"/>
    </row>
    <row r="3144" spans="1:1">
      <c r="A3144" s="217"/>
    </row>
    <row r="3145" spans="1:1">
      <c r="A3145" s="217"/>
    </row>
    <row r="3146" spans="1:1">
      <c r="A3146" s="217"/>
    </row>
    <row r="3147" spans="1:1">
      <c r="A3147" s="217"/>
    </row>
    <row r="3148" spans="1:1">
      <c r="A3148" s="217"/>
    </row>
    <row r="3149" spans="1:1">
      <c r="A3149" s="217"/>
    </row>
    <row r="3150" spans="1:1">
      <c r="A3150" s="217"/>
    </row>
    <row r="3151" spans="1:1">
      <c r="A3151" s="217"/>
    </row>
    <row r="3152" spans="1:1">
      <c r="A3152" s="217"/>
    </row>
    <row r="3153" spans="1:1">
      <c r="A3153" s="217"/>
    </row>
    <row r="3154" spans="1:1">
      <c r="A3154" s="217"/>
    </row>
    <row r="3155" spans="1:1">
      <c r="A3155" s="217"/>
    </row>
    <row r="3156" spans="1:1">
      <c r="A3156" s="217"/>
    </row>
    <row r="3157" spans="1:1">
      <c r="A3157" s="217"/>
    </row>
    <row r="3158" spans="1:1">
      <c r="A3158" s="217"/>
    </row>
    <row r="3159" spans="1:1">
      <c r="A3159" s="217"/>
    </row>
    <row r="3160" spans="1:1">
      <c r="A3160" s="217"/>
    </row>
    <row r="3161" spans="1:1">
      <c r="A3161" s="217"/>
    </row>
    <row r="3162" spans="1:1">
      <c r="A3162" s="217"/>
    </row>
    <row r="3163" spans="1:1">
      <c r="A3163" s="217"/>
    </row>
  </sheetData>
  <phoneticPr fontId="6" type="noConversion"/>
  <hyperlinks>
    <hyperlink ref="F2" location="Legend!A9" display="Legend!A9"/>
    <hyperlink ref="B13" r:id="rId1" tooltip="49334" display="http://www.ichemistry.cn/chemistry/7440-46-2.htm"/>
    <hyperlink ref="B15" r:id="rId2" tooltip="25415" display="http://www.ichemistry.cn/chemistry/7439-89-6.htm"/>
    <hyperlink ref="B16" r:id="rId3" tooltip="25415" display="http://www.ichemistry.cn/chemistry/7439-89-6.htm"/>
    <hyperlink ref="B26" r:id="rId4" tooltip="49688" display="http://www.ichemistry.cn/chemistry/7440-24-6.htm"/>
    <hyperlink ref="B24" r:id="rId5" tooltip="25732" display="http://www.ichemistry.cn/chemistry/7782-49-2.htm"/>
    <hyperlink ref="B25" r:id="rId6" tooltip="233608" display="http://www.ichemistry.cn/chemistry/7440-31-5.htm"/>
  </hyperlinks>
  <pageMargins left="0.78740157499999996" right="0.78740157499999996" top="0.984251969" bottom="0.984251969" header="0.5" footer="0.5"/>
  <pageSetup paperSize="9" orientation="portrait" horizontalDpi="4294967293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5903"/>
  <sheetViews>
    <sheetView showGridLines="0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B5" sqref="B5"/>
    </sheetView>
  </sheetViews>
  <sheetFormatPr defaultColWidth="9.140625" defaultRowHeight="12.75"/>
  <cols>
    <col min="1" max="1" width="5.7109375" style="216" customWidth="1"/>
    <col min="2" max="2" width="12.42578125" style="222" customWidth="1"/>
    <col min="3" max="3" width="16.5703125" style="2" customWidth="1"/>
    <col min="4" max="4" width="9.140625" style="2"/>
    <col min="5" max="5" width="14" style="2" customWidth="1"/>
    <col min="6" max="6" width="10.85546875" style="37" customWidth="1"/>
    <col min="7" max="7" width="10.85546875" style="15" customWidth="1"/>
    <col min="8" max="8" width="15.85546875" style="11" customWidth="1"/>
    <col min="9" max="9" width="16.140625" style="2" customWidth="1"/>
    <col min="10" max="10" width="9.140625" style="29"/>
    <col min="11" max="16384" width="9.140625" style="2"/>
  </cols>
  <sheetData>
    <row r="1" spans="1:10" s="90" customFormat="1" ht="13.5" thickBot="1">
      <c r="A1" s="213"/>
      <c r="B1" s="181"/>
      <c r="C1" s="40"/>
      <c r="D1" s="40"/>
      <c r="E1" s="40"/>
      <c r="F1" s="14"/>
      <c r="G1" s="14"/>
      <c r="H1" s="40"/>
      <c r="I1" s="40"/>
    </row>
    <row r="2" spans="1:10" ht="60" customHeight="1">
      <c r="A2" s="213"/>
      <c r="B2" s="218" t="s">
        <v>305</v>
      </c>
      <c r="C2" s="3" t="s">
        <v>94</v>
      </c>
      <c r="D2" s="4" t="s">
        <v>111</v>
      </c>
      <c r="E2" s="4" t="s">
        <v>112</v>
      </c>
      <c r="F2" s="81" t="s">
        <v>79</v>
      </c>
      <c r="G2" s="61" t="s">
        <v>216</v>
      </c>
      <c r="H2" s="13" t="s">
        <v>111</v>
      </c>
      <c r="I2" s="4" t="s">
        <v>112</v>
      </c>
    </row>
    <row r="3" spans="1:10" ht="14.25">
      <c r="A3" s="215"/>
      <c r="B3" s="219"/>
      <c r="C3" s="5"/>
      <c r="D3" s="6" t="s">
        <v>127</v>
      </c>
      <c r="E3" s="6" t="s">
        <v>127</v>
      </c>
      <c r="H3" s="23" t="s">
        <v>127</v>
      </c>
      <c r="I3" s="6" t="s">
        <v>127</v>
      </c>
    </row>
    <row r="4" spans="1:10">
      <c r="A4" s="215"/>
      <c r="B4" s="219"/>
      <c r="C4" s="7"/>
      <c r="D4" s="22"/>
      <c r="E4" s="16"/>
    </row>
    <row r="5" spans="1:10">
      <c r="A5" s="216">
        <f>ROW()</f>
        <v>5</v>
      </c>
      <c r="B5" s="220" t="s">
        <v>328</v>
      </c>
      <c r="C5" s="51" t="s">
        <v>48</v>
      </c>
      <c r="D5" s="11">
        <f t="shared" ref="D5:D31" si="0">IF(H5&gt;0,H5,IF(I5&gt;0,I5,"n/a"))</f>
        <v>5.6337749999999992E-2</v>
      </c>
      <c r="E5" s="11">
        <f t="shared" ref="E5:E31" si="1">IF(I5&gt;0,I5,IF(H5&gt;0,H5,"n/a"))</f>
        <v>5.6337749999999992E-2</v>
      </c>
      <c r="G5" s="15" t="s">
        <v>195</v>
      </c>
      <c r="H5" s="11">
        <f>'Noncarc Inh'!R3</f>
        <v>0</v>
      </c>
      <c r="I5" s="11">
        <f>'Noncarc Oral'!M4</f>
        <v>5.6337749999999992E-2</v>
      </c>
    </row>
    <row r="6" spans="1:10" s="87" customFormat="1">
      <c r="A6" s="216">
        <f>ROW()</f>
        <v>6</v>
      </c>
      <c r="B6" s="221" t="s">
        <v>329</v>
      </c>
      <c r="C6" s="51" t="s">
        <v>292</v>
      </c>
      <c r="D6" s="88"/>
      <c r="E6" s="88"/>
      <c r="F6" s="96"/>
      <c r="G6" s="90"/>
      <c r="H6" s="88"/>
      <c r="I6" s="88"/>
      <c r="J6" s="93"/>
    </row>
    <row r="7" spans="1:10">
      <c r="A7" s="216">
        <f>ROW()</f>
        <v>7</v>
      </c>
      <c r="B7" s="221" t="s">
        <v>330</v>
      </c>
      <c r="C7" s="51" t="s">
        <v>49</v>
      </c>
      <c r="D7" s="11">
        <f t="shared" si="0"/>
        <v>1.28772E-2</v>
      </c>
      <c r="E7" s="11">
        <f t="shared" si="1"/>
        <v>1.28772E-2</v>
      </c>
      <c r="G7" s="15" t="s">
        <v>195</v>
      </c>
      <c r="H7" s="11">
        <f>'Noncarc Inh'!R5</f>
        <v>0</v>
      </c>
      <c r="I7" s="11">
        <f>'Noncarc Oral'!M6</f>
        <v>1.28772E-2</v>
      </c>
    </row>
    <row r="8" spans="1:10">
      <c r="A8" s="216">
        <f>ROW()</f>
        <v>8</v>
      </c>
      <c r="B8" s="221" t="s">
        <v>331</v>
      </c>
      <c r="C8" s="51" t="s">
        <v>50</v>
      </c>
      <c r="D8" s="11">
        <f t="shared" si="0"/>
        <v>1.28772E-2</v>
      </c>
      <c r="E8" s="11">
        <f t="shared" si="1"/>
        <v>1.28772E-2</v>
      </c>
      <c r="G8" s="15" t="s">
        <v>195</v>
      </c>
      <c r="H8" s="11">
        <f>'Noncarc Inh'!R6</f>
        <v>0</v>
      </c>
      <c r="I8" s="11">
        <f>'Noncarc Oral'!M7</f>
        <v>1.28772E-2</v>
      </c>
    </row>
    <row r="9" spans="1:10">
      <c r="A9" s="216">
        <f>ROW()</f>
        <v>9</v>
      </c>
      <c r="B9" s="221" t="s">
        <v>332</v>
      </c>
      <c r="C9" s="51" t="s">
        <v>51</v>
      </c>
      <c r="D9" s="11">
        <f t="shared" si="0"/>
        <v>1.6901325</v>
      </c>
      <c r="E9" s="11">
        <f t="shared" si="1"/>
        <v>1.6901325</v>
      </c>
      <c r="G9" s="15" t="s">
        <v>195</v>
      </c>
      <c r="H9" s="11">
        <f>'Noncarc Inh'!R7</f>
        <v>0</v>
      </c>
      <c r="I9" s="11">
        <f>'Noncarc Oral'!M8</f>
        <v>1.6901325</v>
      </c>
    </row>
    <row r="10" spans="1:10">
      <c r="A10" s="216">
        <f>ROW()</f>
        <v>10</v>
      </c>
      <c r="B10" s="221" t="s">
        <v>333</v>
      </c>
      <c r="C10" s="51" t="s">
        <v>52</v>
      </c>
      <c r="D10" s="11">
        <f t="shared" si="0"/>
        <v>1.4946750000000001E-4</v>
      </c>
      <c r="E10" s="11">
        <f t="shared" si="1"/>
        <v>5.1340955782073987</v>
      </c>
      <c r="G10" s="15" t="s">
        <v>217</v>
      </c>
      <c r="H10" s="11">
        <f>'Noncarc Inh'!R8</f>
        <v>1.4946750000000001E-4</v>
      </c>
      <c r="I10" s="11">
        <f>'Noncarc Oral'!M9</f>
        <v>5.1340955782073987</v>
      </c>
    </row>
    <row r="11" spans="1:10">
      <c r="A11" s="216">
        <f>ROW()</f>
        <v>11</v>
      </c>
      <c r="B11" s="221" t="s">
        <v>334</v>
      </c>
      <c r="C11" s="51" t="s">
        <v>53</v>
      </c>
      <c r="D11" s="11">
        <f t="shared" si="0"/>
        <v>8.0482499999999998E-2</v>
      </c>
      <c r="E11" s="11">
        <f t="shared" si="1"/>
        <v>8.0482499999999998E-2</v>
      </c>
      <c r="G11" s="15" t="s">
        <v>195</v>
      </c>
      <c r="H11" s="11">
        <f>'Noncarc Inh'!R9</f>
        <v>0</v>
      </c>
      <c r="I11" s="11">
        <f>'Noncarc Oral'!M10</f>
        <v>8.0482499999999998E-2</v>
      </c>
    </row>
    <row r="12" spans="1:10">
      <c r="A12" s="216">
        <f>ROW()</f>
        <v>12</v>
      </c>
      <c r="B12" s="221" t="s">
        <v>335</v>
      </c>
      <c r="C12" s="51" t="s">
        <v>54</v>
      </c>
      <c r="D12" s="11" t="str">
        <f t="shared" si="0"/>
        <v>n/a</v>
      </c>
      <c r="E12" s="11" t="str">
        <f t="shared" si="1"/>
        <v>n/a</v>
      </c>
      <c r="G12" s="15" t="s">
        <v>217</v>
      </c>
      <c r="H12" s="11">
        <f>'Noncarc Inh'!R10</f>
        <v>0</v>
      </c>
      <c r="I12" s="11">
        <f>'Noncarc Oral'!M11</f>
        <v>0</v>
      </c>
    </row>
    <row r="13" spans="1:10">
      <c r="A13" s="216">
        <f>ROW()</f>
        <v>13</v>
      </c>
      <c r="B13" s="221" t="s">
        <v>306</v>
      </c>
      <c r="C13" s="51" t="s">
        <v>55</v>
      </c>
      <c r="D13" s="11">
        <f t="shared" si="0"/>
        <v>5776.5428820775642</v>
      </c>
      <c r="E13" s="11">
        <f t="shared" si="1"/>
        <v>5776.5428820775642</v>
      </c>
      <c r="G13" s="15" t="s">
        <v>195</v>
      </c>
      <c r="H13" s="11">
        <f>'Noncarc Inh'!R11</f>
        <v>0</v>
      </c>
      <c r="I13" s="11">
        <f>'Noncarc Oral'!M12</f>
        <v>5776.5428820775642</v>
      </c>
    </row>
    <row r="14" spans="1:10">
      <c r="A14" s="216">
        <f>ROW()</f>
        <v>14</v>
      </c>
      <c r="B14" s="221" t="s">
        <v>307</v>
      </c>
      <c r="C14" s="51" t="s">
        <v>56</v>
      </c>
      <c r="D14" s="11">
        <f t="shared" si="0"/>
        <v>1.7299479166666663E-2</v>
      </c>
      <c r="E14" s="11">
        <f t="shared" si="1"/>
        <v>9.8374367882792288</v>
      </c>
      <c r="F14" s="37" t="s">
        <v>10</v>
      </c>
      <c r="G14" s="15" t="s">
        <v>217</v>
      </c>
      <c r="H14" s="11">
        <f>'Noncarc Inh'!R12</f>
        <v>1.7299479166666663E-2</v>
      </c>
      <c r="I14" s="11">
        <f>'Noncarc Oral'!M13</f>
        <v>9.8374367882792288</v>
      </c>
    </row>
    <row r="15" spans="1:10" s="87" customFormat="1">
      <c r="A15" s="216">
        <f>ROW()</f>
        <v>15</v>
      </c>
      <c r="B15" s="221" t="s">
        <v>336</v>
      </c>
      <c r="C15" s="51" t="s">
        <v>293</v>
      </c>
      <c r="D15" s="88"/>
      <c r="E15" s="88"/>
      <c r="F15" s="96"/>
      <c r="G15" s="90"/>
      <c r="H15" s="88"/>
      <c r="I15" s="88"/>
      <c r="J15" s="93"/>
    </row>
    <row r="16" spans="1:10">
      <c r="A16" s="216">
        <f>ROW()</f>
        <v>16</v>
      </c>
      <c r="B16" s="221" t="s">
        <v>337</v>
      </c>
      <c r="C16" s="51" t="s">
        <v>57</v>
      </c>
      <c r="D16" s="11">
        <f t="shared" si="0"/>
        <v>54.758275570695112</v>
      </c>
      <c r="E16" s="11">
        <f t="shared" si="1"/>
        <v>54.758275570695112</v>
      </c>
      <c r="G16" s="15" t="s">
        <v>195</v>
      </c>
      <c r="H16" s="11">
        <f>'Noncarc Inh'!R14</f>
        <v>0</v>
      </c>
      <c r="I16" s="11">
        <f>'Noncarc Oral'!M15</f>
        <v>54.758275570695112</v>
      </c>
    </row>
    <row r="17" spans="1:10" s="87" customFormat="1">
      <c r="A17" s="216">
        <f>ROW()</f>
        <v>17</v>
      </c>
      <c r="B17" s="221" t="s">
        <v>338</v>
      </c>
      <c r="C17" s="51" t="s">
        <v>294</v>
      </c>
      <c r="D17" s="88"/>
      <c r="E17" s="88"/>
      <c r="F17" s="96"/>
      <c r="G17" s="90"/>
      <c r="H17" s="88"/>
      <c r="I17" s="88"/>
      <c r="J17" s="93"/>
    </row>
    <row r="18" spans="1:10" s="87" customFormat="1">
      <c r="A18" s="216">
        <f>ROW()</f>
        <v>18</v>
      </c>
      <c r="B18" s="221" t="s">
        <v>339</v>
      </c>
      <c r="C18" s="51" t="s">
        <v>295</v>
      </c>
      <c r="D18" s="88"/>
      <c r="E18" s="88"/>
      <c r="F18" s="96"/>
      <c r="G18" s="90"/>
      <c r="H18" s="88"/>
      <c r="I18" s="88"/>
      <c r="J18" s="93"/>
    </row>
    <row r="19" spans="1:10">
      <c r="A19" s="216">
        <f>ROW()</f>
        <v>19</v>
      </c>
      <c r="B19" s="221" t="s">
        <v>340</v>
      </c>
      <c r="C19" s="51" t="s">
        <v>58</v>
      </c>
      <c r="D19" s="11">
        <f t="shared" si="0"/>
        <v>1.8683437500000004E-2</v>
      </c>
      <c r="E19" s="11">
        <f t="shared" si="1"/>
        <v>1.1497499999999999E-2</v>
      </c>
      <c r="G19" s="15" t="s">
        <v>217</v>
      </c>
      <c r="H19" s="11">
        <f>'Noncarc Inh'!R17</f>
        <v>1.8683437500000004E-2</v>
      </c>
      <c r="I19" s="11">
        <f>'Noncarc Oral'!M18</f>
        <v>1.1497499999999999E-2</v>
      </c>
    </row>
    <row r="20" spans="1:10" s="87" customFormat="1">
      <c r="A20" s="216">
        <f>ROW()</f>
        <v>20</v>
      </c>
      <c r="B20" s="221" t="s">
        <v>341</v>
      </c>
      <c r="C20" s="98" t="s">
        <v>297</v>
      </c>
      <c r="D20" s="88"/>
      <c r="E20" s="88"/>
      <c r="F20" s="96"/>
      <c r="G20" s="90"/>
      <c r="H20" s="88"/>
      <c r="I20" s="88"/>
      <c r="J20" s="93"/>
    </row>
    <row r="21" spans="1:10">
      <c r="A21" s="216">
        <f>ROW()</f>
        <v>21</v>
      </c>
      <c r="B21" s="221" t="s">
        <v>342</v>
      </c>
      <c r="C21" s="51" t="s">
        <v>59</v>
      </c>
      <c r="D21" s="11">
        <f t="shared" si="0"/>
        <v>0.56337750000000009</v>
      </c>
      <c r="E21" s="11">
        <f t="shared" si="1"/>
        <v>0.56337750000000009</v>
      </c>
      <c r="G21" s="15" t="s">
        <v>195</v>
      </c>
      <c r="H21" s="11">
        <f>'Noncarc Inh'!R19</f>
        <v>0</v>
      </c>
      <c r="I21" s="11">
        <f>'Noncarc Oral'!M20</f>
        <v>0.56337750000000009</v>
      </c>
    </row>
    <row r="22" spans="1:10">
      <c r="A22" s="216">
        <f>ROW()</f>
        <v>22</v>
      </c>
      <c r="B22" s="221" t="s">
        <v>343</v>
      </c>
      <c r="C22" s="51" t="s">
        <v>60</v>
      </c>
      <c r="D22" s="11">
        <f t="shared" si="0"/>
        <v>19.674873576558458</v>
      </c>
      <c r="E22" s="11">
        <f t="shared" si="1"/>
        <v>19.674873576558458</v>
      </c>
      <c r="G22" s="15" t="s">
        <v>195</v>
      </c>
      <c r="H22" s="11">
        <f>'Noncarc Inh'!R20</f>
        <v>0</v>
      </c>
      <c r="I22" s="11">
        <f>'Noncarc Oral'!M21</f>
        <v>19.674873576558458</v>
      </c>
    </row>
    <row r="23" spans="1:10">
      <c r="A23" s="216">
        <f>ROW()</f>
        <v>23</v>
      </c>
      <c r="B23" s="221" t="s">
        <v>344</v>
      </c>
      <c r="C23" s="51" t="s">
        <v>61</v>
      </c>
      <c r="D23" s="11">
        <f t="shared" si="0"/>
        <v>5.7947400000000003E-2</v>
      </c>
      <c r="E23" s="11">
        <f t="shared" si="1"/>
        <v>5.7947400000000003E-2</v>
      </c>
      <c r="G23" s="15" t="s">
        <v>195</v>
      </c>
      <c r="H23" s="11">
        <f>'Noncarc Inh'!R21</f>
        <v>0</v>
      </c>
      <c r="I23" s="11">
        <f>'Noncarc Oral'!M22</f>
        <v>5.7947400000000003E-2</v>
      </c>
    </row>
    <row r="24" spans="1:10">
      <c r="A24" s="216">
        <f>ROW()</f>
        <v>24</v>
      </c>
      <c r="B24" s="221" t="s">
        <v>345</v>
      </c>
      <c r="C24" s="51" t="s">
        <v>62</v>
      </c>
      <c r="D24" s="11">
        <f t="shared" si="0"/>
        <v>0.34431028758977306</v>
      </c>
      <c r="E24" s="11">
        <f t="shared" si="1"/>
        <v>0.34431028758977306</v>
      </c>
      <c r="G24" s="15" t="s">
        <v>195</v>
      </c>
      <c r="H24" s="11">
        <f>'Noncarc Inh'!R22</f>
        <v>0</v>
      </c>
      <c r="I24" s="11">
        <f>'Noncarc Oral'!M23</f>
        <v>0.34431028758977306</v>
      </c>
    </row>
    <row r="25" spans="1:10">
      <c r="A25" s="216">
        <f>ROW()</f>
        <v>25</v>
      </c>
      <c r="B25" s="221" t="s">
        <v>346</v>
      </c>
      <c r="C25" s="51" t="s">
        <v>63</v>
      </c>
      <c r="D25" s="11">
        <f t="shared" si="0"/>
        <v>0.34431028758977306</v>
      </c>
      <c r="E25" s="11">
        <f t="shared" si="1"/>
        <v>0.34431028758977306</v>
      </c>
      <c r="G25" s="15" t="s">
        <v>195</v>
      </c>
      <c r="H25" s="11">
        <f>'Noncarc Inh'!R23</f>
        <v>0</v>
      </c>
      <c r="I25" s="11">
        <f>'Noncarc Oral'!M24</f>
        <v>0.34431028758977306</v>
      </c>
    </row>
    <row r="26" spans="1:10">
      <c r="A26" s="216">
        <f>ROW()</f>
        <v>26</v>
      </c>
      <c r="B26" s="221" t="s">
        <v>347</v>
      </c>
      <c r="C26" s="51" t="s">
        <v>64</v>
      </c>
      <c r="D26" s="11" t="str">
        <f t="shared" si="0"/>
        <v>n/a</v>
      </c>
      <c r="E26" s="11" t="str">
        <f t="shared" si="1"/>
        <v>n/a</v>
      </c>
      <c r="G26" s="15" t="s">
        <v>217</v>
      </c>
      <c r="H26" s="11">
        <f>'Noncarc Inh'!R24</f>
        <v>0</v>
      </c>
      <c r="I26" s="11">
        <f>'Noncarc Oral'!M25</f>
        <v>0</v>
      </c>
    </row>
    <row r="27" spans="1:10">
      <c r="A27" s="216">
        <f>ROW()</f>
        <v>27</v>
      </c>
      <c r="B27" s="221" t="s">
        <v>348</v>
      </c>
      <c r="C27" s="51" t="s">
        <v>65</v>
      </c>
      <c r="D27" s="11" t="str">
        <f t="shared" si="0"/>
        <v>n/a</v>
      </c>
      <c r="E27" s="11" t="str">
        <f t="shared" si="1"/>
        <v>n/a</v>
      </c>
      <c r="G27" s="15" t="s">
        <v>217</v>
      </c>
      <c r="H27" s="11">
        <f>'Noncarc Inh'!R25</f>
        <v>0</v>
      </c>
      <c r="I27" s="11">
        <f>'Noncarc Oral'!M26</f>
        <v>0</v>
      </c>
    </row>
    <row r="28" spans="1:10" s="87" customFormat="1">
      <c r="A28" s="216">
        <f>ROW()</f>
        <v>28</v>
      </c>
      <c r="B28" s="221" t="s">
        <v>349</v>
      </c>
      <c r="C28" s="51" t="s">
        <v>296</v>
      </c>
      <c r="D28" s="88"/>
      <c r="E28" s="88"/>
      <c r="F28" s="96"/>
      <c r="G28" s="90"/>
      <c r="H28" s="88"/>
      <c r="I28" s="88"/>
      <c r="J28" s="93"/>
    </row>
    <row r="29" spans="1:10">
      <c r="A29" s="216">
        <f>ROW()</f>
        <v>29</v>
      </c>
      <c r="B29" s="221" t="s">
        <v>350</v>
      </c>
      <c r="C29" s="51" t="s">
        <v>66</v>
      </c>
      <c r="D29" s="11">
        <f t="shared" si="0"/>
        <v>0.38563342874649292</v>
      </c>
      <c r="E29" s="11">
        <f t="shared" si="1"/>
        <v>0.38563342874649292</v>
      </c>
      <c r="G29" s="15" t="s">
        <v>195</v>
      </c>
      <c r="H29" s="11">
        <f>'Noncarc Inh'!R27</f>
        <v>0</v>
      </c>
      <c r="I29" s="11">
        <f>'Noncarc Oral'!M28</f>
        <v>0.38563342874649292</v>
      </c>
    </row>
    <row r="30" spans="1:10">
      <c r="A30" s="216">
        <f>ROW()</f>
        <v>30</v>
      </c>
      <c r="B30" s="221" t="s">
        <v>351</v>
      </c>
      <c r="C30" s="51" t="s">
        <v>67</v>
      </c>
      <c r="D30" s="11">
        <f t="shared" si="0"/>
        <v>1.9617151383131739</v>
      </c>
      <c r="E30" s="11">
        <f t="shared" si="1"/>
        <v>1.9617151383131739</v>
      </c>
      <c r="G30" s="15" t="s">
        <v>195</v>
      </c>
      <c r="H30" s="11">
        <f>'Noncarc Inh'!R28</f>
        <v>0</v>
      </c>
      <c r="I30" s="11">
        <f>'Noncarc Oral'!M29</f>
        <v>1.9617151383131739</v>
      </c>
    </row>
    <row r="31" spans="1:10">
      <c r="A31" s="216">
        <f>ROW()</f>
        <v>31</v>
      </c>
      <c r="B31" s="221" t="s">
        <v>352</v>
      </c>
      <c r="C31" s="51" t="s">
        <v>68</v>
      </c>
      <c r="D31" s="11">
        <f t="shared" si="0"/>
        <v>14.647815000000001</v>
      </c>
      <c r="E31" s="11">
        <f t="shared" si="1"/>
        <v>14.647815000000001</v>
      </c>
      <c r="G31" s="15" t="s">
        <v>195</v>
      </c>
      <c r="H31" s="11">
        <f>'Noncarc Inh'!R29</f>
        <v>0</v>
      </c>
      <c r="I31" s="11">
        <f>'Noncarc Oral'!M30</f>
        <v>14.647815000000001</v>
      </c>
    </row>
    <row r="32" spans="1:10">
      <c r="C32" s="15"/>
      <c r="D32" s="11"/>
      <c r="E32" s="11"/>
      <c r="I32" s="11"/>
    </row>
    <row r="33" spans="4:5">
      <c r="D33" s="21"/>
      <c r="E33" s="21"/>
    </row>
    <row r="34" spans="4:5">
      <c r="D34" s="21"/>
      <c r="E34" s="21"/>
    </row>
    <row r="35" spans="4:5">
      <c r="D35" s="21"/>
      <c r="E35" s="21"/>
    </row>
    <row r="36" spans="4:5">
      <c r="D36" s="21"/>
      <c r="E36" s="21"/>
    </row>
    <row r="37" spans="4:5">
      <c r="D37" s="21"/>
      <c r="E37" s="21"/>
    </row>
    <row r="38" spans="4:5">
      <c r="D38" s="21"/>
      <c r="E38" s="21"/>
    </row>
    <row r="39" spans="4:5">
      <c r="D39" s="21"/>
      <c r="E39" s="21"/>
    </row>
    <row r="40" spans="4:5">
      <c r="D40" s="21"/>
      <c r="E40" s="21"/>
    </row>
    <row r="41" spans="4:5">
      <c r="D41" s="21"/>
      <c r="E41" s="21"/>
    </row>
    <row r="42" spans="4:5">
      <c r="D42" s="21"/>
      <c r="E42" s="21"/>
    </row>
    <row r="43" spans="4:5">
      <c r="D43" s="21"/>
      <c r="E43" s="21"/>
    </row>
    <row r="44" spans="4:5">
      <c r="D44" s="21"/>
      <c r="E44" s="21"/>
    </row>
    <row r="45" spans="4:5">
      <c r="D45" s="21"/>
      <c r="E45" s="21"/>
    </row>
    <row r="46" spans="4:5">
      <c r="D46" s="21"/>
      <c r="E46" s="21"/>
    </row>
    <row r="47" spans="4:5">
      <c r="D47" s="21"/>
      <c r="E47" s="21"/>
    </row>
    <row r="48" spans="4:5">
      <c r="D48" s="21"/>
      <c r="E48" s="21"/>
    </row>
    <row r="49" spans="4:5">
      <c r="D49" s="21"/>
      <c r="E49" s="21"/>
    </row>
    <row r="50" spans="4:5">
      <c r="D50" s="21"/>
      <c r="E50" s="21"/>
    </row>
    <row r="51" spans="4:5">
      <c r="D51" s="21"/>
      <c r="E51" s="21"/>
    </row>
    <row r="52" spans="4:5">
      <c r="D52" s="21"/>
      <c r="E52" s="21"/>
    </row>
    <row r="53" spans="4:5">
      <c r="D53" s="21"/>
      <c r="E53" s="21"/>
    </row>
    <row r="54" spans="4:5">
      <c r="D54" s="21"/>
      <c r="E54" s="21"/>
    </row>
    <row r="55" spans="4:5">
      <c r="D55" s="21"/>
      <c r="E55" s="21"/>
    </row>
    <row r="56" spans="4:5">
      <c r="D56" s="21"/>
      <c r="E56" s="21"/>
    </row>
    <row r="57" spans="4:5">
      <c r="D57" s="21"/>
      <c r="E57" s="21"/>
    </row>
    <row r="58" spans="4:5">
      <c r="D58" s="21"/>
      <c r="E58" s="21"/>
    </row>
    <row r="59" spans="4:5">
      <c r="D59" s="21"/>
      <c r="E59" s="21"/>
    </row>
    <row r="60" spans="4:5">
      <c r="D60" s="21"/>
      <c r="E60" s="21"/>
    </row>
    <row r="61" spans="4:5">
      <c r="D61" s="21"/>
      <c r="E61" s="21"/>
    </row>
    <row r="62" spans="4:5">
      <c r="D62" s="21"/>
      <c r="E62" s="21"/>
    </row>
    <row r="63" spans="4:5">
      <c r="D63" s="21"/>
      <c r="E63" s="21"/>
    </row>
    <row r="64" spans="4:5">
      <c r="D64" s="21"/>
      <c r="E64" s="21"/>
    </row>
    <row r="65" spans="4:5">
      <c r="D65" s="21"/>
      <c r="E65" s="21"/>
    </row>
    <row r="66" spans="4:5">
      <c r="D66" s="21"/>
      <c r="E66" s="21"/>
    </row>
    <row r="67" spans="4:5">
      <c r="D67" s="21"/>
      <c r="E67" s="21"/>
    </row>
    <row r="68" spans="4:5">
      <c r="D68" s="21"/>
      <c r="E68" s="21"/>
    </row>
    <row r="69" spans="4:5">
      <c r="D69" s="21"/>
      <c r="E69" s="21"/>
    </row>
    <row r="70" spans="4:5">
      <c r="D70" s="21"/>
      <c r="E70" s="21"/>
    </row>
    <row r="71" spans="4:5">
      <c r="D71" s="21"/>
      <c r="E71" s="21"/>
    </row>
    <row r="72" spans="4:5">
      <c r="D72" s="21"/>
      <c r="E72" s="21"/>
    </row>
    <row r="73" spans="4:5">
      <c r="D73" s="21"/>
      <c r="E73" s="21"/>
    </row>
    <row r="74" spans="4:5">
      <c r="D74" s="21"/>
      <c r="E74" s="21"/>
    </row>
    <row r="75" spans="4:5">
      <c r="D75" s="21"/>
      <c r="E75" s="21"/>
    </row>
    <row r="76" spans="4:5">
      <c r="D76" s="21"/>
      <c r="E76" s="21"/>
    </row>
    <row r="77" spans="4:5">
      <c r="D77" s="21"/>
      <c r="E77" s="21"/>
    </row>
    <row r="78" spans="4:5">
      <c r="D78" s="21"/>
      <c r="E78" s="21"/>
    </row>
    <row r="79" spans="4:5">
      <c r="D79" s="21"/>
      <c r="E79" s="21"/>
    </row>
    <row r="80" spans="4:5">
      <c r="D80" s="21"/>
      <c r="E80" s="21"/>
    </row>
    <row r="81" spans="4:5">
      <c r="D81" s="21"/>
      <c r="E81" s="21"/>
    </row>
    <row r="82" spans="4:5">
      <c r="D82" s="21"/>
      <c r="E82" s="21"/>
    </row>
    <row r="83" spans="4:5">
      <c r="D83" s="21"/>
      <c r="E83" s="21"/>
    </row>
    <row r="84" spans="4:5">
      <c r="D84" s="21"/>
      <c r="E84" s="21"/>
    </row>
    <row r="85" spans="4:5">
      <c r="D85" s="21"/>
      <c r="E85" s="21"/>
    </row>
    <row r="86" spans="4:5">
      <c r="D86" s="21"/>
      <c r="E86" s="21"/>
    </row>
    <row r="87" spans="4:5">
      <c r="D87" s="21"/>
      <c r="E87" s="21"/>
    </row>
    <row r="88" spans="4:5">
      <c r="D88" s="21"/>
      <c r="E88" s="21"/>
    </row>
    <row r="89" spans="4:5">
      <c r="D89" s="21"/>
      <c r="E89" s="21"/>
    </row>
    <row r="90" spans="4:5">
      <c r="D90" s="21"/>
      <c r="E90" s="21"/>
    </row>
    <row r="91" spans="4:5">
      <c r="D91" s="21"/>
      <c r="E91" s="21"/>
    </row>
    <row r="92" spans="4:5">
      <c r="D92" s="21"/>
      <c r="E92" s="21"/>
    </row>
    <row r="93" spans="4:5">
      <c r="D93" s="21"/>
      <c r="E93" s="21"/>
    </row>
    <row r="94" spans="4:5">
      <c r="D94" s="21"/>
      <c r="E94" s="21"/>
    </row>
    <row r="95" spans="4:5">
      <c r="D95" s="21"/>
      <c r="E95" s="21"/>
    </row>
    <row r="96" spans="4:5">
      <c r="D96" s="21"/>
      <c r="E96" s="21"/>
    </row>
    <row r="97" spans="4:5">
      <c r="D97" s="21"/>
      <c r="E97" s="21"/>
    </row>
    <row r="98" spans="4:5">
      <c r="D98" s="21"/>
      <c r="E98" s="21"/>
    </row>
    <row r="99" spans="4:5">
      <c r="D99" s="21"/>
      <c r="E99" s="21"/>
    </row>
    <row r="100" spans="4:5">
      <c r="D100" s="21"/>
      <c r="E100" s="21"/>
    </row>
    <row r="101" spans="4:5">
      <c r="D101" s="21"/>
      <c r="E101" s="21"/>
    </row>
    <row r="102" spans="4:5">
      <c r="D102" s="21"/>
      <c r="E102" s="21"/>
    </row>
    <row r="103" spans="4:5">
      <c r="D103" s="21"/>
      <c r="E103" s="21"/>
    </row>
    <row r="104" spans="4:5">
      <c r="D104" s="21"/>
      <c r="E104" s="21"/>
    </row>
    <row r="105" spans="4:5">
      <c r="D105" s="21"/>
      <c r="E105" s="21"/>
    </row>
    <row r="106" spans="4:5">
      <c r="D106" s="21"/>
      <c r="E106" s="21"/>
    </row>
    <row r="107" spans="4:5">
      <c r="D107" s="21"/>
      <c r="E107" s="21"/>
    </row>
    <row r="108" spans="4:5">
      <c r="D108" s="21"/>
      <c r="E108" s="21"/>
    </row>
    <row r="109" spans="4:5">
      <c r="D109" s="21"/>
      <c r="E109" s="21"/>
    </row>
    <row r="110" spans="4:5">
      <c r="D110" s="21"/>
      <c r="E110" s="21"/>
    </row>
    <row r="111" spans="4:5">
      <c r="D111" s="21"/>
      <c r="E111" s="21"/>
    </row>
    <row r="112" spans="4:5">
      <c r="D112" s="21"/>
      <c r="E112" s="21"/>
    </row>
    <row r="113" spans="4:5">
      <c r="D113" s="21"/>
      <c r="E113" s="21"/>
    </row>
    <row r="114" spans="4:5">
      <c r="D114" s="21"/>
      <c r="E114" s="21"/>
    </row>
    <row r="115" spans="4:5">
      <c r="D115" s="21"/>
      <c r="E115" s="21"/>
    </row>
    <row r="116" spans="4:5">
      <c r="D116" s="21"/>
      <c r="E116" s="21"/>
    </row>
    <row r="117" spans="4:5">
      <c r="D117" s="21"/>
      <c r="E117" s="21"/>
    </row>
    <row r="118" spans="4:5">
      <c r="D118" s="21"/>
      <c r="E118" s="21"/>
    </row>
    <row r="119" spans="4:5">
      <c r="D119" s="21"/>
      <c r="E119" s="21"/>
    </row>
    <row r="120" spans="4:5">
      <c r="D120" s="21"/>
      <c r="E120" s="21"/>
    </row>
    <row r="121" spans="4:5">
      <c r="D121" s="21"/>
      <c r="E121" s="21"/>
    </row>
    <row r="122" spans="4:5">
      <c r="D122" s="21"/>
      <c r="E122" s="21"/>
    </row>
    <row r="123" spans="4:5">
      <c r="D123" s="21"/>
      <c r="E123" s="21"/>
    </row>
    <row r="124" spans="4:5">
      <c r="D124" s="21"/>
      <c r="E124" s="21"/>
    </row>
    <row r="125" spans="4:5">
      <c r="D125" s="21"/>
      <c r="E125" s="21"/>
    </row>
    <row r="126" spans="4:5">
      <c r="D126" s="21"/>
      <c r="E126" s="21"/>
    </row>
    <row r="127" spans="4:5">
      <c r="D127" s="21"/>
      <c r="E127" s="21"/>
    </row>
    <row r="128" spans="4:5">
      <c r="D128" s="21"/>
      <c r="E128" s="21"/>
    </row>
    <row r="129" spans="4:5">
      <c r="D129" s="21"/>
      <c r="E129" s="21"/>
    </row>
    <row r="130" spans="4:5">
      <c r="D130" s="21"/>
      <c r="E130" s="21"/>
    </row>
    <row r="131" spans="4:5">
      <c r="D131" s="21"/>
      <c r="E131" s="21"/>
    </row>
    <row r="132" spans="4:5">
      <c r="D132" s="21"/>
      <c r="E132" s="21"/>
    </row>
    <row r="133" spans="4:5">
      <c r="D133" s="21"/>
      <c r="E133" s="21"/>
    </row>
    <row r="134" spans="4:5">
      <c r="D134" s="21"/>
      <c r="E134" s="21"/>
    </row>
    <row r="135" spans="4:5">
      <c r="D135" s="21"/>
      <c r="E135" s="21"/>
    </row>
    <row r="136" spans="4:5">
      <c r="D136" s="21"/>
      <c r="E136" s="21"/>
    </row>
    <row r="137" spans="4:5">
      <c r="D137" s="21"/>
      <c r="E137" s="21"/>
    </row>
    <row r="138" spans="4:5">
      <c r="D138" s="21"/>
      <c r="E138" s="21"/>
    </row>
    <row r="139" spans="4:5">
      <c r="D139" s="21"/>
      <c r="E139" s="21"/>
    </row>
    <row r="140" spans="4:5">
      <c r="D140" s="21"/>
      <c r="E140" s="21"/>
    </row>
    <row r="141" spans="4:5">
      <c r="D141" s="21"/>
      <c r="E141" s="21"/>
    </row>
    <row r="142" spans="4:5">
      <c r="D142" s="21"/>
      <c r="E142" s="21"/>
    </row>
    <row r="143" spans="4:5">
      <c r="D143" s="21"/>
      <c r="E143" s="21"/>
    </row>
    <row r="144" spans="4:5">
      <c r="D144" s="21"/>
      <c r="E144" s="21"/>
    </row>
    <row r="145" spans="4:5">
      <c r="D145" s="21"/>
      <c r="E145" s="21"/>
    </row>
    <row r="146" spans="4:5">
      <c r="D146" s="21"/>
      <c r="E146" s="21"/>
    </row>
    <row r="147" spans="4:5">
      <c r="D147" s="21"/>
      <c r="E147" s="21"/>
    </row>
    <row r="148" spans="4:5">
      <c r="D148" s="21"/>
      <c r="E148" s="21"/>
    </row>
    <row r="149" spans="4:5">
      <c r="D149" s="21"/>
      <c r="E149" s="21"/>
    </row>
    <row r="150" spans="4:5">
      <c r="D150" s="21"/>
      <c r="E150" s="21"/>
    </row>
    <row r="151" spans="4:5">
      <c r="D151" s="21"/>
      <c r="E151" s="21"/>
    </row>
    <row r="152" spans="4:5">
      <c r="D152" s="21"/>
      <c r="E152" s="21"/>
    </row>
    <row r="153" spans="4:5">
      <c r="D153" s="21"/>
      <c r="E153" s="21"/>
    </row>
    <row r="154" spans="4:5">
      <c r="D154" s="21"/>
      <c r="E154" s="21"/>
    </row>
    <row r="155" spans="4:5">
      <c r="D155" s="21"/>
      <c r="E155" s="21"/>
    </row>
    <row r="156" spans="4:5">
      <c r="D156" s="21"/>
      <c r="E156" s="21"/>
    </row>
    <row r="157" spans="4:5">
      <c r="D157" s="21"/>
      <c r="E157" s="21"/>
    </row>
    <row r="158" spans="4:5">
      <c r="D158" s="21"/>
      <c r="E158" s="21"/>
    </row>
    <row r="159" spans="4:5">
      <c r="D159" s="21"/>
      <c r="E159" s="21"/>
    </row>
    <row r="160" spans="4:5">
      <c r="D160" s="21"/>
      <c r="E160" s="21"/>
    </row>
    <row r="161" spans="4:5">
      <c r="D161" s="21"/>
      <c r="E161" s="21"/>
    </row>
    <row r="162" spans="4:5">
      <c r="D162" s="21"/>
      <c r="E162" s="21"/>
    </row>
    <row r="163" spans="4:5">
      <c r="D163" s="21"/>
      <c r="E163" s="21"/>
    </row>
    <row r="164" spans="4:5">
      <c r="D164" s="21"/>
      <c r="E164" s="21"/>
    </row>
    <row r="165" spans="4:5">
      <c r="D165" s="21"/>
      <c r="E165" s="21"/>
    </row>
    <row r="166" spans="4:5">
      <c r="D166" s="21"/>
      <c r="E166" s="21"/>
    </row>
    <row r="167" spans="4:5">
      <c r="D167" s="21"/>
      <c r="E167" s="21"/>
    </row>
    <row r="168" spans="4:5">
      <c r="D168" s="21"/>
      <c r="E168" s="21"/>
    </row>
    <row r="169" spans="4:5">
      <c r="D169" s="21"/>
      <c r="E169" s="21"/>
    </row>
    <row r="170" spans="4:5">
      <c r="D170" s="21"/>
      <c r="E170" s="21"/>
    </row>
    <row r="171" spans="4:5">
      <c r="D171" s="21"/>
      <c r="E171" s="21"/>
    </row>
    <row r="172" spans="4:5">
      <c r="D172" s="21"/>
      <c r="E172" s="21"/>
    </row>
    <row r="173" spans="4:5">
      <c r="D173" s="21"/>
      <c r="E173" s="21"/>
    </row>
    <row r="174" spans="4:5">
      <c r="D174" s="21"/>
      <c r="E174" s="21"/>
    </row>
    <row r="175" spans="4:5">
      <c r="D175" s="21"/>
      <c r="E175" s="21"/>
    </row>
    <row r="176" spans="4:5">
      <c r="D176" s="21"/>
      <c r="E176" s="21"/>
    </row>
    <row r="177" spans="4:5">
      <c r="D177" s="21"/>
      <c r="E177" s="21"/>
    </row>
    <row r="178" spans="4:5">
      <c r="D178" s="21"/>
      <c r="E178" s="21"/>
    </row>
    <row r="179" spans="4:5">
      <c r="D179" s="21"/>
      <c r="E179" s="21"/>
    </row>
    <row r="180" spans="4:5">
      <c r="D180" s="21"/>
      <c r="E180" s="21"/>
    </row>
    <row r="181" spans="4:5">
      <c r="D181" s="21"/>
      <c r="E181" s="21"/>
    </row>
    <row r="182" spans="4:5">
      <c r="D182" s="21"/>
      <c r="E182" s="21"/>
    </row>
    <row r="183" spans="4:5">
      <c r="D183" s="21"/>
      <c r="E183" s="21"/>
    </row>
    <row r="184" spans="4:5">
      <c r="D184" s="21"/>
      <c r="E184" s="21"/>
    </row>
    <row r="185" spans="4:5">
      <c r="D185" s="21"/>
      <c r="E185" s="21"/>
    </row>
    <row r="186" spans="4:5">
      <c r="D186" s="21"/>
      <c r="E186" s="21"/>
    </row>
    <row r="187" spans="4:5">
      <c r="D187" s="21"/>
      <c r="E187" s="21"/>
    </row>
    <row r="188" spans="4:5">
      <c r="D188" s="21"/>
      <c r="E188" s="21"/>
    </row>
    <row r="189" spans="4:5">
      <c r="D189" s="21"/>
      <c r="E189" s="21"/>
    </row>
    <row r="190" spans="4:5">
      <c r="D190" s="21"/>
      <c r="E190" s="21"/>
    </row>
    <row r="191" spans="4:5">
      <c r="D191" s="21"/>
      <c r="E191" s="21"/>
    </row>
    <row r="192" spans="4:5">
      <c r="D192" s="21"/>
      <c r="E192" s="21"/>
    </row>
    <row r="193" spans="4:5">
      <c r="D193" s="21"/>
      <c r="E193" s="21"/>
    </row>
    <row r="194" spans="4:5">
      <c r="D194" s="21"/>
      <c r="E194" s="21"/>
    </row>
    <row r="195" spans="4:5">
      <c r="D195" s="21"/>
      <c r="E195" s="21"/>
    </row>
    <row r="196" spans="4:5">
      <c r="D196" s="21"/>
      <c r="E196" s="21"/>
    </row>
    <row r="197" spans="4:5">
      <c r="D197" s="21"/>
      <c r="E197" s="21"/>
    </row>
    <row r="198" spans="4:5">
      <c r="D198" s="21"/>
      <c r="E198" s="21"/>
    </row>
    <row r="199" spans="4:5">
      <c r="D199" s="21"/>
      <c r="E199" s="21"/>
    </row>
    <row r="200" spans="4:5">
      <c r="D200" s="21"/>
      <c r="E200" s="21"/>
    </row>
    <row r="201" spans="4:5">
      <c r="D201" s="21"/>
      <c r="E201" s="21"/>
    </row>
    <row r="202" spans="4:5">
      <c r="D202" s="21"/>
      <c r="E202" s="21"/>
    </row>
    <row r="203" spans="4:5">
      <c r="D203" s="21"/>
      <c r="E203" s="21"/>
    </row>
    <row r="204" spans="4:5">
      <c r="D204" s="21"/>
      <c r="E204" s="21"/>
    </row>
    <row r="205" spans="4:5">
      <c r="D205" s="21"/>
      <c r="E205" s="21"/>
    </row>
    <row r="206" spans="4:5">
      <c r="D206" s="21"/>
      <c r="E206" s="21"/>
    </row>
    <row r="207" spans="4:5">
      <c r="D207" s="21"/>
      <c r="E207" s="21"/>
    </row>
    <row r="208" spans="4:5">
      <c r="D208" s="21"/>
      <c r="E208" s="21"/>
    </row>
    <row r="209" spans="4:5">
      <c r="D209" s="21"/>
      <c r="E209" s="21"/>
    </row>
    <row r="210" spans="4:5">
      <c r="D210" s="21"/>
      <c r="E210" s="21"/>
    </row>
    <row r="211" spans="4:5">
      <c r="D211" s="21"/>
      <c r="E211" s="21"/>
    </row>
    <row r="212" spans="4:5">
      <c r="D212" s="21"/>
      <c r="E212" s="21"/>
    </row>
    <row r="213" spans="4:5">
      <c r="D213" s="21"/>
      <c r="E213" s="21"/>
    </row>
    <row r="214" spans="4:5">
      <c r="D214" s="21"/>
      <c r="E214" s="21"/>
    </row>
    <row r="215" spans="4:5">
      <c r="D215" s="21"/>
      <c r="E215" s="21"/>
    </row>
    <row r="216" spans="4:5">
      <c r="D216" s="21"/>
      <c r="E216" s="21"/>
    </row>
    <row r="217" spans="4:5">
      <c r="D217" s="21"/>
      <c r="E217" s="21"/>
    </row>
    <row r="218" spans="4:5">
      <c r="D218" s="21"/>
      <c r="E218" s="21"/>
    </row>
    <row r="219" spans="4:5">
      <c r="D219" s="21"/>
      <c r="E219" s="21"/>
    </row>
    <row r="220" spans="4:5">
      <c r="D220" s="21"/>
      <c r="E220" s="21"/>
    </row>
    <row r="221" spans="4:5">
      <c r="D221" s="21"/>
      <c r="E221" s="21"/>
    </row>
    <row r="222" spans="4:5">
      <c r="D222" s="21"/>
      <c r="E222" s="21"/>
    </row>
    <row r="223" spans="4:5">
      <c r="D223" s="21"/>
      <c r="E223" s="21"/>
    </row>
    <row r="224" spans="4:5">
      <c r="D224" s="21"/>
      <c r="E224" s="21"/>
    </row>
    <row r="225" spans="4:5">
      <c r="D225" s="21"/>
      <c r="E225" s="21"/>
    </row>
    <row r="226" spans="4:5">
      <c r="D226" s="21"/>
      <c r="E226" s="21"/>
    </row>
    <row r="227" spans="4:5">
      <c r="D227" s="21"/>
      <c r="E227" s="21"/>
    </row>
    <row r="228" spans="4:5">
      <c r="D228" s="21"/>
      <c r="E228" s="21"/>
    </row>
    <row r="229" spans="4:5">
      <c r="D229" s="21"/>
      <c r="E229" s="21"/>
    </row>
    <row r="230" spans="4:5">
      <c r="D230" s="21"/>
      <c r="E230" s="21"/>
    </row>
    <row r="231" spans="4:5">
      <c r="D231" s="21"/>
      <c r="E231" s="21"/>
    </row>
    <row r="232" spans="4:5">
      <c r="D232" s="21"/>
      <c r="E232" s="21"/>
    </row>
    <row r="233" spans="4:5">
      <c r="D233" s="21"/>
      <c r="E233" s="21"/>
    </row>
    <row r="234" spans="4:5">
      <c r="D234" s="21"/>
      <c r="E234" s="21"/>
    </row>
    <row r="235" spans="4:5">
      <c r="D235" s="21"/>
      <c r="E235" s="21"/>
    </row>
    <row r="236" spans="4:5">
      <c r="D236" s="21"/>
      <c r="E236" s="21"/>
    </row>
    <row r="237" spans="4:5">
      <c r="D237" s="21"/>
      <c r="E237" s="21"/>
    </row>
    <row r="238" spans="4:5">
      <c r="D238" s="21"/>
      <c r="E238" s="21"/>
    </row>
    <row r="239" spans="4:5">
      <c r="D239" s="21"/>
      <c r="E239" s="21"/>
    </row>
    <row r="240" spans="4:5">
      <c r="D240" s="21"/>
      <c r="E240" s="21"/>
    </row>
    <row r="241" spans="4:5">
      <c r="D241" s="21"/>
      <c r="E241" s="21"/>
    </row>
    <row r="242" spans="4:5">
      <c r="D242" s="21"/>
      <c r="E242" s="21"/>
    </row>
    <row r="243" spans="4:5">
      <c r="D243" s="21"/>
      <c r="E243" s="21"/>
    </row>
    <row r="244" spans="4:5">
      <c r="D244" s="21"/>
      <c r="E244" s="21"/>
    </row>
    <row r="245" spans="4:5">
      <c r="D245" s="21"/>
      <c r="E245" s="21"/>
    </row>
    <row r="246" spans="4:5">
      <c r="D246" s="21"/>
      <c r="E246" s="21"/>
    </row>
    <row r="247" spans="4:5">
      <c r="D247" s="21"/>
      <c r="E247" s="21"/>
    </row>
    <row r="248" spans="4:5">
      <c r="D248" s="21"/>
      <c r="E248" s="21"/>
    </row>
    <row r="249" spans="4:5">
      <c r="D249" s="21"/>
      <c r="E249" s="21"/>
    </row>
    <row r="250" spans="4:5">
      <c r="D250" s="21"/>
      <c r="E250" s="21"/>
    </row>
    <row r="251" spans="4:5">
      <c r="D251" s="21"/>
      <c r="E251" s="21"/>
    </row>
    <row r="252" spans="4:5">
      <c r="D252" s="21"/>
      <c r="E252" s="21"/>
    </row>
    <row r="253" spans="4:5">
      <c r="D253" s="21"/>
      <c r="E253" s="21"/>
    </row>
    <row r="254" spans="4:5">
      <c r="D254" s="21"/>
      <c r="E254" s="21"/>
    </row>
    <row r="255" spans="4:5">
      <c r="D255" s="21"/>
      <c r="E255" s="21"/>
    </row>
    <row r="256" spans="4:5">
      <c r="D256" s="21"/>
      <c r="E256" s="21"/>
    </row>
    <row r="257" spans="4:5">
      <c r="D257" s="21"/>
      <c r="E257" s="21"/>
    </row>
    <row r="258" spans="4:5">
      <c r="D258" s="21"/>
      <c r="E258" s="21"/>
    </row>
    <row r="259" spans="4:5">
      <c r="D259" s="21"/>
      <c r="E259" s="21"/>
    </row>
    <row r="260" spans="4:5">
      <c r="D260" s="21"/>
      <c r="E260" s="21"/>
    </row>
    <row r="261" spans="4:5">
      <c r="D261" s="21"/>
      <c r="E261" s="21"/>
    </row>
    <row r="262" spans="4:5">
      <c r="D262" s="21"/>
      <c r="E262" s="21"/>
    </row>
    <row r="263" spans="4:5">
      <c r="D263" s="21"/>
      <c r="E263" s="21"/>
    </row>
    <row r="264" spans="4:5">
      <c r="D264" s="21"/>
      <c r="E264" s="21"/>
    </row>
    <row r="265" spans="4:5">
      <c r="D265" s="21"/>
      <c r="E265" s="21"/>
    </row>
    <row r="266" spans="4:5">
      <c r="D266" s="21"/>
      <c r="E266" s="21"/>
    </row>
    <row r="267" spans="4:5">
      <c r="D267" s="21"/>
      <c r="E267" s="21"/>
    </row>
    <row r="268" spans="4:5">
      <c r="D268" s="21"/>
      <c r="E268" s="21"/>
    </row>
    <row r="269" spans="4:5">
      <c r="D269" s="21"/>
      <c r="E269" s="21"/>
    </row>
    <row r="270" spans="4:5">
      <c r="D270" s="21"/>
      <c r="E270" s="21"/>
    </row>
    <row r="271" spans="4:5">
      <c r="D271" s="21"/>
      <c r="E271" s="21"/>
    </row>
    <row r="272" spans="4:5">
      <c r="D272" s="21"/>
      <c r="E272" s="21"/>
    </row>
    <row r="273" spans="4:5">
      <c r="D273" s="21"/>
      <c r="E273" s="21"/>
    </row>
    <row r="274" spans="4:5">
      <c r="D274" s="21"/>
      <c r="E274" s="21"/>
    </row>
    <row r="275" spans="4:5">
      <c r="D275" s="21"/>
      <c r="E275" s="21"/>
    </row>
    <row r="276" spans="4:5">
      <c r="D276" s="21"/>
      <c r="E276" s="21"/>
    </row>
    <row r="277" spans="4:5">
      <c r="D277" s="21"/>
      <c r="E277" s="21"/>
    </row>
    <row r="278" spans="4:5">
      <c r="D278" s="21"/>
      <c r="E278" s="21"/>
    </row>
    <row r="279" spans="4:5">
      <c r="D279" s="21"/>
      <c r="E279" s="21"/>
    </row>
    <row r="280" spans="4:5">
      <c r="D280" s="21"/>
      <c r="E280" s="21"/>
    </row>
    <row r="281" spans="4:5">
      <c r="D281" s="21"/>
      <c r="E281" s="21"/>
    </row>
    <row r="282" spans="4:5">
      <c r="D282" s="21"/>
      <c r="E282" s="21"/>
    </row>
    <row r="283" spans="4:5">
      <c r="D283" s="21"/>
      <c r="E283" s="21"/>
    </row>
    <row r="284" spans="4:5">
      <c r="D284" s="21"/>
      <c r="E284" s="21"/>
    </row>
    <row r="285" spans="4:5">
      <c r="D285" s="21"/>
      <c r="E285" s="21"/>
    </row>
    <row r="286" spans="4:5">
      <c r="D286" s="21"/>
      <c r="E286" s="21"/>
    </row>
    <row r="287" spans="4:5">
      <c r="D287" s="21"/>
      <c r="E287" s="21"/>
    </row>
    <row r="288" spans="4:5">
      <c r="D288" s="21"/>
      <c r="E288" s="21"/>
    </row>
    <row r="289" spans="4:5">
      <c r="D289" s="21"/>
      <c r="E289" s="21"/>
    </row>
    <row r="290" spans="4:5">
      <c r="D290" s="21"/>
      <c r="E290" s="21"/>
    </row>
    <row r="291" spans="4:5">
      <c r="D291" s="21"/>
      <c r="E291" s="21"/>
    </row>
    <row r="292" spans="4:5">
      <c r="D292" s="21"/>
      <c r="E292" s="21"/>
    </row>
    <row r="293" spans="4:5">
      <c r="D293" s="21"/>
      <c r="E293" s="21"/>
    </row>
    <row r="294" spans="4:5">
      <c r="D294" s="21"/>
      <c r="E294" s="21"/>
    </row>
    <row r="295" spans="4:5">
      <c r="D295" s="21"/>
      <c r="E295" s="21"/>
    </row>
    <row r="296" spans="4:5">
      <c r="D296" s="21"/>
      <c r="E296" s="21"/>
    </row>
    <row r="297" spans="4:5">
      <c r="D297" s="21"/>
      <c r="E297" s="21"/>
    </row>
    <row r="298" spans="4:5">
      <c r="D298" s="21"/>
      <c r="E298" s="21"/>
    </row>
    <row r="299" spans="4:5">
      <c r="D299" s="21"/>
      <c r="E299" s="21"/>
    </row>
    <row r="300" spans="4:5">
      <c r="D300" s="21"/>
      <c r="E300" s="21"/>
    </row>
    <row r="301" spans="4:5">
      <c r="D301" s="21"/>
      <c r="E301" s="21"/>
    </row>
    <row r="302" spans="4:5">
      <c r="D302" s="21"/>
      <c r="E302" s="21"/>
    </row>
    <row r="303" spans="4:5">
      <c r="D303" s="21"/>
      <c r="E303" s="21"/>
    </row>
    <row r="304" spans="4:5">
      <c r="D304" s="21"/>
      <c r="E304" s="21"/>
    </row>
    <row r="305" spans="4:5">
      <c r="D305" s="21"/>
      <c r="E305" s="21"/>
    </row>
    <row r="306" spans="4:5">
      <c r="D306" s="21"/>
      <c r="E306" s="21"/>
    </row>
    <row r="307" spans="4:5">
      <c r="D307" s="21"/>
      <c r="E307" s="21"/>
    </row>
    <row r="308" spans="4:5">
      <c r="D308" s="21"/>
      <c r="E308" s="21"/>
    </row>
    <row r="309" spans="4:5">
      <c r="D309" s="21"/>
      <c r="E309" s="21"/>
    </row>
    <row r="310" spans="4:5">
      <c r="D310" s="21"/>
      <c r="E310" s="21"/>
    </row>
    <row r="311" spans="4:5">
      <c r="D311" s="21"/>
      <c r="E311" s="21"/>
    </row>
    <row r="312" spans="4:5">
      <c r="D312" s="21"/>
      <c r="E312" s="21"/>
    </row>
    <row r="313" spans="4:5">
      <c r="D313" s="21"/>
      <c r="E313" s="21"/>
    </row>
    <row r="314" spans="4:5">
      <c r="D314" s="21"/>
      <c r="E314" s="21"/>
    </row>
    <row r="315" spans="4:5">
      <c r="D315" s="21"/>
      <c r="E315" s="21"/>
    </row>
    <row r="316" spans="4:5">
      <c r="D316" s="21"/>
      <c r="E316" s="21"/>
    </row>
    <row r="317" spans="4:5">
      <c r="D317" s="21"/>
      <c r="E317" s="21"/>
    </row>
    <row r="318" spans="4:5">
      <c r="D318" s="21"/>
      <c r="E318" s="21"/>
    </row>
    <row r="319" spans="4:5">
      <c r="D319" s="21"/>
      <c r="E319" s="21"/>
    </row>
    <row r="320" spans="4:5">
      <c r="D320" s="21"/>
      <c r="E320" s="21"/>
    </row>
    <row r="321" spans="4:5">
      <c r="D321" s="21"/>
      <c r="E321" s="21"/>
    </row>
    <row r="322" spans="4:5">
      <c r="D322" s="21"/>
      <c r="E322" s="21"/>
    </row>
    <row r="323" spans="4:5">
      <c r="D323" s="21"/>
      <c r="E323" s="21"/>
    </row>
    <row r="324" spans="4:5">
      <c r="D324" s="21"/>
      <c r="E324" s="21"/>
    </row>
    <row r="325" spans="4:5">
      <c r="D325" s="21"/>
      <c r="E325" s="21"/>
    </row>
    <row r="326" spans="4:5">
      <c r="D326" s="21"/>
      <c r="E326" s="21"/>
    </row>
    <row r="327" spans="4:5">
      <c r="D327" s="21"/>
      <c r="E327" s="21"/>
    </row>
    <row r="328" spans="4:5">
      <c r="D328" s="21"/>
      <c r="E328" s="21"/>
    </row>
    <row r="329" spans="4:5">
      <c r="D329" s="21"/>
      <c r="E329" s="21"/>
    </row>
    <row r="330" spans="4:5">
      <c r="D330" s="21"/>
      <c r="E330" s="21"/>
    </row>
    <row r="331" spans="4:5">
      <c r="D331" s="21"/>
      <c r="E331" s="21"/>
    </row>
    <row r="332" spans="4:5">
      <c r="D332" s="21"/>
      <c r="E332" s="21"/>
    </row>
    <row r="333" spans="4:5">
      <c r="D333" s="21"/>
      <c r="E333" s="21"/>
    </row>
    <row r="334" spans="4:5">
      <c r="D334" s="21"/>
      <c r="E334" s="21"/>
    </row>
    <row r="335" spans="4:5">
      <c r="D335" s="21"/>
      <c r="E335" s="21"/>
    </row>
    <row r="336" spans="4:5">
      <c r="D336" s="21"/>
      <c r="E336" s="21"/>
    </row>
    <row r="337" spans="4:5">
      <c r="D337" s="21"/>
      <c r="E337" s="21"/>
    </row>
    <row r="338" spans="4:5">
      <c r="D338" s="21"/>
      <c r="E338" s="21"/>
    </row>
    <row r="339" spans="4:5">
      <c r="D339" s="21"/>
      <c r="E339" s="21"/>
    </row>
    <row r="340" spans="4:5">
      <c r="D340" s="21"/>
      <c r="E340" s="21"/>
    </row>
    <row r="341" spans="4:5">
      <c r="D341" s="21"/>
      <c r="E341" s="21"/>
    </row>
    <row r="342" spans="4:5">
      <c r="D342" s="21"/>
      <c r="E342" s="21"/>
    </row>
    <row r="343" spans="4:5">
      <c r="D343" s="21"/>
      <c r="E343" s="21"/>
    </row>
    <row r="344" spans="4:5">
      <c r="D344" s="21"/>
      <c r="E344" s="21"/>
    </row>
    <row r="345" spans="4:5">
      <c r="D345" s="21"/>
      <c r="E345" s="21"/>
    </row>
    <row r="346" spans="4:5">
      <c r="D346" s="21"/>
      <c r="E346" s="21"/>
    </row>
    <row r="347" spans="4:5">
      <c r="D347" s="21"/>
      <c r="E347" s="21"/>
    </row>
    <row r="348" spans="4:5">
      <c r="D348" s="21"/>
      <c r="E348" s="21"/>
    </row>
    <row r="349" spans="4:5">
      <c r="D349" s="21"/>
      <c r="E349" s="21"/>
    </row>
    <row r="350" spans="4:5">
      <c r="D350" s="21"/>
      <c r="E350" s="21"/>
    </row>
    <row r="351" spans="4:5">
      <c r="D351" s="21"/>
      <c r="E351" s="21"/>
    </row>
    <row r="352" spans="4:5">
      <c r="D352" s="21"/>
      <c r="E352" s="21"/>
    </row>
    <row r="353" spans="4:5">
      <c r="D353" s="21"/>
      <c r="E353" s="21"/>
    </row>
    <row r="354" spans="4:5">
      <c r="D354" s="21"/>
      <c r="E354" s="21"/>
    </row>
    <row r="355" spans="4:5">
      <c r="D355" s="21"/>
      <c r="E355" s="21"/>
    </row>
    <row r="356" spans="4:5">
      <c r="D356" s="21"/>
      <c r="E356" s="21"/>
    </row>
    <row r="357" spans="4:5">
      <c r="D357" s="21"/>
      <c r="E357" s="21"/>
    </row>
    <row r="358" spans="4:5">
      <c r="D358" s="21"/>
      <c r="E358" s="21"/>
    </row>
    <row r="359" spans="4:5">
      <c r="D359" s="21"/>
      <c r="E359" s="21"/>
    </row>
    <row r="360" spans="4:5">
      <c r="D360" s="21"/>
      <c r="E360" s="21"/>
    </row>
    <row r="361" spans="4:5">
      <c r="D361" s="21"/>
      <c r="E361" s="21"/>
    </row>
    <row r="362" spans="4:5">
      <c r="D362" s="21"/>
      <c r="E362" s="21"/>
    </row>
    <row r="363" spans="4:5">
      <c r="D363" s="21"/>
      <c r="E363" s="21"/>
    </row>
    <row r="364" spans="4:5">
      <c r="D364" s="21"/>
      <c r="E364" s="21"/>
    </row>
    <row r="365" spans="4:5">
      <c r="D365" s="21"/>
      <c r="E365" s="21"/>
    </row>
    <row r="366" spans="4:5">
      <c r="D366" s="21"/>
      <c r="E366" s="21"/>
    </row>
    <row r="367" spans="4:5">
      <c r="D367" s="21"/>
      <c r="E367" s="21"/>
    </row>
    <row r="368" spans="4:5">
      <c r="D368" s="21"/>
      <c r="E368" s="21"/>
    </row>
    <row r="369" spans="4:5">
      <c r="D369" s="21"/>
      <c r="E369" s="21"/>
    </row>
    <row r="370" spans="4:5">
      <c r="D370" s="21"/>
      <c r="E370" s="21"/>
    </row>
    <row r="371" spans="4:5">
      <c r="D371" s="21"/>
      <c r="E371" s="21"/>
    </row>
    <row r="372" spans="4:5">
      <c r="D372" s="21"/>
      <c r="E372" s="21"/>
    </row>
    <row r="373" spans="4:5">
      <c r="D373" s="21"/>
      <c r="E373" s="21"/>
    </row>
    <row r="374" spans="4:5">
      <c r="D374" s="21"/>
      <c r="E374" s="21"/>
    </row>
    <row r="375" spans="4:5">
      <c r="D375" s="21"/>
      <c r="E375" s="21"/>
    </row>
    <row r="376" spans="4:5">
      <c r="D376" s="21"/>
      <c r="E376" s="21"/>
    </row>
    <row r="377" spans="4:5">
      <c r="D377" s="21"/>
      <c r="E377" s="21"/>
    </row>
    <row r="378" spans="4:5">
      <c r="D378" s="21"/>
      <c r="E378" s="21"/>
    </row>
    <row r="379" spans="4:5">
      <c r="D379" s="21"/>
      <c r="E379" s="21"/>
    </row>
    <row r="380" spans="4:5">
      <c r="D380" s="21"/>
      <c r="E380" s="21"/>
    </row>
    <row r="381" spans="4:5">
      <c r="D381" s="21"/>
      <c r="E381" s="21"/>
    </row>
    <row r="382" spans="4:5">
      <c r="D382" s="21"/>
      <c r="E382" s="21"/>
    </row>
    <row r="383" spans="4:5">
      <c r="D383" s="21"/>
      <c r="E383" s="21"/>
    </row>
    <row r="384" spans="4:5">
      <c r="D384" s="21"/>
      <c r="E384" s="21"/>
    </row>
    <row r="385" spans="4:5">
      <c r="D385" s="21"/>
      <c r="E385" s="21"/>
    </row>
    <row r="386" spans="4:5">
      <c r="D386" s="21"/>
      <c r="E386" s="21"/>
    </row>
    <row r="387" spans="4:5">
      <c r="D387" s="21"/>
      <c r="E387" s="21"/>
    </row>
    <row r="388" spans="4:5">
      <c r="D388" s="21"/>
      <c r="E388" s="21"/>
    </row>
    <row r="389" spans="4:5">
      <c r="D389" s="21"/>
      <c r="E389" s="21"/>
    </row>
    <row r="390" spans="4:5">
      <c r="D390" s="21"/>
      <c r="E390" s="21"/>
    </row>
    <row r="391" spans="4:5">
      <c r="D391" s="21"/>
      <c r="E391" s="21"/>
    </row>
    <row r="392" spans="4:5">
      <c r="D392" s="21"/>
      <c r="E392" s="21"/>
    </row>
    <row r="393" spans="4:5">
      <c r="D393" s="21"/>
      <c r="E393" s="21"/>
    </row>
    <row r="394" spans="4:5">
      <c r="D394" s="21"/>
      <c r="E394" s="21"/>
    </row>
    <row r="395" spans="4:5">
      <c r="D395" s="21"/>
      <c r="E395" s="21"/>
    </row>
    <row r="396" spans="4:5">
      <c r="D396" s="21"/>
      <c r="E396" s="21"/>
    </row>
    <row r="397" spans="4:5">
      <c r="D397" s="21"/>
      <c r="E397" s="21"/>
    </row>
    <row r="398" spans="4:5">
      <c r="D398" s="21"/>
      <c r="E398" s="21"/>
    </row>
    <row r="399" spans="4:5">
      <c r="D399" s="21"/>
      <c r="E399" s="21"/>
    </row>
    <row r="400" spans="4:5">
      <c r="D400" s="21"/>
      <c r="E400" s="21"/>
    </row>
    <row r="401" spans="4:5">
      <c r="D401" s="21"/>
      <c r="E401" s="21"/>
    </row>
    <row r="402" spans="4:5">
      <c r="D402" s="21"/>
      <c r="E402" s="21"/>
    </row>
    <row r="403" spans="4:5">
      <c r="D403" s="21"/>
      <c r="E403" s="21"/>
    </row>
    <row r="404" spans="4:5">
      <c r="D404" s="21"/>
      <c r="E404" s="21"/>
    </row>
    <row r="405" spans="4:5">
      <c r="D405" s="21"/>
      <c r="E405" s="21"/>
    </row>
    <row r="406" spans="4:5">
      <c r="D406" s="21"/>
      <c r="E406" s="21"/>
    </row>
    <row r="407" spans="4:5">
      <c r="D407" s="21"/>
      <c r="E407" s="21"/>
    </row>
    <row r="408" spans="4:5">
      <c r="D408" s="21"/>
      <c r="E408" s="21"/>
    </row>
    <row r="409" spans="4:5">
      <c r="D409" s="21"/>
      <c r="E409" s="21"/>
    </row>
    <row r="410" spans="4:5">
      <c r="D410" s="21"/>
      <c r="E410" s="21"/>
    </row>
    <row r="411" spans="4:5">
      <c r="D411" s="21"/>
      <c r="E411" s="21"/>
    </row>
    <row r="412" spans="4:5">
      <c r="D412" s="21"/>
      <c r="E412" s="21"/>
    </row>
    <row r="413" spans="4:5">
      <c r="D413" s="21"/>
      <c r="E413" s="21"/>
    </row>
    <row r="414" spans="4:5">
      <c r="D414" s="21"/>
      <c r="E414" s="21"/>
    </row>
    <row r="415" spans="4:5">
      <c r="D415" s="21"/>
      <c r="E415" s="21"/>
    </row>
    <row r="416" spans="4:5">
      <c r="D416" s="21"/>
      <c r="E416" s="21"/>
    </row>
    <row r="417" spans="4:5">
      <c r="D417" s="21"/>
      <c r="E417" s="21"/>
    </row>
    <row r="418" spans="4:5">
      <c r="D418" s="21"/>
      <c r="E418" s="21"/>
    </row>
    <row r="419" spans="4:5">
      <c r="D419" s="21"/>
      <c r="E419" s="21"/>
    </row>
    <row r="420" spans="4:5">
      <c r="D420" s="21"/>
      <c r="E420" s="21"/>
    </row>
    <row r="421" spans="4:5">
      <c r="D421" s="21"/>
      <c r="E421" s="21"/>
    </row>
    <row r="422" spans="4:5">
      <c r="D422" s="21"/>
      <c r="E422" s="21"/>
    </row>
    <row r="423" spans="4:5">
      <c r="D423" s="21"/>
      <c r="E423" s="21"/>
    </row>
    <row r="424" spans="4:5">
      <c r="D424" s="21"/>
      <c r="E424" s="21"/>
    </row>
    <row r="425" spans="4:5">
      <c r="D425" s="21"/>
      <c r="E425" s="21"/>
    </row>
    <row r="426" spans="4:5">
      <c r="D426" s="21"/>
      <c r="E426" s="21"/>
    </row>
    <row r="427" spans="4:5">
      <c r="D427" s="21"/>
      <c r="E427" s="21"/>
    </row>
    <row r="428" spans="4:5">
      <c r="D428" s="21"/>
      <c r="E428" s="21"/>
    </row>
    <row r="429" spans="4:5">
      <c r="D429" s="21"/>
      <c r="E429" s="21"/>
    </row>
    <row r="430" spans="4:5">
      <c r="D430" s="21"/>
      <c r="E430" s="21"/>
    </row>
    <row r="431" spans="4:5">
      <c r="D431" s="21"/>
      <c r="E431" s="21"/>
    </row>
    <row r="432" spans="4:5">
      <c r="D432" s="21"/>
      <c r="E432" s="21"/>
    </row>
    <row r="433" spans="4:5">
      <c r="D433" s="21"/>
      <c r="E433" s="21"/>
    </row>
    <row r="434" spans="4:5">
      <c r="D434" s="21"/>
      <c r="E434" s="21"/>
    </row>
    <row r="435" spans="4:5">
      <c r="D435" s="21"/>
      <c r="E435" s="21"/>
    </row>
    <row r="436" spans="4:5">
      <c r="D436" s="21"/>
      <c r="E436" s="21"/>
    </row>
    <row r="437" spans="4:5">
      <c r="D437" s="21"/>
      <c r="E437" s="21"/>
    </row>
    <row r="438" spans="4:5">
      <c r="D438" s="21"/>
      <c r="E438" s="21"/>
    </row>
    <row r="439" spans="4:5">
      <c r="D439" s="21"/>
      <c r="E439" s="21"/>
    </row>
    <row r="440" spans="4:5">
      <c r="D440" s="21"/>
      <c r="E440" s="21"/>
    </row>
    <row r="441" spans="4:5">
      <c r="D441" s="21"/>
      <c r="E441" s="21"/>
    </row>
    <row r="442" spans="4:5">
      <c r="D442" s="21"/>
      <c r="E442" s="21"/>
    </row>
    <row r="443" spans="4:5">
      <c r="D443" s="21"/>
      <c r="E443" s="21"/>
    </row>
    <row r="444" spans="4:5">
      <c r="D444" s="21"/>
      <c r="E444" s="21"/>
    </row>
    <row r="445" spans="4:5">
      <c r="D445" s="21"/>
      <c r="E445" s="21"/>
    </row>
    <row r="446" spans="4:5">
      <c r="D446" s="21"/>
      <c r="E446" s="21"/>
    </row>
    <row r="447" spans="4:5">
      <c r="D447" s="21"/>
      <c r="E447" s="21"/>
    </row>
    <row r="448" spans="4:5">
      <c r="D448" s="21"/>
      <c r="E448" s="21"/>
    </row>
    <row r="449" spans="4:5">
      <c r="D449" s="21"/>
      <c r="E449" s="21"/>
    </row>
    <row r="450" spans="4:5">
      <c r="D450" s="21"/>
      <c r="E450" s="21"/>
    </row>
    <row r="451" spans="4:5">
      <c r="D451" s="21"/>
      <c r="E451" s="21"/>
    </row>
    <row r="452" spans="4:5">
      <c r="D452" s="21"/>
      <c r="E452" s="21"/>
    </row>
    <row r="453" spans="4:5">
      <c r="D453" s="21"/>
      <c r="E453" s="21"/>
    </row>
    <row r="454" spans="4:5">
      <c r="D454" s="21"/>
      <c r="E454" s="21"/>
    </row>
    <row r="455" spans="4:5">
      <c r="D455" s="21"/>
      <c r="E455" s="21"/>
    </row>
    <row r="456" spans="4:5">
      <c r="D456" s="21"/>
      <c r="E456" s="21"/>
    </row>
    <row r="457" spans="4:5">
      <c r="D457" s="21"/>
      <c r="E457" s="21"/>
    </row>
    <row r="458" spans="4:5">
      <c r="D458" s="21"/>
      <c r="E458" s="21"/>
    </row>
    <row r="459" spans="4:5">
      <c r="D459" s="21"/>
      <c r="E459" s="21"/>
    </row>
    <row r="460" spans="4:5">
      <c r="D460" s="21"/>
      <c r="E460" s="21"/>
    </row>
    <row r="461" spans="4:5">
      <c r="D461" s="21"/>
      <c r="E461" s="21"/>
    </row>
    <row r="462" spans="4:5">
      <c r="D462" s="21"/>
      <c r="E462" s="21"/>
    </row>
    <row r="463" spans="4:5">
      <c r="D463" s="21"/>
      <c r="E463" s="21"/>
    </row>
    <row r="464" spans="4:5">
      <c r="D464" s="21"/>
      <c r="E464" s="21"/>
    </row>
    <row r="465" spans="4:5">
      <c r="D465" s="21"/>
      <c r="E465" s="21"/>
    </row>
    <row r="466" spans="4:5">
      <c r="D466" s="21"/>
      <c r="E466" s="21"/>
    </row>
    <row r="467" spans="4:5">
      <c r="D467" s="21"/>
      <c r="E467" s="21"/>
    </row>
    <row r="468" spans="4:5">
      <c r="D468" s="21"/>
      <c r="E468" s="21"/>
    </row>
    <row r="469" spans="4:5">
      <c r="D469" s="21"/>
      <c r="E469" s="21"/>
    </row>
    <row r="470" spans="4:5">
      <c r="D470" s="21"/>
      <c r="E470" s="21"/>
    </row>
    <row r="471" spans="4:5">
      <c r="D471" s="21"/>
      <c r="E471" s="21"/>
    </row>
    <row r="472" spans="4:5">
      <c r="D472" s="21"/>
      <c r="E472" s="21"/>
    </row>
    <row r="473" spans="4:5">
      <c r="D473" s="21"/>
      <c r="E473" s="21"/>
    </row>
    <row r="474" spans="4:5">
      <c r="D474" s="21"/>
      <c r="E474" s="21"/>
    </row>
    <row r="475" spans="4:5">
      <c r="D475" s="21"/>
      <c r="E475" s="21"/>
    </row>
    <row r="476" spans="4:5">
      <c r="D476" s="21"/>
      <c r="E476" s="21"/>
    </row>
    <row r="477" spans="4:5">
      <c r="D477" s="21"/>
      <c r="E477" s="21"/>
    </row>
    <row r="478" spans="4:5">
      <c r="D478" s="21"/>
      <c r="E478" s="21"/>
    </row>
    <row r="479" spans="4:5">
      <c r="D479" s="21"/>
      <c r="E479" s="21"/>
    </row>
    <row r="480" spans="4:5">
      <c r="D480" s="21"/>
      <c r="E480" s="21"/>
    </row>
    <row r="481" spans="4:5">
      <c r="D481" s="21"/>
      <c r="E481" s="21"/>
    </row>
    <row r="482" spans="4:5">
      <c r="D482" s="21"/>
      <c r="E482" s="21"/>
    </row>
    <row r="483" spans="4:5">
      <c r="D483" s="21"/>
      <c r="E483" s="21"/>
    </row>
    <row r="484" spans="4:5">
      <c r="D484" s="21"/>
      <c r="E484" s="21"/>
    </row>
    <row r="485" spans="4:5">
      <c r="D485" s="21"/>
      <c r="E485" s="21"/>
    </row>
    <row r="486" spans="4:5">
      <c r="D486" s="21"/>
      <c r="E486" s="21"/>
    </row>
    <row r="487" spans="4:5">
      <c r="D487" s="21"/>
      <c r="E487" s="21"/>
    </row>
    <row r="488" spans="4:5">
      <c r="D488" s="21"/>
      <c r="E488" s="21"/>
    </row>
    <row r="489" spans="4:5">
      <c r="D489" s="21"/>
      <c r="E489" s="21"/>
    </row>
    <row r="490" spans="4:5">
      <c r="D490" s="21"/>
      <c r="E490" s="21"/>
    </row>
    <row r="491" spans="4:5">
      <c r="D491" s="21"/>
      <c r="E491" s="21"/>
    </row>
    <row r="492" spans="4:5">
      <c r="D492" s="21"/>
      <c r="E492" s="21"/>
    </row>
    <row r="493" spans="4:5">
      <c r="D493" s="21"/>
      <c r="E493" s="21"/>
    </row>
    <row r="494" spans="4:5">
      <c r="D494" s="21"/>
      <c r="E494" s="21"/>
    </row>
    <row r="495" spans="4:5">
      <c r="D495" s="21"/>
      <c r="E495" s="21"/>
    </row>
    <row r="496" spans="4:5">
      <c r="D496" s="21"/>
      <c r="E496" s="21"/>
    </row>
    <row r="497" spans="4:5">
      <c r="D497" s="21"/>
      <c r="E497" s="21"/>
    </row>
    <row r="498" spans="4:5">
      <c r="D498" s="21"/>
      <c r="E498" s="21"/>
    </row>
    <row r="499" spans="4:5">
      <c r="D499" s="21"/>
      <c r="E499" s="21"/>
    </row>
    <row r="500" spans="4:5">
      <c r="D500" s="21"/>
      <c r="E500" s="21"/>
    </row>
    <row r="501" spans="4:5">
      <c r="D501" s="21"/>
      <c r="E501" s="21"/>
    </row>
    <row r="502" spans="4:5">
      <c r="D502" s="21"/>
      <c r="E502" s="21"/>
    </row>
    <row r="503" spans="4:5">
      <c r="D503" s="21"/>
      <c r="E503" s="21"/>
    </row>
    <row r="504" spans="4:5">
      <c r="D504" s="21"/>
      <c r="E504" s="21"/>
    </row>
    <row r="505" spans="4:5">
      <c r="D505" s="21"/>
      <c r="E505" s="21"/>
    </row>
    <row r="506" spans="4:5">
      <c r="D506" s="21"/>
      <c r="E506" s="21"/>
    </row>
    <row r="507" spans="4:5">
      <c r="D507" s="21"/>
      <c r="E507" s="21"/>
    </row>
    <row r="508" spans="4:5">
      <c r="D508" s="21"/>
      <c r="E508" s="21"/>
    </row>
    <row r="509" spans="4:5">
      <c r="D509" s="21"/>
      <c r="E509" s="21"/>
    </row>
    <row r="510" spans="4:5">
      <c r="D510" s="21"/>
      <c r="E510" s="21"/>
    </row>
    <row r="511" spans="4:5">
      <c r="D511" s="21"/>
      <c r="E511" s="21"/>
    </row>
    <row r="512" spans="4:5">
      <c r="D512" s="21"/>
      <c r="E512" s="21"/>
    </row>
    <row r="513" spans="4:5">
      <c r="D513" s="21"/>
      <c r="E513" s="21"/>
    </row>
    <row r="514" spans="4:5">
      <c r="D514" s="21"/>
      <c r="E514" s="21"/>
    </row>
    <row r="515" spans="4:5">
      <c r="D515" s="21"/>
      <c r="E515" s="21"/>
    </row>
    <row r="516" spans="4:5">
      <c r="D516" s="21"/>
      <c r="E516" s="21"/>
    </row>
    <row r="517" spans="4:5">
      <c r="D517" s="21"/>
      <c r="E517" s="21"/>
    </row>
    <row r="518" spans="4:5">
      <c r="D518" s="21"/>
      <c r="E518" s="21"/>
    </row>
    <row r="519" spans="4:5">
      <c r="D519" s="21"/>
      <c r="E519" s="21"/>
    </row>
    <row r="520" spans="4:5">
      <c r="D520" s="21"/>
      <c r="E520" s="21"/>
    </row>
    <row r="521" spans="4:5">
      <c r="D521" s="21"/>
      <c r="E521" s="21"/>
    </row>
    <row r="522" spans="4:5">
      <c r="D522" s="21"/>
      <c r="E522" s="21"/>
    </row>
    <row r="523" spans="4:5">
      <c r="D523" s="21"/>
      <c r="E523" s="21"/>
    </row>
    <row r="524" spans="4:5">
      <c r="D524" s="21"/>
      <c r="E524" s="21"/>
    </row>
    <row r="525" spans="4:5">
      <c r="D525" s="21"/>
      <c r="E525" s="21"/>
    </row>
    <row r="526" spans="4:5">
      <c r="D526" s="21"/>
      <c r="E526" s="21"/>
    </row>
    <row r="527" spans="4:5">
      <c r="D527" s="21"/>
      <c r="E527" s="21"/>
    </row>
    <row r="528" spans="4:5">
      <c r="D528" s="21"/>
      <c r="E528" s="21"/>
    </row>
    <row r="529" spans="4:5">
      <c r="D529" s="21"/>
      <c r="E529" s="21"/>
    </row>
    <row r="530" spans="4:5">
      <c r="D530" s="21"/>
      <c r="E530" s="21"/>
    </row>
    <row r="531" spans="4:5">
      <c r="D531" s="21"/>
      <c r="E531" s="21"/>
    </row>
    <row r="532" spans="4:5">
      <c r="D532" s="21"/>
      <c r="E532" s="21"/>
    </row>
    <row r="533" spans="4:5">
      <c r="D533" s="21"/>
      <c r="E533" s="21"/>
    </row>
    <row r="534" spans="4:5">
      <c r="D534" s="21"/>
      <c r="E534" s="21"/>
    </row>
    <row r="535" spans="4:5">
      <c r="D535" s="21"/>
      <c r="E535" s="21"/>
    </row>
    <row r="536" spans="4:5">
      <c r="D536" s="21"/>
      <c r="E536" s="21"/>
    </row>
    <row r="537" spans="4:5">
      <c r="D537" s="21"/>
      <c r="E537" s="21"/>
    </row>
    <row r="538" spans="4:5">
      <c r="D538" s="21"/>
      <c r="E538" s="21"/>
    </row>
    <row r="539" spans="4:5">
      <c r="D539" s="21"/>
      <c r="E539" s="21"/>
    </row>
    <row r="540" spans="4:5">
      <c r="D540" s="21"/>
      <c r="E540" s="21"/>
    </row>
    <row r="541" spans="4:5">
      <c r="D541" s="21"/>
      <c r="E541" s="21"/>
    </row>
    <row r="542" spans="4:5">
      <c r="D542" s="21"/>
      <c r="E542" s="21"/>
    </row>
    <row r="543" spans="4:5">
      <c r="D543" s="21"/>
      <c r="E543" s="21"/>
    </row>
    <row r="544" spans="4:5">
      <c r="D544" s="21"/>
      <c r="E544" s="21"/>
    </row>
    <row r="545" spans="4:5">
      <c r="D545" s="21"/>
      <c r="E545" s="21"/>
    </row>
    <row r="546" spans="4:5">
      <c r="D546" s="21"/>
      <c r="E546" s="21"/>
    </row>
    <row r="547" spans="4:5">
      <c r="D547" s="21"/>
      <c r="E547" s="21"/>
    </row>
    <row r="548" spans="4:5">
      <c r="D548" s="21"/>
      <c r="E548" s="21"/>
    </row>
    <row r="549" spans="4:5">
      <c r="D549" s="21"/>
      <c r="E549" s="21"/>
    </row>
    <row r="550" spans="4:5">
      <c r="D550" s="21"/>
      <c r="E550" s="21"/>
    </row>
    <row r="551" spans="4:5">
      <c r="D551" s="21"/>
      <c r="E551" s="21"/>
    </row>
    <row r="552" spans="4:5">
      <c r="D552" s="21"/>
      <c r="E552" s="21"/>
    </row>
    <row r="553" spans="4:5">
      <c r="D553" s="21"/>
      <c r="E553" s="21"/>
    </row>
    <row r="554" spans="4:5">
      <c r="D554" s="21"/>
      <c r="E554" s="21"/>
    </row>
    <row r="555" spans="4:5">
      <c r="D555" s="21"/>
      <c r="E555" s="21"/>
    </row>
    <row r="556" spans="4:5">
      <c r="D556" s="21"/>
      <c r="E556" s="21"/>
    </row>
    <row r="557" spans="4:5">
      <c r="D557" s="21"/>
      <c r="E557" s="21"/>
    </row>
    <row r="558" spans="4:5">
      <c r="D558" s="21"/>
      <c r="E558" s="21"/>
    </row>
    <row r="559" spans="4:5">
      <c r="D559" s="21"/>
      <c r="E559" s="21"/>
    </row>
    <row r="560" spans="4:5">
      <c r="D560" s="21"/>
      <c r="E560" s="21"/>
    </row>
    <row r="561" spans="4:5">
      <c r="D561" s="21"/>
      <c r="E561" s="21"/>
    </row>
    <row r="562" spans="4:5">
      <c r="D562" s="21"/>
      <c r="E562" s="21"/>
    </row>
    <row r="563" spans="4:5">
      <c r="D563" s="21"/>
      <c r="E563" s="21"/>
    </row>
    <row r="564" spans="4:5">
      <c r="D564" s="21"/>
      <c r="E564" s="21"/>
    </row>
    <row r="565" spans="4:5">
      <c r="D565" s="21"/>
      <c r="E565" s="21"/>
    </row>
    <row r="566" spans="4:5">
      <c r="D566" s="21"/>
      <c r="E566" s="21"/>
    </row>
    <row r="567" spans="4:5">
      <c r="D567" s="21"/>
      <c r="E567" s="21"/>
    </row>
    <row r="568" spans="4:5">
      <c r="D568" s="21"/>
      <c r="E568" s="21"/>
    </row>
    <row r="569" spans="4:5">
      <c r="D569" s="21"/>
      <c r="E569" s="21"/>
    </row>
    <row r="570" spans="4:5">
      <c r="D570" s="21"/>
      <c r="E570" s="21"/>
    </row>
    <row r="571" spans="4:5">
      <c r="D571" s="21"/>
      <c r="E571" s="21"/>
    </row>
    <row r="572" spans="4:5">
      <c r="D572" s="21"/>
      <c r="E572" s="21"/>
    </row>
    <row r="573" spans="4:5">
      <c r="D573" s="21"/>
      <c r="E573" s="21"/>
    </row>
    <row r="574" spans="4:5">
      <c r="D574" s="21"/>
      <c r="E574" s="21"/>
    </row>
    <row r="575" spans="4:5">
      <c r="D575" s="21"/>
      <c r="E575" s="21"/>
    </row>
    <row r="576" spans="4:5">
      <c r="D576" s="21"/>
      <c r="E576" s="21"/>
    </row>
    <row r="577" spans="4:5">
      <c r="D577" s="21"/>
      <c r="E577" s="21"/>
    </row>
    <row r="578" spans="4:5">
      <c r="D578" s="21"/>
      <c r="E578" s="21"/>
    </row>
    <row r="579" spans="4:5">
      <c r="D579" s="21"/>
      <c r="E579" s="21"/>
    </row>
    <row r="580" spans="4:5">
      <c r="D580" s="21"/>
      <c r="E580" s="21"/>
    </row>
    <row r="581" spans="4:5">
      <c r="D581" s="21"/>
      <c r="E581" s="21"/>
    </row>
    <row r="582" spans="4:5">
      <c r="D582" s="21"/>
      <c r="E582" s="21"/>
    </row>
    <row r="583" spans="4:5">
      <c r="D583" s="21"/>
      <c r="E583" s="21"/>
    </row>
    <row r="584" spans="4:5">
      <c r="D584" s="21"/>
      <c r="E584" s="21"/>
    </row>
    <row r="585" spans="4:5">
      <c r="D585" s="21"/>
      <c r="E585" s="21"/>
    </row>
    <row r="586" spans="4:5">
      <c r="D586" s="21"/>
      <c r="E586" s="21"/>
    </row>
    <row r="587" spans="4:5">
      <c r="D587" s="21"/>
      <c r="E587" s="21"/>
    </row>
    <row r="588" spans="4:5">
      <c r="D588" s="21"/>
      <c r="E588" s="21"/>
    </row>
    <row r="589" spans="4:5">
      <c r="D589" s="21"/>
      <c r="E589" s="21"/>
    </row>
    <row r="590" spans="4:5">
      <c r="D590" s="21"/>
      <c r="E590" s="21"/>
    </row>
    <row r="591" spans="4:5">
      <c r="D591" s="21"/>
      <c r="E591" s="21"/>
    </row>
    <row r="592" spans="4:5">
      <c r="D592" s="21"/>
      <c r="E592" s="21"/>
    </row>
    <row r="593" spans="4:5">
      <c r="D593" s="21"/>
      <c r="E593" s="21"/>
    </row>
    <row r="594" spans="4:5">
      <c r="D594" s="21"/>
      <c r="E594" s="21"/>
    </row>
    <row r="595" spans="4:5">
      <c r="D595" s="21"/>
      <c r="E595" s="21"/>
    </row>
    <row r="596" spans="4:5">
      <c r="D596" s="21"/>
      <c r="E596" s="21"/>
    </row>
    <row r="597" spans="4:5">
      <c r="D597" s="21"/>
      <c r="E597" s="21"/>
    </row>
    <row r="598" spans="4:5">
      <c r="D598" s="21"/>
      <c r="E598" s="21"/>
    </row>
    <row r="599" spans="4:5">
      <c r="D599" s="21"/>
      <c r="E599" s="21"/>
    </row>
    <row r="600" spans="4:5">
      <c r="D600" s="21"/>
      <c r="E600" s="21"/>
    </row>
    <row r="601" spans="4:5">
      <c r="D601" s="21"/>
      <c r="E601" s="21"/>
    </row>
    <row r="602" spans="4:5">
      <c r="D602" s="21"/>
      <c r="E602" s="21"/>
    </row>
    <row r="603" spans="4:5">
      <c r="D603" s="21"/>
      <c r="E603" s="21"/>
    </row>
    <row r="604" spans="4:5">
      <c r="D604" s="21"/>
      <c r="E604" s="21"/>
    </row>
    <row r="605" spans="4:5">
      <c r="D605" s="21"/>
      <c r="E605" s="21"/>
    </row>
    <row r="606" spans="4:5">
      <c r="D606" s="21"/>
      <c r="E606" s="21"/>
    </row>
    <row r="607" spans="4:5">
      <c r="D607" s="21"/>
      <c r="E607" s="21"/>
    </row>
    <row r="608" spans="4:5">
      <c r="D608" s="21"/>
      <c r="E608" s="21"/>
    </row>
    <row r="609" spans="4:5">
      <c r="D609" s="21"/>
      <c r="E609" s="21"/>
    </row>
    <row r="610" spans="4:5">
      <c r="D610" s="21"/>
      <c r="E610" s="21"/>
    </row>
    <row r="611" spans="4:5">
      <c r="D611" s="21"/>
      <c r="E611" s="21"/>
    </row>
    <row r="612" spans="4:5">
      <c r="D612" s="21"/>
      <c r="E612" s="21"/>
    </row>
    <row r="613" spans="4:5">
      <c r="D613" s="21"/>
      <c r="E613" s="21"/>
    </row>
    <row r="614" spans="4:5">
      <c r="D614" s="21"/>
      <c r="E614" s="21"/>
    </row>
    <row r="615" spans="4:5">
      <c r="D615" s="21"/>
      <c r="E615" s="21"/>
    </row>
    <row r="616" spans="4:5">
      <c r="D616" s="21"/>
      <c r="E616" s="21"/>
    </row>
    <row r="617" spans="4:5">
      <c r="D617" s="21"/>
      <c r="E617" s="21"/>
    </row>
    <row r="618" spans="4:5">
      <c r="D618" s="21"/>
      <c r="E618" s="21"/>
    </row>
    <row r="619" spans="4:5">
      <c r="D619" s="21"/>
      <c r="E619" s="21"/>
    </row>
    <row r="620" spans="4:5">
      <c r="D620" s="21"/>
      <c r="E620" s="21"/>
    </row>
    <row r="621" spans="4:5">
      <c r="D621" s="21"/>
      <c r="E621" s="21"/>
    </row>
    <row r="622" spans="4:5">
      <c r="D622" s="21"/>
      <c r="E622" s="21"/>
    </row>
    <row r="623" spans="4:5">
      <c r="D623" s="21"/>
      <c r="E623" s="21"/>
    </row>
    <row r="624" spans="4:5">
      <c r="D624" s="21"/>
      <c r="E624" s="21"/>
    </row>
    <row r="625" spans="4:5">
      <c r="D625" s="21"/>
      <c r="E625" s="21"/>
    </row>
    <row r="626" spans="4:5">
      <c r="D626" s="21"/>
      <c r="E626" s="21"/>
    </row>
    <row r="627" spans="4:5">
      <c r="D627" s="21"/>
      <c r="E627" s="21"/>
    </row>
    <row r="628" spans="4:5">
      <c r="D628" s="21"/>
      <c r="E628" s="21"/>
    </row>
    <row r="629" spans="4:5">
      <c r="D629" s="21"/>
      <c r="E629" s="21"/>
    </row>
    <row r="630" spans="4:5">
      <c r="D630" s="21"/>
      <c r="E630" s="21"/>
    </row>
    <row r="631" spans="4:5">
      <c r="D631" s="21"/>
      <c r="E631" s="21"/>
    </row>
    <row r="632" spans="4:5">
      <c r="D632" s="21"/>
      <c r="E632" s="21"/>
    </row>
    <row r="633" spans="4:5">
      <c r="D633" s="21"/>
      <c r="E633" s="21"/>
    </row>
    <row r="634" spans="4:5">
      <c r="D634" s="21"/>
      <c r="E634" s="21"/>
    </row>
    <row r="635" spans="4:5">
      <c r="D635" s="21"/>
      <c r="E635" s="21"/>
    </row>
    <row r="636" spans="4:5">
      <c r="D636" s="21"/>
      <c r="E636" s="21"/>
    </row>
    <row r="637" spans="4:5">
      <c r="D637" s="21"/>
      <c r="E637" s="21"/>
    </row>
    <row r="638" spans="4:5">
      <c r="D638" s="21"/>
      <c r="E638" s="21"/>
    </row>
    <row r="639" spans="4:5">
      <c r="D639" s="21"/>
      <c r="E639" s="21"/>
    </row>
    <row r="640" spans="4:5">
      <c r="D640" s="21"/>
      <c r="E640" s="21"/>
    </row>
    <row r="641" spans="4:5">
      <c r="D641" s="21"/>
      <c r="E641" s="21"/>
    </row>
    <row r="642" spans="4:5">
      <c r="D642" s="21"/>
      <c r="E642" s="21"/>
    </row>
    <row r="643" spans="4:5">
      <c r="D643" s="21"/>
      <c r="E643" s="21"/>
    </row>
    <row r="644" spans="4:5">
      <c r="D644" s="21"/>
      <c r="E644" s="21"/>
    </row>
    <row r="645" spans="4:5">
      <c r="D645" s="21"/>
      <c r="E645" s="21"/>
    </row>
    <row r="646" spans="4:5">
      <c r="D646" s="21"/>
      <c r="E646" s="21"/>
    </row>
    <row r="647" spans="4:5">
      <c r="D647" s="21"/>
      <c r="E647" s="21"/>
    </row>
    <row r="648" spans="4:5">
      <c r="D648" s="21"/>
      <c r="E648" s="21"/>
    </row>
    <row r="649" spans="4:5">
      <c r="D649" s="21"/>
      <c r="E649" s="21"/>
    </row>
    <row r="650" spans="4:5">
      <c r="D650" s="21"/>
      <c r="E650" s="21"/>
    </row>
    <row r="651" spans="4:5">
      <c r="D651" s="21"/>
      <c r="E651" s="21"/>
    </row>
    <row r="652" spans="4:5">
      <c r="D652" s="21"/>
      <c r="E652" s="21"/>
    </row>
    <row r="653" spans="4:5">
      <c r="D653" s="21"/>
      <c r="E653" s="21"/>
    </row>
    <row r="654" spans="4:5">
      <c r="D654" s="21"/>
      <c r="E654" s="21"/>
    </row>
    <row r="655" spans="4:5">
      <c r="D655" s="21"/>
      <c r="E655" s="21"/>
    </row>
    <row r="656" spans="4:5">
      <c r="D656" s="21"/>
      <c r="E656" s="21"/>
    </row>
    <row r="657" spans="4:5">
      <c r="D657" s="21"/>
      <c r="E657" s="21"/>
    </row>
    <row r="658" spans="4:5">
      <c r="D658" s="21"/>
      <c r="E658" s="21"/>
    </row>
    <row r="659" spans="4:5">
      <c r="D659" s="21"/>
      <c r="E659" s="21"/>
    </row>
    <row r="660" spans="4:5">
      <c r="D660" s="21"/>
      <c r="E660" s="21"/>
    </row>
    <row r="661" spans="4:5">
      <c r="D661" s="21"/>
      <c r="E661" s="21"/>
    </row>
    <row r="662" spans="4:5">
      <c r="D662" s="21"/>
      <c r="E662" s="21"/>
    </row>
    <row r="663" spans="4:5">
      <c r="D663" s="21"/>
      <c r="E663" s="21"/>
    </row>
    <row r="664" spans="4:5">
      <c r="D664" s="21"/>
      <c r="E664" s="21"/>
    </row>
    <row r="665" spans="4:5">
      <c r="D665" s="21"/>
      <c r="E665" s="21"/>
    </row>
    <row r="666" spans="4:5">
      <c r="D666" s="21"/>
      <c r="E666" s="21"/>
    </row>
    <row r="667" spans="4:5">
      <c r="D667" s="21"/>
      <c r="E667" s="21"/>
    </row>
    <row r="668" spans="4:5">
      <c r="D668" s="21"/>
      <c r="E668" s="21"/>
    </row>
    <row r="669" spans="4:5">
      <c r="D669" s="21"/>
      <c r="E669" s="21"/>
    </row>
    <row r="670" spans="4:5">
      <c r="D670" s="21"/>
      <c r="E670" s="21"/>
    </row>
    <row r="671" spans="4:5">
      <c r="D671" s="21"/>
      <c r="E671" s="21"/>
    </row>
    <row r="672" spans="4:5">
      <c r="D672" s="21"/>
      <c r="E672" s="21"/>
    </row>
    <row r="673" spans="4:5">
      <c r="D673" s="21"/>
      <c r="E673" s="21"/>
    </row>
    <row r="674" spans="4:5">
      <c r="D674" s="21"/>
      <c r="E674" s="21"/>
    </row>
    <row r="675" spans="4:5">
      <c r="D675" s="21"/>
      <c r="E675" s="21"/>
    </row>
    <row r="676" spans="4:5">
      <c r="D676" s="21"/>
      <c r="E676" s="21"/>
    </row>
    <row r="677" spans="4:5">
      <c r="D677" s="21"/>
      <c r="E677" s="21"/>
    </row>
    <row r="678" spans="4:5">
      <c r="D678" s="21"/>
      <c r="E678" s="21"/>
    </row>
    <row r="679" spans="4:5">
      <c r="D679" s="21"/>
      <c r="E679" s="21"/>
    </row>
    <row r="680" spans="4:5">
      <c r="D680" s="21"/>
      <c r="E680" s="21"/>
    </row>
    <row r="681" spans="4:5">
      <c r="D681" s="21"/>
      <c r="E681" s="21"/>
    </row>
    <row r="682" spans="4:5">
      <c r="D682" s="21"/>
      <c r="E682" s="21"/>
    </row>
    <row r="683" spans="4:5">
      <c r="D683" s="21"/>
      <c r="E683" s="21"/>
    </row>
    <row r="684" spans="4:5">
      <c r="D684" s="21"/>
      <c r="E684" s="21"/>
    </row>
    <row r="685" spans="4:5">
      <c r="D685" s="21"/>
      <c r="E685" s="21"/>
    </row>
    <row r="686" spans="4:5">
      <c r="D686" s="21"/>
      <c r="E686" s="21"/>
    </row>
    <row r="687" spans="4:5">
      <c r="D687" s="21"/>
      <c r="E687" s="21"/>
    </row>
    <row r="688" spans="4:5">
      <c r="D688" s="21"/>
      <c r="E688" s="21"/>
    </row>
    <row r="689" spans="4:5">
      <c r="D689" s="21"/>
      <c r="E689" s="21"/>
    </row>
    <row r="690" spans="4:5">
      <c r="D690" s="21"/>
      <c r="E690" s="21"/>
    </row>
    <row r="691" spans="4:5">
      <c r="D691" s="21"/>
      <c r="E691" s="21"/>
    </row>
    <row r="692" spans="4:5">
      <c r="D692" s="21"/>
      <c r="E692" s="21"/>
    </row>
    <row r="693" spans="4:5">
      <c r="D693" s="21"/>
      <c r="E693" s="21"/>
    </row>
    <row r="694" spans="4:5">
      <c r="D694" s="21"/>
      <c r="E694" s="21"/>
    </row>
    <row r="695" spans="4:5">
      <c r="D695" s="21"/>
      <c r="E695" s="21"/>
    </row>
    <row r="696" spans="4:5">
      <c r="D696" s="21"/>
      <c r="E696" s="21"/>
    </row>
    <row r="697" spans="4:5">
      <c r="D697" s="21"/>
      <c r="E697" s="21"/>
    </row>
    <row r="698" spans="4:5">
      <c r="D698" s="21"/>
      <c r="E698" s="21"/>
    </row>
    <row r="699" spans="4:5">
      <c r="D699" s="21"/>
      <c r="E699" s="21"/>
    </row>
    <row r="700" spans="4:5">
      <c r="D700" s="21"/>
      <c r="E700" s="21"/>
    </row>
    <row r="701" spans="4:5">
      <c r="D701" s="21"/>
      <c r="E701" s="21"/>
    </row>
    <row r="702" spans="4:5">
      <c r="D702" s="21"/>
      <c r="E702" s="21"/>
    </row>
    <row r="703" spans="4:5">
      <c r="D703" s="21"/>
      <c r="E703" s="21"/>
    </row>
    <row r="704" spans="4:5">
      <c r="D704" s="21"/>
      <c r="E704" s="21"/>
    </row>
    <row r="705" spans="4:5">
      <c r="D705" s="21"/>
      <c r="E705" s="21"/>
    </row>
    <row r="706" spans="4:5">
      <c r="D706" s="21"/>
      <c r="E706" s="21"/>
    </row>
    <row r="707" spans="4:5">
      <c r="D707" s="21"/>
      <c r="E707" s="21"/>
    </row>
    <row r="708" spans="4:5">
      <c r="D708" s="21"/>
      <c r="E708" s="21"/>
    </row>
    <row r="709" spans="4:5">
      <c r="D709" s="21"/>
      <c r="E709" s="21"/>
    </row>
    <row r="710" spans="4:5">
      <c r="D710" s="21"/>
      <c r="E710" s="21"/>
    </row>
    <row r="711" spans="4:5">
      <c r="D711" s="21"/>
      <c r="E711" s="21"/>
    </row>
    <row r="712" spans="4:5">
      <c r="D712" s="21"/>
      <c r="E712" s="21"/>
    </row>
    <row r="713" spans="4:5">
      <c r="D713" s="21"/>
      <c r="E713" s="21"/>
    </row>
    <row r="714" spans="4:5">
      <c r="D714" s="21"/>
      <c r="E714" s="21"/>
    </row>
    <row r="715" spans="4:5">
      <c r="D715" s="21"/>
      <c r="E715" s="21"/>
    </row>
    <row r="716" spans="4:5">
      <c r="D716" s="21"/>
      <c r="E716" s="21"/>
    </row>
    <row r="717" spans="4:5">
      <c r="D717" s="21"/>
      <c r="E717" s="21"/>
    </row>
    <row r="718" spans="4:5">
      <c r="D718" s="21"/>
      <c r="E718" s="21"/>
    </row>
    <row r="719" spans="4:5">
      <c r="D719" s="21"/>
      <c r="E719" s="21"/>
    </row>
    <row r="720" spans="4:5">
      <c r="D720" s="21"/>
      <c r="E720" s="21"/>
    </row>
    <row r="721" spans="4:5">
      <c r="D721" s="21"/>
      <c r="E721" s="21"/>
    </row>
    <row r="722" spans="4:5">
      <c r="D722" s="21"/>
      <c r="E722" s="21"/>
    </row>
    <row r="723" spans="4:5">
      <c r="D723" s="21"/>
      <c r="E723" s="21"/>
    </row>
    <row r="724" spans="4:5">
      <c r="D724" s="21"/>
      <c r="E724" s="21"/>
    </row>
    <row r="725" spans="4:5">
      <c r="D725" s="21"/>
      <c r="E725" s="21"/>
    </row>
    <row r="726" spans="4:5">
      <c r="D726" s="21"/>
      <c r="E726" s="21"/>
    </row>
    <row r="727" spans="4:5">
      <c r="D727" s="21"/>
      <c r="E727" s="21"/>
    </row>
    <row r="728" spans="4:5">
      <c r="D728" s="21"/>
      <c r="E728" s="21"/>
    </row>
    <row r="729" spans="4:5">
      <c r="D729" s="21"/>
      <c r="E729" s="21"/>
    </row>
    <row r="730" spans="4:5">
      <c r="D730" s="21"/>
      <c r="E730" s="21"/>
    </row>
    <row r="731" spans="4:5">
      <c r="D731" s="21"/>
      <c r="E731" s="21"/>
    </row>
    <row r="732" spans="4:5">
      <c r="D732" s="21"/>
      <c r="E732" s="21"/>
    </row>
    <row r="733" spans="4:5">
      <c r="D733" s="21"/>
      <c r="E733" s="21"/>
    </row>
    <row r="734" spans="4:5">
      <c r="D734" s="21"/>
      <c r="E734" s="21"/>
    </row>
    <row r="735" spans="4:5">
      <c r="D735" s="21"/>
      <c r="E735" s="21"/>
    </row>
    <row r="736" spans="4:5">
      <c r="D736" s="21"/>
      <c r="E736" s="21"/>
    </row>
    <row r="737" spans="4:5">
      <c r="D737" s="21"/>
      <c r="E737" s="21"/>
    </row>
    <row r="738" spans="4:5">
      <c r="D738" s="21"/>
      <c r="E738" s="21"/>
    </row>
    <row r="739" spans="4:5">
      <c r="D739" s="21"/>
      <c r="E739" s="21"/>
    </row>
    <row r="740" spans="4:5">
      <c r="D740" s="21"/>
      <c r="E740" s="21"/>
    </row>
    <row r="741" spans="4:5">
      <c r="D741" s="21"/>
      <c r="E741" s="21"/>
    </row>
    <row r="742" spans="4:5">
      <c r="D742" s="21"/>
      <c r="E742" s="21"/>
    </row>
    <row r="743" spans="4:5">
      <c r="D743" s="21"/>
      <c r="E743" s="21"/>
    </row>
    <row r="744" spans="4:5">
      <c r="D744" s="21"/>
      <c r="E744" s="21"/>
    </row>
    <row r="745" spans="4:5">
      <c r="D745" s="21"/>
      <c r="E745" s="21"/>
    </row>
    <row r="746" spans="4:5">
      <c r="D746" s="21"/>
      <c r="E746" s="21"/>
    </row>
    <row r="747" spans="4:5">
      <c r="D747" s="21"/>
      <c r="E747" s="21"/>
    </row>
    <row r="748" spans="4:5">
      <c r="D748" s="21"/>
      <c r="E748" s="21"/>
    </row>
    <row r="749" spans="4:5">
      <c r="D749" s="21"/>
      <c r="E749" s="21"/>
    </row>
    <row r="750" spans="4:5">
      <c r="D750" s="21"/>
      <c r="E750" s="21"/>
    </row>
    <row r="751" spans="4:5">
      <c r="D751" s="21"/>
      <c r="E751" s="21"/>
    </row>
    <row r="752" spans="4:5">
      <c r="D752" s="21"/>
      <c r="E752" s="21"/>
    </row>
    <row r="753" spans="4:5">
      <c r="D753" s="21"/>
      <c r="E753" s="21"/>
    </row>
    <row r="754" spans="4:5">
      <c r="D754" s="21"/>
      <c r="E754" s="21"/>
    </row>
    <row r="755" spans="4:5">
      <c r="D755" s="21"/>
      <c r="E755" s="21"/>
    </row>
    <row r="756" spans="4:5">
      <c r="D756" s="21"/>
      <c r="E756" s="21"/>
    </row>
    <row r="757" spans="4:5">
      <c r="D757" s="21"/>
      <c r="E757" s="21"/>
    </row>
    <row r="758" spans="4:5">
      <c r="D758" s="21"/>
      <c r="E758" s="21"/>
    </row>
    <row r="759" spans="4:5">
      <c r="D759" s="21"/>
      <c r="E759" s="21"/>
    </row>
    <row r="760" spans="4:5">
      <c r="D760" s="21"/>
      <c r="E760" s="21"/>
    </row>
    <row r="761" spans="4:5">
      <c r="D761" s="21"/>
      <c r="E761" s="21"/>
    </row>
    <row r="762" spans="4:5">
      <c r="D762" s="21"/>
      <c r="E762" s="21"/>
    </row>
    <row r="763" spans="4:5">
      <c r="D763" s="21"/>
      <c r="E763" s="21"/>
    </row>
    <row r="764" spans="4:5">
      <c r="D764" s="21"/>
      <c r="E764" s="21"/>
    </row>
    <row r="765" spans="4:5">
      <c r="D765" s="21"/>
      <c r="E765" s="21"/>
    </row>
    <row r="766" spans="4:5">
      <c r="D766" s="21"/>
      <c r="E766" s="21"/>
    </row>
    <row r="767" spans="4:5">
      <c r="D767" s="21"/>
      <c r="E767" s="21"/>
    </row>
    <row r="768" spans="4:5">
      <c r="D768" s="21"/>
      <c r="E768" s="21"/>
    </row>
    <row r="769" spans="4:5">
      <c r="D769" s="21"/>
      <c r="E769" s="21"/>
    </row>
    <row r="770" spans="4:5">
      <c r="D770" s="21"/>
      <c r="E770" s="21"/>
    </row>
    <row r="771" spans="4:5">
      <c r="D771" s="21"/>
      <c r="E771" s="21"/>
    </row>
    <row r="772" spans="4:5">
      <c r="D772" s="21"/>
      <c r="E772" s="21"/>
    </row>
    <row r="773" spans="4:5">
      <c r="D773" s="21"/>
      <c r="E773" s="21"/>
    </row>
    <row r="774" spans="4:5">
      <c r="D774" s="21"/>
      <c r="E774" s="21"/>
    </row>
    <row r="775" spans="4:5">
      <c r="D775" s="21"/>
      <c r="E775" s="21"/>
    </row>
    <row r="776" spans="4:5">
      <c r="D776" s="21"/>
      <c r="E776" s="21"/>
    </row>
    <row r="777" spans="4:5">
      <c r="D777" s="21"/>
      <c r="E777" s="21"/>
    </row>
    <row r="778" spans="4:5">
      <c r="D778" s="21"/>
      <c r="E778" s="21"/>
    </row>
    <row r="779" spans="4:5">
      <c r="D779" s="21"/>
      <c r="E779" s="21"/>
    </row>
    <row r="780" spans="4:5">
      <c r="D780" s="21"/>
      <c r="E780" s="21"/>
    </row>
    <row r="781" spans="4:5">
      <c r="D781" s="21"/>
      <c r="E781" s="21"/>
    </row>
    <row r="782" spans="4:5">
      <c r="D782" s="21"/>
      <c r="E782" s="21"/>
    </row>
    <row r="783" spans="4:5">
      <c r="D783" s="21"/>
      <c r="E783" s="21"/>
    </row>
    <row r="784" spans="4:5">
      <c r="D784" s="21"/>
      <c r="E784" s="21"/>
    </row>
    <row r="785" spans="4:5">
      <c r="D785" s="21"/>
      <c r="E785" s="21"/>
    </row>
    <row r="786" spans="4:5">
      <c r="D786" s="21"/>
      <c r="E786" s="21"/>
    </row>
    <row r="787" spans="4:5">
      <c r="D787" s="21"/>
      <c r="E787" s="21"/>
    </row>
    <row r="788" spans="4:5">
      <c r="D788" s="21"/>
      <c r="E788" s="21"/>
    </row>
    <row r="789" spans="4:5">
      <c r="D789" s="21"/>
      <c r="E789" s="21"/>
    </row>
    <row r="790" spans="4:5">
      <c r="D790" s="21"/>
      <c r="E790" s="21"/>
    </row>
    <row r="791" spans="4:5">
      <c r="D791" s="21"/>
      <c r="E791" s="21"/>
    </row>
    <row r="792" spans="4:5">
      <c r="D792" s="21"/>
      <c r="E792" s="21"/>
    </row>
    <row r="793" spans="4:5">
      <c r="D793" s="21"/>
      <c r="E793" s="21"/>
    </row>
    <row r="794" spans="4:5">
      <c r="D794" s="21"/>
      <c r="E794" s="21"/>
    </row>
    <row r="795" spans="4:5">
      <c r="D795" s="21"/>
      <c r="E795" s="21"/>
    </row>
    <row r="796" spans="4:5">
      <c r="D796" s="21"/>
      <c r="E796" s="21"/>
    </row>
    <row r="797" spans="4:5">
      <c r="D797" s="21"/>
      <c r="E797" s="21"/>
    </row>
    <row r="798" spans="4:5">
      <c r="D798" s="21"/>
      <c r="E798" s="21"/>
    </row>
    <row r="799" spans="4:5">
      <c r="D799" s="21"/>
      <c r="E799" s="21"/>
    </row>
    <row r="800" spans="4:5">
      <c r="D800" s="21"/>
      <c r="E800" s="21"/>
    </row>
    <row r="801" spans="4:5">
      <c r="D801" s="21"/>
      <c r="E801" s="21"/>
    </row>
    <row r="802" spans="4:5">
      <c r="D802" s="21"/>
      <c r="E802" s="21"/>
    </row>
    <row r="803" spans="4:5">
      <c r="D803" s="21"/>
      <c r="E803" s="21"/>
    </row>
    <row r="804" spans="4:5">
      <c r="D804" s="21"/>
      <c r="E804" s="21"/>
    </row>
    <row r="805" spans="4:5">
      <c r="D805" s="21"/>
      <c r="E805" s="21"/>
    </row>
    <row r="806" spans="4:5">
      <c r="D806" s="21"/>
      <c r="E806" s="21"/>
    </row>
    <row r="807" spans="4:5">
      <c r="D807" s="21"/>
      <c r="E807" s="21"/>
    </row>
    <row r="808" spans="4:5">
      <c r="D808" s="21"/>
      <c r="E808" s="21"/>
    </row>
    <row r="809" spans="4:5">
      <c r="D809" s="21"/>
      <c r="E809" s="21"/>
    </row>
    <row r="810" spans="4:5">
      <c r="D810" s="21"/>
      <c r="E810" s="21"/>
    </row>
    <row r="811" spans="4:5">
      <c r="D811" s="21"/>
      <c r="E811" s="21"/>
    </row>
    <row r="812" spans="4:5">
      <c r="D812" s="21"/>
      <c r="E812" s="21"/>
    </row>
    <row r="813" spans="4:5">
      <c r="D813" s="21"/>
      <c r="E813" s="21"/>
    </row>
    <row r="814" spans="4:5">
      <c r="D814" s="21"/>
      <c r="E814" s="21"/>
    </row>
    <row r="815" spans="4:5">
      <c r="D815" s="21"/>
      <c r="E815" s="21"/>
    </row>
    <row r="816" spans="4:5">
      <c r="D816" s="21"/>
      <c r="E816" s="21"/>
    </row>
    <row r="817" spans="4:5">
      <c r="D817" s="21"/>
      <c r="E817" s="21"/>
    </row>
    <row r="818" spans="4:5">
      <c r="D818" s="21"/>
      <c r="E818" s="21"/>
    </row>
    <row r="819" spans="4:5">
      <c r="D819" s="21"/>
      <c r="E819" s="21"/>
    </row>
    <row r="820" spans="4:5">
      <c r="D820" s="21"/>
      <c r="E820" s="21"/>
    </row>
    <row r="821" spans="4:5">
      <c r="D821" s="21"/>
      <c r="E821" s="21"/>
    </row>
    <row r="822" spans="4:5">
      <c r="D822" s="21"/>
      <c r="E822" s="21"/>
    </row>
    <row r="823" spans="4:5">
      <c r="D823" s="21"/>
      <c r="E823" s="21"/>
    </row>
    <row r="824" spans="4:5">
      <c r="D824" s="21"/>
      <c r="E824" s="21"/>
    </row>
    <row r="825" spans="4:5">
      <c r="D825" s="21"/>
      <c r="E825" s="21"/>
    </row>
    <row r="826" spans="4:5">
      <c r="D826" s="21"/>
      <c r="E826" s="21"/>
    </row>
    <row r="827" spans="4:5">
      <c r="D827" s="21"/>
      <c r="E827" s="21"/>
    </row>
    <row r="828" spans="4:5">
      <c r="D828" s="21"/>
      <c r="E828" s="21"/>
    </row>
    <row r="829" spans="4:5">
      <c r="D829" s="21"/>
      <c r="E829" s="21"/>
    </row>
    <row r="830" spans="4:5">
      <c r="D830" s="21"/>
      <c r="E830" s="21"/>
    </row>
    <row r="831" spans="4:5">
      <c r="D831" s="21"/>
      <c r="E831" s="21"/>
    </row>
    <row r="832" spans="4:5">
      <c r="D832" s="21"/>
      <c r="E832" s="21"/>
    </row>
    <row r="833" spans="4:5">
      <c r="D833" s="21"/>
      <c r="E833" s="21"/>
    </row>
    <row r="834" spans="4:5">
      <c r="D834" s="21"/>
      <c r="E834" s="21"/>
    </row>
    <row r="835" spans="4:5">
      <c r="D835" s="21"/>
      <c r="E835" s="21"/>
    </row>
    <row r="836" spans="4:5">
      <c r="D836" s="21"/>
      <c r="E836" s="21"/>
    </row>
    <row r="837" spans="4:5">
      <c r="D837" s="21"/>
      <c r="E837" s="21"/>
    </row>
    <row r="838" spans="4:5">
      <c r="D838" s="21"/>
      <c r="E838" s="21"/>
    </row>
    <row r="839" spans="4:5">
      <c r="D839" s="21"/>
      <c r="E839" s="21"/>
    </row>
    <row r="840" spans="4:5">
      <c r="D840" s="21"/>
      <c r="E840" s="21"/>
    </row>
    <row r="841" spans="4:5">
      <c r="D841" s="21"/>
      <c r="E841" s="21"/>
    </row>
    <row r="842" spans="4:5">
      <c r="D842" s="21"/>
      <c r="E842" s="21"/>
    </row>
    <row r="843" spans="4:5">
      <c r="D843" s="21"/>
      <c r="E843" s="21"/>
    </row>
    <row r="844" spans="4:5">
      <c r="D844" s="21"/>
      <c r="E844" s="21"/>
    </row>
    <row r="845" spans="4:5">
      <c r="D845" s="21"/>
      <c r="E845" s="21"/>
    </row>
    <row r="846" spans="4:5">
      <c r="D846" s="21"/>
      <c r="E846" s="21"/>
    </row>
    <row r="847" spans="4:5">
      <c r="D847" s="21"/>
      <c r="E847" s="21"/>
    </row>
    <row r="848" spans="4:5">
      <c r="D848" s="21"/>
      <c r="E848" s="21"/>
    </row>
    <row r="849" spans="4:5">
      <c r="D849" s="21"/>
      <c r="E849" s="21"/>
    </row>
    <row r="850" spans="4:5">
      <c r="D850" s="21"/>
      <c r="E850" s="21"/>
    </row>
    <row r="851" spans="4:5">
      <c r="D851" s="21"/>
      <c r="E851" s="21"/>
    </row>
    <row r="852" spans="4:5">
      <c r="D852" s="21"/>
      <c r="E852" s="21"/>
    </row>
    <row r="853" spans="4:5">
      <c r="D853" s="21"/>
      <c r="E853" s="21"/>
    </row>
    <row r="854" spans="4:5">
      <c r="D854" s="21"/>
      <c r="E854" s="21"/>
    </row>
    <row r="855" spans="4:5">
      <c r="D855" s="21"/>
      <c r="E855" s="21"/>
    </row>
    <row r="856" spans="4:5">
      <c r="D856" s="21"/>
      <c r="E856" s="21"/>
    </row>
    <row r="857" spans="4:5">
      <c r="D857" s="21"/>
      <c r="E857" s="21"/>
    </row>
    <row r="858" spans="4:5">
      <c r="D858" s="21"/>
      <c r="E858" s="21"/>
    </row>
    <row r="859" spans="4:5">
      <c r="D859" s="21"/>
      <c r="E859" s="21"/>
    </row>
    <row r="860" spans="4:5">
      <c r="D860" s="21"/>
      <c r="E860" s="21"/>
    </row>
    <row r="861" spans="4:5">
      <c r="D861" s="21"/>
      <c r="E861" s="21"/>
    </row>
    <row r="862" spans="4:5">
      <c r="D862" s="21"/>
      <c r="E862" s="21"/>
    </row>
    <row r="863" spans="4:5">
      <c r="D863" s="21"/>
      <c r="E863" s="21"/>
    </row>
    <row r="864" spans="4:5">
      <c r="D864" s="21"/>
      <c r="E864" s="21"/>
    </row>
    <row r="865" spans="4:5">
      <c r="D865" s="21"/>
      <c r="E865" s="21"/>
    </row>
    <row r="866" spans="4:5">
      <c r="D866" s="21"/>
      <c r="E866" s="21"/>
    </row>
    <row r="867" spans="4:5">
      <c r="D867" s="21"/>
      <c r="E867" s="21"/>
    </row>
    <row r="868" spans="4:5">
      <c r="D868" s="21"/>
      <c r="E868" s="21"/>
    </row>
    <row r="869" spans="4:5">
      <c r="D869" s="21"/>
      <c r="E869" s="21"/>
    </row>
    <row r="870" spans="4:5">
      <c r="D870" s="21"/>
      <c r="E870" s="21"/>
    </row>
    <row r="871" spans="4:5">
      <c r="D871" s="21"/>
      <c r="E871" s="21"/>
    </row>
    <row r="872" spans="4:5">
      <c r="D872" s="21"/>
      <c r="E872" s="21"/>
    </row>
    <row r="873" spans="4:5">
      <c r="D873" s="21"/>
      <c r="E873" s="21"/>
    </row>
    <row r="874" spans="4:5">
      <c r="D874" s="21"/>
      <c r="E874" s="21"/>
    </row>
    <row r="875" spans="4:5">
      <c r="D875" s="21"/>
      <c r="E875" s="21"/>
    </row>
    <row r="876" spans="4:5">
      <c r="D876" s="21"/>
      <c r="E876" s="21"/>
    </row>
    <row r="877" spans="4:5">
      <c r="D877" s="21"/>
      <c r="E877" s="21"/>
    </row>
    <row r="878" spans="4:5">
      <c r="D878" s="21"/>
      <c r="E878" s="21"/>
    </row>
    <row r="879" spans="4:5">
      <c r="D879" s="21"/>
      <c r="E879" s="21"/>
    </row>
    <row r="880" spans="4:5">
      <c r="D880" s="21"/>
      <c r="E880" s="21"/>
    </row>
    <row r="881" spans="4:5">
      <c r="D881" s="21"/>
      <c r="E881" s="21"/>
    </row>
    <row r="882" spans="4:5">
      <c r="D882" s="21"/>
      <c r="E882" s="21"/>
    </row>
    <row r="883" spans="4:5">
      <c r="D883" s="21"/>
      <c r="E883" s="21"/>
    </row>
    <row r="884" spans="4:5">
      <c r="D884" s="21"/>
      <c r="E884" s="21"/>
    </row>
    <row r="885" spans="4:5">
      <c r="D885" s="21"/>
      <c r="E885" s="21"/>
    </row>
    <row r="886" spans="4:5">
      <c r="D886" s="21"/>
      <c r="E886" s="21"/>
    </row>
    <row r="887" spans="4:5">
      <c r="D887" s="21"/>
      <c r="E887" s="21"/>
    </row>
    <row r="888" spans="4:5">
      <c r="D888" s="21"/>
      <c r="E888" s="21"/>
    </row>
    <row r="889" spans="4:5">
      <c r="D889" s="21"/>
      <c r="E889" s="21"/>
    </row>
    <row r="890" spans="4:5">
      <c r="D890" s="21"/>
      <c r="E890" s="21"/>
    </row>
    <row r="891" spans="4:5">
      <c r="D891" s="21"/>
      <c r="E891" s="21"/>
    </row>
    <row r="892" spans="4:5">
      <c r="D892" s="21"/>
      <c r="E892" s="21"/>
    </row>
    <row r="893" spans="4:5">
      <c r="D893" s="21"/>
      <c r="E893" s="21"/>
    </row>
    <row r="894" spans="4:5">
      <c r="D894" s="21"/>
      <c r="E894" s="21"/>
    </row>
    <row r="895" spans="4:5">
      <c r="D895" s="21"/>
      <c r="E895" s="21"/>
    </row>
    <row r="896" spans="4:5">
      <c r="D896" s="21"/>
      <c r="E896" s="21"/>
    </row>
    <row r="897" spans="4:5">
      <c r="D897" s="21"/>
      <c r="E897" s="21"/>
    </row>
    <row r="898" spans="4:5">
      <c r="D898" s="21"/>
      <c r="E898" s="21"/>
    </row>
    <row r="899" spans="4:5">
      <c r="D899" s="21"/>
      <c r="E899" s="21"/>
    </row>
    <row r="900" spans="4:5">
      <c r="D900" s="21"/>
      <c r="E900" s="21"/>
    </row>
    <row r="901" spans="4:5">
      <c r="D901" s="21"/>
      <c r="E901" s="21"/>
    </row>
    <row r="902" spans="4:5">
      <c r="D902" s="21"/>
      <c r="E902" s="21"/>
    </row>
    <row r="903" spans="4:5">
      <c r="D903" s="21"/>
      <c r="E903" s="21"/>
    </row>
    <row r="904" spans="4:5">
      <c r="D904" s="21"/>
      <c r="E904" s="21"/>
    </row>
    <row r="905" spans="4:5">
      <c r="D905" s="21"/>
      <c r="E905" s="21"/>
    </row>
    <row r="906" spans="4:5">
      <c r="D906" s="21"/>
      <c r="E906" s="21"/>
    </row>
    <row r="907" spans="4:5">
      <c r="D907" s="21"/>
      <c r="E907" s="21"/>
    </row>
    <row r="908" spans="4:5">
      <c r="D908" s="21"/>
      <c r="E908" s="21"/>
    </row>
    <row r="909" spans="4:5">
      <c r="D909" s="21"/>
      <c r="E909" s="21"/>
    </row>
    <row r="910" spans="4:5">
      <c r="D910" s="21"/>
      <c r="E910" s="21"/>
    </row>
    <row r="911" spans="4:5">
      <c r="D911" s="21"/>
      <c r="E911" s="21"/>
    </row>
    <row r="912" spans="4:5">
      <c r="D912" s="21"/>
      <c r="E912" s="21"/>
    </row>
    <row r="913" spans="4:5">
      <c r="D913" s="21"/>
      <c r="E913" s="21"/>
    </row>
    <row r="914" spans="4:5">
      <c r="D914" s="21"/>
      <c r="E914" s="21"/>
    </row>
    <row r="915" spans="4:5">
      <c r="D915" s="21"/>
      <c r="E915" s="21"/>
    </row>
    <row r="916" spans="4:5">
      <c r="D916" s="21"/>
      <c r="E916" s="21"/>
    </row>
    <row r="917" spans="4:5">
      <c r="D917" s="21"/>
      <c r="E917" s="21"/>
    </row>
    <row r="918" spans="4:5">
      <c r="D918" s="21"/>
      <c r="E918" s="21"/>
    </row>
    <row r="919" spans="4:5">
      <c r="D919" s="21"/>
      <c r="E919" s="21"/>
    </row>
    <row r="920" spans="4:5">
      <c r="D920" s="21"/>
      <c r="E920" s="21"/>
    </row>
    <row r="921" spans="4:5">
      <c r="D921" s="21"/>
      <c r="E921" s="21"/>
    </row>
    <row r="922" spans="4:5">
      <c r="D922" s="21"/>
      <c r="E922" s="21"/>
    </row>
    <row r="923" spans="4:5">
      <c r="D923" s="21"/>
      <c r="E923" s="21"/>
    </row>
    <row r="924" spans="4:5">
      <c r="D924" s="21"/>
      <c r="E924" s="21"/>
    </row>
    <row r="925" spans="4:5">
      <c r="D925" s="21"/>
      <c r="E925" s="21"/>
    </row>
    <row r="926" spans="4:5">
      <c r="D926" s="21"/>
      <c r="E926" s="21"/>
    </row>
    <row r="927" spans="4:5">
      <c r="D927" s="21"/>
      <c r="E927" s="21"/>
    </row>
    <row r="928" spans="4:5">
      <c r="D928" s="21"/>
      <c r="E928" s="21"/>
    </row>
    <row r="929" spans="4:5">
      <c r="D929" s="21"/>
      <c r="E929" s="21"/>
    </row>
    <row r="930" spans="4:5">
      <c r="D930" s="21"/>
      <c r="E930" s="21"/>
    </row>
    <row r="931" spans="4:5">
      <c r="D931" s="21"/>
      <c r="E931" s="21"/>
    </row>
    <row r="932" spans="4:5">
      <c r="D932" s="21"/>
      <c r="E932" s="21"/>
    </row>
    <row r="933" spans="4:5">
      <c r="D933" s="21"/>
      <c r="E933" s="21"/>
    </row>
    <row r="934" spans="4:5">
      <c r="D934" s="21"/>
      <c r="E934" s="21"/>
    </row>
    <row r="935" spans="4:5">
      <c r="D935" s="21"/>
      <c r="E935" s="21"/>
    </row>
    <row r="936" spans="4:5">
      <c r="D936" s="21"/>
      <c r="E936" s="21"/>
    </row>
    <row r="937" spans="4:5">
      <c r="D937" s="21"/>
      <c r="E937" s="21"/>
    </row>
    <row r="938" spans="4:5">
      <c r="D938" s="21"/>
      <c r="E938" s="21"/>
    </row>
    <row r="939" spans="4:5">
      <c r="D939" s="21"/>
      <c r="E939" s="21"/>
    </row>
    <row r="940" spans="4:5">
      <c r="D940" s="21"/>
      <c r="E940" s="21"/>
    </row>
    <row r="941" spans="4:5">
      <c r="D941" s="21"/>
      <c r="E941" s="21"/>
    </row>
    <row r="942" spans="4:5">
      <c r="D942" s="21"/>
      <c r="E942" s="21"/>
    </row>
    <row r="943" spans="4:5">
      <c r="D943" s="21"/>
      <c r="E943" s="21"/>
    </row>
    <row r="944" spans="4:5">
      <c r="D944" s="21"/>
      <c r="E944" s="21"/>
    </row>
    <row r="945" spans="4:5">
      <c r="D945" s="21"/>
      <c r="E945" s="21"/>
    </row>
    <row r="946" spans="4:5">
      <c r="D946" s="21"/>
      <c r="E946" s="21"/>
    </row>
    <row r="947" spans="4:5">
      <c r="D947" s="21"/>
      <c r="E947" s="21"/>
    </row>
    <row r="948" spans="4:5">
      <c r="D948" s="21"/>
      <c r="E948" s="21"/>
    </row>
    <row r="949" spans="4:5">
      <c r="D949" s="21"/>
      <c r="E949" s="21"/>
    </row>
    <row r="950" spans="4:5">
      <c r="D950" s="21"/>
      <c r="E950" s="21"/>
    </row>
    <row r="951" spans="4:5">
      <c r="D951" s="21"/>
      <c r="E951" s="21"/>
    </row>
    <row r="952" spans="4:5">
      <c r="D952" s="21"/>
      <c r="E952" s="21"/>
    </row>
    <row r="953" spans="4:5">
      <c r="D953" s="21"/>
      <c r="E953" s="21"/>
    </row>
    <row r="954" spans="4:5">
      <c r="D954" s="21"/>
      <c r="E954" s="21"/>
    </row>
    <row r="955" spans="4:5">
      <c r="D955" s="21"/>
      <c r="E955" s="21"/>
    </row>
    <row r="956" spans="4:5">
      <c r="D956" s="21"/>
      <c r="E956" s="21"/>
    </row>
    <row r="957" spans="4:5">
      <c r="D957" s="21"/>
      <c r="E957" s="21"/>
    </row>
    <row r="958" spans="4:5">
      <c r="D958" s="21"/>
      <c r="E958" s="21"/>
    </row>
    <row r="959" spans="4:5">
      <c r="D959" s="21"/>
      <c r="E959" s="21"/>
    </row>
    <row r="960" spans="4:5">
      <c r="D960" s="21"/>
      <c r="E960" s="21"/>
    </row>
    <row r="961" spans="4:5">
      <c r="D961" s="21"/>
      <c r="E961" s="21"/>
    </row>
    <row r="962" spans="4:5">
      <c r="D962" s="21"/>
      <c r="E962" s="21"/>
    </row>
    <row r="963" spans="4:5">
      <c r="D963" s="21"/>
      <c r="E963" s="21"/>
    </row>
    <row r="964" spans="4:5">
      <c r="D964" s="21"/>
      <c r="E964" s="21"/>
    </row>
    <row r="965" spans="4:5">
      <c r="D965" s="21"/>
      <c r="E965" s="21"/>
    </row>
    <row r="966" spans="4:5">
      <c r="D966" s="21"/>
      <c r="E966" s="21"/>
    </row>
    <row r="967" spans="4:5">
      <c r="D967" s="21"/>
      <c r="E967" s="21"/>
    </row>
    <row r="968" spans="4:5">
      <c r="D968" s="21"/>
      <c r="E968" s="21"/>
    </row>
    <row r="969" spans="4:5">
      <c r="D969" s="21"/>
      <c r="E969" s="21"/>
    </row>
    <row r="970" spans="4:5">
      <c r="D970" s="21"/>
      <c r="E970" s="21"/>
    </row>
    <row r="971" spans="4:5">
      <c r="D971" s="21"/>
      <c r="E971" s="21"/>
    </row>
    <row r="972" spans="4:5">
      <c r="D972" s="21"/>
      <c r="E972" s="21"/>
    </row>
    <row r="973" spans="4:5">
      <c r="D973" s="21"/>
      <c r="E973" s="21"/>
    </row>
    <row r="974" spans="4:5">
      <c r="D974" s="21"/>
      <c r="E974" s="21"/>
    </row>
    <row r="975" spans="4:5">
      <c r="D975" s="21"/>
      <c r="E975" s="21"/>
    </row>
    <row r="976" spans="4:5">
      <c r="D976" s="21"/>
      <c r="E976" s="21"/>
    </row>
    <row r="977" spans="4:5">
      <c r="D977" s="21"/>
      <c r="E977" s="21"/>
    </row>
    <row r="978" spans="4:5">
      <c r="D978" s="21"/>
      <c r="E978" s="21"/>
    </row>
    <row r="979" spans="4:5">
      <c r="D979" s="21"/>
      <c r="E979" s="21"/>
    </row>
    <row r="980" spans="4:5">
      <c r="D980" s="21"/>
      <c r="E980" s="21"/>
    </row>
    <row r="981" spans="4:5">
      <c r="D981" s="21"/>
      <c r="E981" s="21"/>
    </row>
    <row r="982" spans="4:5">
      <c r="D982" s="21"/>
      <c r="E982" s="21"/>
    </row>
    <row r="983" spans="4:5">
      <c r="D983" s="21"/>
      <c r="E983" s="21"/>
    </row>
    <row r="984" spans="4:5">
      <c r="D984" s="21"/>
      <c r="E984" s="21"/>
    </row>
    <row r="985" spans="4:5">
      <c r="D985" s="21"/>
      <c r="E985" s="21"/>
    </row>
    <row r="986" spans="4:5">
      <c r="D986" s="21"/>
      <c r="E986" s="21"/>
    </row>
    <row r="987" spans="4:5">
      <c r="D987" s="21"/>
      <c r="E987" s="21"/>
    </row>
    <row r="988" spans="4:5">
      <c r="D988" s="21"/>
      <c r="E988" s="21"/>
    </row>
    <row r="989" spans="4:5">
      <c r="D989" s="21"/>
      <c r="E989" s="21"/>
    </row>
    <row r="990" spans="4:5">
      <c r="D990" s="21"/>
      <c r="E990" s="21"/>
    </row>
    <row r="991" spans="4:5">
      <c r="D991" s="21"/>
      <c r="E991" s="21"/>
    </row>
    <row r="992" spans="4:5">
      <c r="D992" s="21"/>
      <c r="E992" s="21"/>
    </row>
    <row r="993" spans="4:5">
      <c r="D993" s="21"/>
      <c r="E993" s="21"/>
    </row>
    <row r="994" spans="4:5">
      <c r="D994" s="21"/>
      <c r="E994" s="21"/>
    </row>
    <row r="995" spans="4:5">
      <c r="D995" s="21"/>
      <c r="E995" s="21"/>
    </row>
    <row r="996" spans="4:5">
      <c r="D996" s="21"/>
      <c r="E996" s="21"/>
    </row>
    <row r="997" spans="4:5">
      <c r="D997" s="21"/>
      <c r="E997" s="21"/>
    </row>
    <row r="998" spans="4:5">
      <c r="D998" s="21"/>
      <c r="E998" s="21"/>
    </row>
    <row r="999" spans="4:5">
      <c r="D999" s="21"/>
      <c r="E999" s="21"/>
    </row>
    <row r="1000" spans="4:5">
      <c r="D1000" s="21"/>
      <c r="E1000" s="21"/>
    </row>
    <row r="1001" spans="4:5">
      <c r="D1001" s="21"/>
      <c r="E1001" s="21"/>
    </row>
    <row r="1002" spans="4:5">
      <c r="D1002" s="21"/>
      <c r="E1002" s="21"/>
    </row>
    <row r="1003" spans="4:5">
      <c r="D1003" s="21"/>
      <c r="E1003" s="21"/>
    </row>
    <row r="1004" spans="4:5">
      <c r="D1004" s="21"/>
      <c r="E1004" s="21"/>
    </row>
    <row r="1005" spans="4:5">
      <c r="D1005" s="21"/>
      <c r="E1005" s="21"/>
    </row>
    <row r="1006" spans="4:5">
      <c r="D1006" s="21"/>
      <c r="E1006" s="21"/>
    </row>
    <row r="1007" spans="4:5">
      <c r="D1007" s="21"/>
      <c r="E1007" s="21"/>
    </row>
    <row r="1008" spans="4:5">
      <c r="D1008" s="21"/>
      <c r="E1008" s="21"/>
    </row>
    <row r="1009" spans="4:5">
      <c r="D1009" s="21"/>
      <c r="E1009" s="21"/>
    </row>
    <row r="1010" spans="4:5">
      <c r="D1010" s="21"/>
      <c r="E1010" s="21"/>
    </row>
    <row r="1011" spans="4:5">
      <c r="D1011" s="21"/>
      <c r="E1011" s="21"/>
    </row>
    <row r="1012" spans="4:5">
      <c r="D1012" s="21"/>
      <c r="E1012" s="21"/>
    </row>
    <row r="1013" spans="4:5">
      <c r="D1013" s="21"/>
      <c r="E1013" s="21"/>
    </row>
    <row r="1014" spans="4:5">
      <c r="D1014" s="21"/>
      <c r="E1014" s="21"/>
    </row>
    <row r="1015" spans="4:5">
      <c r="D1015" s="21"/>
      <c r="E1015" s="21"/>
    </row>
    <row r="1016" spans="4:5">
      <c r="D1016" s="21"/>
      <c r="E1016" s="21"/>
    </row>
    <row r="1017" spans="4:5">
      <c r="D1017" s="21"/>
      <c r="E1017" s="21"/>
    </row>
    <row r="1018" spans="4:5">
      <c r="D1018" s="21"/>
      <c r="E1018" s="21"/>
    </row>
    <row r="1019" spans="4:5">
      <c r="D1019" s="21"/>
      <c r="E1019" s="21"/>
    </row>
    <row r="1020" spans="4:5">
      <c r="D1020" s="21"/>
      <c r="E1020" s="21"/>
    </row>
    <row r="1021" spans="4:5">
      <c r="D1021" s="21"/>
      <c r="E1021" s="21"/>
    </row>
    <row r="1022" spans="4:5">
      <c r="D1022" s="21"/>
      <c r="E1022" s="21"/>
    </row>
    <row r="1023" spans="4:5">
      <c r="D1023" s="21"/>
      <c r="E1023" s="21"/>
    </row>
    <row r="1024" spans="4:5">
      <c r="D1024" s="21"/>
      <c r="E1024" s="21"/>
    </row>
    <row r="1025" spans="4:5">
      <c r="D1025" s="21"/>
      <c r="E1025" s="21"/>
    </row>
    <row r="1026" spans="4:5">
      <c r="D1026" s="21"/>
      <c r="E1026" s="21"/>
    </row>
    <row r="1027" spans="4:5">
      <c r="D1027" s="21"/>
      <c r="E1027" s="21"/>
    </row>
    <row r="1028" spans="4:5">
      <c r="D1028" s="21"/>
      <c r="E1028" s="21"/>
    </row>
    <row r="1029" spans="4:5">
      <c r="D1029" s="21"/>
      <c r="E1029" s="21"/>
    </row>
    <row r="1030" spans="4:5">
      <c r="D1030" s="21"/>
      <c r="E1030" s="21"/>
    </row>
    <row r="1031" spans="4:5">
      <c r="D1031" s="21"/>
      <c r="E1031" s="21"/>
    </row>
    <row r="1032" spans="4:5">
      <c r="D1032" s="21"/>
      <c r="E1032" s="21"/>
    </row>
    <row r="1033" spans="4:5">
      <c r="D1033" s="21"/>
      <c r="E1033" s="21"/>
    </row>
    <row r="1034" spans="4:5">
      <c r="D1034" s="21"/>
      <c r="E1034" s="21"/>
    </row>
    <row r="1035" spans="4:5">
      <c r="D1035" s="21"/>
      <c r="E1035" s="21"/>
    </row>
    <row r="1036" spans="4:5">
      <c r="D1036" s="21"/>
      <c r="E1036" s="21"/>
    </row>
    <row r="1037" spans="4:5">
      <c r="D1037" s="21"/>
      <c r="E1037" s="21"/>
    </row>
    <row r="1038" spans="4:5">
      <c r="D1038" s="21"/>
      <c r="E1038" s="21"/>
    </row>
    <row r="1039" spans="4:5">
      <c r="D1039" s="21"/>
      <c r="E1039" s="21"/>
    </row>
    <row r="1040" spans="4:5">
      <c r="D1040" s="21"/>
      <c r="E1040" s="21"/>
    </row>
    <row r="1041" spans="4:5">
      <c r="D1041" s="21"/>
      <c r="E1041" s="21"/>
    </row>
    <row r="1042" spans="4:5">
      <c r="D1042" s="21"/>
      <c r="E1042" s="21"/>
    </row>
    <row r="1043" spans="4:5">
      <c r="D1043" s="21"/>
      <c r="E1043" s="21"/>
    </row>
    <row r="1044" spans="4:5">
      <c r="D1044" s="21"/>
      <c r="E1044" s="21"/>
    </row>
    <row r="1045" spans="4:5">
      <c r="D1045" s="21"/>
      <c r="E1045" s="21"/>
    </row>
    <row r="1046" spans="4:5">
      <c r="D1046" s="21"/>
      <c r="E1046" s="21"/>
    </row>
    <row r="1047" spans="4:5">
      <c r="D1047" s="21"/>
      <c r="E1047" s="21"/>
    </row>
    <row r="1048" spans="4:5">
      <c r="D1048" s="21"/>
      <c r="E1048" s="21"/>
    </row>
    <row r="1049" spans="4:5">
      <c r="D1049" s="21"/>
      <c r="E1049" s="21"/>
    </row>
    <row r="1050" spans="4:5">
      <c r="D1050" s="21"/>
      <c r="E1050" s="21"/>
    </row>
    <row r="1051" spans="4:5">
      <c r="D1051" s="21"/>
      <c r="E1051" s="21"/>
    </row>
    <row r="1052" spans="4:5">
      <c r="D1052" s="21"/>
      <c r="E1052" s="21"/>
    </row>
    <row r="1053" spans="4:5">
      <c r="D1053" s="21"/>
      <c r="E1053" s="21"/>
    </row>
    <row r="1054" spans="4:5">
      <c r="D1054" s="21"/>
      <c r="E1054" s="21"/>
    </row>
    <row r="1055" spans="4:5">
      <c r="D1055" s="21"/>
      <c r="E1055" s="21"/>
    </row>
    <row r="1056" spans="4:5">
      <c r="D1056" s="21"/>
      <c r="E1056" s="21"/>
    </row>
    <row r="1057" spans="4:5">
      <c r="D1057" s="21"/>
      <c r="E1057" s="21"/>
    </row>
    <row r="1058" spans="4:5">
      <c r="D1058" s="21"/>
      <c r="E1058" s="21"/>
    </row>
    <row r="1059" spans="4:5">
      <c r="D1059" s="21"/>
      <c r="E1059" s="21"/>
    </row>
    <row r="1060" spans="4:5">
      <c r="D1060" s="21"/>
      <c r="E1060" s="21"/>
    </row>
    <row r="1061" spans="4:5">
      <c r="D1061" s="21"/>
      <c r="E1061" s="21"/>
    </row>
    <row r="1062" spans="4:5">
      <c r="D1062" s="21"/>
      <c r="E1062" s="21"/>
    </row>
    <row r="1063" spans="4:5">
      <c r="D1063" s="21"/>
      <c r="E1063" s="21"/>
    </row>
    <row r="1064" spans="4:5">
      <c r="D1064" s="21"/>
      <c r="E1064" s="21"/>
    </row>
    <row r="1065" spans="4:5">
      <c r="D1065" s="21"/>
      <c r="E1065" s="21"/>
    </row>
    <row r="1066" spans="4:5">
      <c r="D1066" s="21"/>
      <c r="E1066" s="21"/>
    </row>
    <row r="1067" spans="4:5">
      <c r="D1067" s="21"/>
      <c r="E1067" s="21"/>
    </row>
    <row r="1068" spans="4:5">
      <c r="D1068" s="21"/>
      <c r="E1068" s="21"/>
    </row>
    <row r="1069" spans="4:5">
      <c r="D1069" s="21"/>
      <c r="E1069" s="21"/>
    </row>
    <row r="1070" spans="4:5">
      <c r="D1070" s="21"/>
      <c r="E1070" s="21"/>
    </row>
    <row r="1071" spans="4:5">
      <c r="D1071" s="21"/>
      <c r="E1071" s="21"/>
    </row>
    <row r="1072" spans="4:5">
      <c r="D1072" s="21"/>
      <c r="E1072" s="21"/>
    </row>
    <row r="1073" spans="4:5">
      <c r="D1073" s="21"/>
      <c r="E1073" s="21"/>
    </row>
    <row r="1074" spans="4:5">
      <c r="D1074" s="21"/>
      <c r="E1074" s="21"/>
    </row>
    <row r="1075" spans="4:5">
      <c r="D1075" s="21"/>
      <c r="E1075" s="21"/>
    </row>
    <row r="1076" spans="4:5">
      <c r="D1076" s="21"/>
      <c r="E1076" s="21"/>
    </row>
    <row r="1077" spans="4:5">
      <c r="D1077" s="21"/>
      <c r="E1077" s="21"/>
    </row>
    <row r="1078" spans="4:5">
      <c r="D1078" s="21"/>
      <c r="E1078" s="21"/>
    </row>
    <row r="1079" spans="4:5">
      <c r="D1079" s="21"/>
      <c r="E1079" s="21"/>
    </row>
    <row r="1080" spans="4:5">
      <c r="D1080" s="21"/>
      <c r="E1080" s="21"/>
    </row>
    <row r="1081" spans="4:5">
      <c r="D1081" s="21"/>
      <c r="E1081" s="21"/>
    </row>
    <row r="1082" spans="4:5">
      <c r="D1082" s="21"/>
      <c r="E1082" s="21"/>
    </row>
    <row r="1083" spans="4:5">
      <c r="D1083" s="21"/>
      <c r="E1083" s="21"/>
    </row>
    <row r="1084" spans="4:5">
      <c r="D1084" s="21"/>
      <c r="E1084" s="21"/>
    </row>
    <row r="1085" spans="4:5">
      <c r="D1085" s="21"/>
      <c r="E1085" s="21"/>
    </row>
    <row r="1086" spans="4:5">
      <c r="D1086" s="21"/>
      <c r="E1086" s="21"/>
    </row>
    <row r="1087" spans="4:5">
      <c r="D1087" s="21"/>
      <c r="E1087" s="21"/>
    </row>
    <row r="1088" spans="4:5">
      <c r="D1088" s="21"/>
      <c r="E1088" s="21"/>
    </row>
    <row r="1089" spans="4:5">
      <c r="D1089" s="21"/>
      <c r="E1089" s="21"/>
    </row>
    <row r="1090" spans="4:5">
      <c r="D1090" s="21"/>
      <c r="E1090" s="21"/>
    </row>
    <row r="1091" spans="4:5">
      <c r="D1091" s="21"/>
      <c r="E1091" s="21"/>
    </row>
    <row r="1092" spans="4:5">
      <c r="D1092" s="21"/>
      <c r="E1092" s="21"/>
    </row>
    <row r="1093" spans="4:5">
      <c r="D1093" s="21"/>
      <c r="E1093" s="21"/>
    </row>
    <row r="1094" spans="4:5">
      <c r="D1094" s="21"/>
      <c r="E1094" s="21"/>
    </row>
    <row r="1095" spans="4:5">
      <c r="D1095" s="21"/>
      <c r="E1095" s="21"/>
    </row>
    <row r="1096" spans="4:5">
      <c r="D1096" s="21"/>
      <c r="E1096" s="21"/>
    </row>
    <row r="1097" spans="4:5">
      <c r="D1097" s="21"/>
      <c r="E1097" s="21"/>
    </row>
    <row r="1098" spans="4:5">
      <c r="D1098" s="21"/>
      <c r="E1098" s="21"/>
    </row>
    <row r="1099" spans="4:5">
      <c r="D1099" s="21"/>
      <c r="E1099" s="21"/>
    </row>
    <row r="1100" spans="4:5">
      <c r="D1100" s="21"/>
      <c r="E1100" s="21"/>
    </row>
    <row r="1101" spans="4:5">
      <c r="D1101" s="21"/>
      <c r="E1101" s="21"/>
    </row>
    <row r="1102" spans="4:5">
      <c r="D1102" s="21"/>
      <c r="E1102" s="21"/>
    </row>
    <row r="1103" spans="4:5">
      <c r="D1103" s="21"/>
      <c r="E1103" s="21"/>
    </row>
    <row r="1104" spans="4:5">
      <c r="D1104" s="21"/>
      <c r="E1104" s="21"/>
    </row>
    <row r="1105" spans="4:5">
      <c r="D1105" s="21"/>
      <c r="E1105" s="21"/>
    </row>
    <row r="1106" spans="4:5">
      <c r="D1106" s="21"/>
      <c r="E1106" s="21"/>
    </row>
    <row r="1107" spans="4:5">
      <c r="D1107" s="21"/>
      <c r="E1107" s="21"/>
    </row>
    <row r="1108" spans="4:5">
      <c r="D1108" s="21"/>
      <c r="E1108" s="21"/>
    </row>
    <row r="1109" spans="4:5">
      <c r="D1109" s="21"/>
      <c r="E1109" s="21"/>
    </row>
    <row r="1110" spans="4:5">
      <c r="D1110" s="21"/>
      <c r="E1110" s="21"/>
    </row>
    <row r="1111" spans="4:5">
      <c r="D1111" s="21"/>
      <c r="E1111" s="21"/>
    </row>
    <row r="1112" spans="4:5">
      <c r="D1112" s="21"/>
      <c r="E1112" s="21"/>
    </row>
    <row r="1113" spans="4:5">
      <c r="D1113" s="21"/>
      <c r="E1113" s="21"/>
    </row>
    <row r="1114" spans="4:5">
      <c r="D1114" s="21"/>
      <c r="E1114" s="21"/>
    </row>
    <row r="1115" spans="4:5">
      <c r="D1115" s="21"/>
      <c r="E1115" s="21"/>
    </row>
    <row r="1116" spans="4:5">
      <c r="D1116" s="21"/>
      <c r="E1116" s="21"/>
    </row>
    <row r="1117" spans="4:5">
      <c r="D1117" s="21"/>
      <c r="E1117" s="21"/>
    </row>
    <row r="1118" spans="4:5">
      <c r="D1118" s="21"/>
      <c r="E1118" s="21"/>
    </row>
    <row r="1119" spans="4:5">
      <c r="D1119" s="21"/>
      <c r="E1119" s="21"/>
    </row>
    <row r="1120" spans="4:5">
      <c r="D1120" s="21"/>
      <c r="E1120" s="21"/>
    </row>
    <row r="1121" spans="4:5">
      <c r="D1121" s="21"/>
      <c r="E1121" s="21"/>
    </row>
    <row r="1122" spans="4:5">
      <c r="D1122" s="21"/>
      <c r="E1122" s="21"/>
    </row>
    <row r="1123" spans="4:5">
      <c r="D1123" s="21"/>
      <c r="E1123" s="21"/>
    </row>
    <row r="1124" spans="4:5">
      <c r="D1124" s="21"/>
      <c r="E1124" s="21"/>
    </row>
    <row r="1125" spans="4:5">
      <c r="D1125" s="21"/>
      <c r="E1125" s="21"/>
    </row>
    <row r="1126" spans="4:5">
      <c r="D1126" s="21"/>
      <c r="E1126" s="21"/>
    </row>
    <row r="1127" spans="4:5">
      <c r="D1127" s="21"/>
      <c r="E1127" s="21"/>
    </row>
    <row r="1128" spans="4:5">
      <c r="D1128" s="21"/>
      <c r="E1128" s="21"/>
    </row>
    <row r="1129" spans="4:5">
      <c r="D1129" s="21"/>
      <c r="E1129" s="21"/>
    </row>
    <row r="1130" spans="4:5">
      <c r="D1130" s="21"/>
      <c r="E1130" s="21"/>
    </row>
    <row r="1131" spans="4:5">
      <c r="D1131" s="21"/>
      <c r="E1131" s="21"/>
    </row>
    <row r="1132" spans="4:5">
      <c r="D1132" s="21"/>
      <c r="E1132" s="21"/>
    </row>
    <row r="1133" spans="4:5">
      <c r="D1133" s="21"/>
      <c r="E1133" s="21"/>
    </row>
    <row r="1134" spans="4:5">
      <c r="D1134" s="21"/>
      <c r="E1134" s="21"/>
    </row>
    <row r="1135" spans="4:5">
      <c r="D1135" s="21"/>
      <c r="E1135" s="21"/>
    </row>
    <row r="1136" spans="4:5">
      <c r="D1136" s="21"/>
      <c r="E1136" s="21"/>
    </row>
    <row r="1137" spans="4:5">
      <c r="D1137" s="21"/>
      <c r="E1137" s="21"/>
    </row>
    <row r="1138" spans="4:5">
      <c r="D1138" s="21"/>
      <c r="E1138" s="21"/>
    </row>
    <row r="1139" spans="4:5">
      <c r="D1139" s="21"/>
      <c r="E1139" s="21"/>
    </row>
    <row r="1140" spans="4:5">
      <c r="D1140" s="21"/>
      <c r="E1140" s="21"/>
    </row>
    <row r="1141" spans="4:5">
      <c r="D1141" s="21"/>
      <c r="E1141" s="21"/>
    </row>
    <row r="1142" spans="4:5">
      <c r="D1142" s="21"/>
      <c r="E1142" s="21"/>
    </row>
    <row r="1143" spans="4:5">
      <c r="D1143" s="21"/>
      <c r="E1143" s="21"/>
    </row>
    <row r="1144" spans="4:5">
      <c r="D1144" s="21"/>
      <c r="E1144" s="21"/>
    </row>
    <row r="1145" spans="4:5">
      <c r="D1145" s="21"/>
      <c r="E1145" s="21"/>
    </row>
    <row r="1146" spans="4:5">
      <c r="D1146" s="21"/>
      <c r="E1146" s="21"/>
    </row>
    <row r="1147" spans="4:5">
      <c r="D1147" s="21"/>
      <c r="E1147" s="21"/>
    </row>
    <row r="1148" spans="4:5">
      <c r="D1148" s="21"/>
      <c r="E1148" s="21"/>
    </row>
    <row r="1149" spans="4:5">
      <c r="D1149" s="21"/>
      <c r="E1149" s="21"/>
    </row>
    <row r="1150" spans="4:5">
      <c r="D1150" s="21"/>
      <c r="E1150" s="21"/>
    </row>
    <row r="1151" spans="4:5">
      <c r="D1151" s="21"/>
      <c r="E1151" s="21"/>
    </row>
    <row r="1152" spans="4:5">
      <c r="D1152" s="21"/>
      <c r="E1152" s="21"/>
    </row>
    <row r="1153" spans="4:5">
      <c r="D1153" s="21"/>
      <c r="E1153" s="21"/>
    </row>
    <row r="1154" spans="4:5">
      <c r="D1154" s="21"/>
      <c r="E1154" s="21"/>
    </row>
    <row r="1155" spans="4:5">
      <c r="D1155" s="21"/>
      <c r="E1155" s="21"/>
    </row>
    <row r="1156" spans="4:5">
      <c r="D1156" s="21"/>
      <c r="E1156" s="21"/>
    </row>
    <row r="1157" spans="4:5">
      <c r="D1157" s="21"/>
      <c r="E1157" s="21"/>
    </row>
    <row r="1158" spans="4:5">
      <c r="D1158" s="21"/>
      <c r="E1158" s="21"/>
    </row>
    <row r="1159" spans="4:5">
      <c r="D1159" s="21"/>
      <c r="E1159" s="21"/>
    </row>
    <row r="1160" spans="4:5">
      <c r="D1160" s="21"/>
      <c r="E1160" s="21"/>
    </row>
    <row r="1161" spans="4:5">
      <c r="D1161" s="21"/>
      <c r="E1161" s="21"/>
    </row>
    <row r="1162" spans="4:5">
      <c r="D1162" s="21"/>
      <c r="E1162" s="21"/>
    </row>
    <row r="1163" spans="4:5">
      <c r="D1163" s="21"/>
      <c r="E1163" s="21"/>
    </row>
    <row r="1164" spans="4:5">
      <c r="D1164" s="21"/>
      <c r="E1164" s="21"/>
    </row>
    <row r="1165" spans="4:5">
      <c r="D1165" s="21"/>
      <c r="E1165" s="21"/>
    </row>
    <row r="1166" spans="4:5">
      <c r="D1166" s="21"/>
      <c r="E1166" s="21"/>
    </row>
    <row r="1167" spans="4:5">
      <c r="D1167" s="21"/>
      <c r="E1167" s="21"/>
    </row>
    <row r="1168" spans="4:5">
      <c r="D1168" s="21"/>
      <c r="E1168" s="21"/>
    </row>
    <row r="1169" spans="4:5">
      <c r="D1169" s="21"/>
      <c r="E1169" s="21"/>
    </row>
    <row r="1170" spans="4:5">
      <c r="D1170" s="21"/>
      <c r="E1170" s="21"/>
    </row>
    <row r="1171" spans="4:5">
      <c r="D1171" s="21"/>
      <c r="E1171" s="21"/>
    </row>
    <row r="1172" spans="4:5">
      <c r="D1172" s="21"/>
      <c r="E1172" s="21"/>
    </row>
    <row r="1173" spans="4:5">
      <c r="D1173" s="21"/>
      <c r="E1173" s="21"/>
    </row>
    <row r="1174" spans="4:5">
      <c r="D1174" s="21"/>
      <c r="E1174" s="21"/>
    </row>
    <row r="1175" spans="4:5">
      <c r="D1175" s="21"/>
      <c r="E1175" s="21"/>
    </row>
    <row r="1176" spans="4:5">
      <c r="D1176" s="21"/>
      <c r="E1176" s="21"/>
    </row>
    <row r="1177" spans="4:5">
      <c r="D1177" s="21"/>
      <c r="E1177" s="21"/>
    </row>
    <row r="1178" spans="4:5">
      <c r="D1178" s="21"/>
      <c r="E1178" s="21"/>
    </row>
    <row r="1179" spans="4:5">
      <c r="D1179" s="21"/>
      <c r="E1179" s="21"/>
    </row>
    <row r="1180" spans="4:5">
      <c r="D1180" s="21"/>
      <c r="E1180" s="21"/>
    </row>
    <row r="1181" spans="4:5">
      <c r="D1181" s="21"/>
      <c r="E1181" s="21"/>
    </row>
    <row r="1182" spans="4:5">
      <c r="D1182" s="21"/>
      <c r="E1182" s="21"/>
    </row>
    <row r="1183" spans="4:5">
      <c r="D1183" s="21"/>
      <c r="E1183" s="21"/>
    </row>
    <row r="1184" spans="4:5">
      <c r="D1184" s="21"/>
      <c r="E1184" s="21"/>
    </row>
    <row r="1185" spans="4:5">
      <c r="D1185" s="21"/>
      <c r="E1185" s="21"/>
    </row>
    <row r="1186" spans="4:5">
      <c r="D1186" s="21"/>
      <c r="E1186" s="21"/>
    </row>
    <row r="1187" spans="4:5">
      <c r="D1187" s="21"/>
      <c r="E1187" s="21"/>
    </row>
    <row r="1188" spans="4:5">
      <c r="D1188" s="21"/>
      <c r="E1188" s="21"/>
    </row>
    <row r="1189" spans="4:5">
      <c r="D1189" s="21"/>
      <c r="E1189" s="21"/>
    </row>
    <row r="1190" spans="4:5">
      <c r="D1190" s="21"/>
      <c r="E1190" s="21"/>
    </row>
    <row r="1191" spans="4:5">
      <c r="D1191" s="21"/>
      <c r="E1191" s="21"/>
    </row>
    <row r="1192" spans="4:5">
      <c r="D1192" s="21"/>
      <c r="E1192" s="21"/>
    </row>
    <row r="1193" spans="4:5">
      <c r="D1193" s="21"/>
      <c r="E1193" s="21"/>
    </row>
    <row r="1194" spans="4:5">
      <c r="D1194" s="21"/>
      <c r="E1194" s="21"/>
    </row>
    <row r="1195" spans="4:5">
      <c r="D1195" s="21"/>
      <c r="E1195" s="21"/>
    </row>
    <row r="1196" spans="4:5">
      <c r="D1196" s="21"/>
      <c r="E1196" s="21"/>
    </row>
    <row r="1197" spans="4:5">
      <c r="D1197" s="21"/>
      <c r="E1197" s="21"/>
    </row>
    <row r="1198" spans="4:5">
      <c r="D1198" s="21"/>
      <c r="E1198" s="21"/>
    </row>
    <row r="1199" spans="4:5">
      <c r="D1199" s="21"/>
      <c r="E1199" s="21"/>
    </row>
    <row r="1200" spans="4:5">
      <c r="D1200" s="21"/>
      <c r="E1200" s="21"/>
    </row>
    <row r="1201" spans="4:5">
      <c r="D1201" s="21"/>
      <c r="E1201" s="21"/>
    </row>
    <row r="1202" spans="4:5">
      <c r="D1202" s="21"/>
      <c r="E1202" s="21"/>
    </row>
    <row r="1203" spans="4:5">
      <c r="D1203" s="21"/>
      <c r="E1203" s="21"/>
    </row>
    <row r="1204" spans="4:5">
      <c r="D1204" s="21"/>
      <c r="E1204" s="21"/>
    </row>
    <row r="1205" spans="4:5">
      <c r="D1205" s="21"/>
      <c r="E1205" s="21"/>
    </row>
    <row r="1206" spans="4:5">
      <c r="D1206" s="21"/>
      <c r="E1206" s="21"/>
    </row>
    <row r="1207" spans="4:5">
      <c r="D1207" s="21"/>
      <c r="E1207" s="21"/>
    </row>
    <row r="1208" spans="4:5">
      <c r="D1208" s="21"/>
      <c r="E1208" s="21"/>
    </row>
    <row r="1209" spans="4:5">
      <c r="D1209" s="21"/>
      <c r="E1209" s="21"/>
    </row>
    <row r="1210" spans="4:5">
      <c r="D1210" s="21"/>
      <c r="E1210" s="21"/>
    </row>
    <row r="1211" spans="4:5">
      <c r="D1211" s="21"/>
      <c r="E1211" s="21"/>
    </row>
    <row r="1212" spans="4:5">
      <c r="D1212" s="21"/>
      <c r="E1212" s="21"/>
    </row>
    <row r="1213" spans="4:5">
      <c r="D1213" s="21"/>
      <c r="E1213" s="21"/>
    </row>
    <row r="1214" spans="4:5">
      <c r="D1214" s="21"/>
      <c r="E1214" s="21"/>
    </row>
    <row r="1215" spans="4:5">
      <c r="D1215" s="21"/>
      <c r="E1215" s="21"/>
    </row>
    <row r="1216" spans="4:5">
      <c r="D1216" s="21"/>
      <c r="E1216" s="21"/>
    </row>
    <row r="1217" spans="4:5">
      <c r="D1217" s="21"/>
      <c r="E1217" s="21"/>
    </row>
    <row r="1218" spans="4:5">
      <c r="D1218" s="21"/>
      <c r="E1218" s="21"/>
    </row>
    <row r="1219" spans="4:5">
      <c r="D1219" s="21"/>
      <c r="E1219" s="21"/>
    </row>
    <row r="1220" spans="4:5">
      <c r="D1220" s="21"/>
      <c r="E1220" s="21"/>
    </row>
    <row r="1221" spans="4:5">
      <c r="D1221" s="21"/>
      <c r="E1221" s="21"/>
    </row>
    <row r="1222" spans="4:5">
      <c r="D1222" s="21"/>
      <c r="E1222" s="21"/>
    </row>
    <row r="1223" spans="4:5">
      <c r="D1223" s="21"/>
      <c r="E1223" s="21"/>
    </row>
    <row r="1224" spans="4:5">
      <c r="D1224" s="21"/>
      <c r="E1224" s="21"/>
    </row>
    <row r="1225" spans="4:5">
      <c r="D1225" s="21"/>
      <c r="E1225" s="21"/>
    </row>
    <row r="1226" spans="4:5">
      <c r="D1226" s="21"/>
      <c r="E1226" s="21"/>
    </row>
    <row r="1227" spans="4:5">
      <c r="D1227" s="21"/>
      <c r="E1227" s="21"/>
    </row>
    <row r="1228" spans="4:5">
      <c r="D1228" s="21"/>
      <c r="E1228" s="21"/>
    </row>
    <row r="1229" spans="4:5">
      <c r="D1229" s="21"/>
      <c r="E1229" s="21"/>
    </row>
    <row r="1230" spans="4:5">
      <c r="D1230" s="21"/>
      <c r="E1230" s="21"/>
    </row>
    <row r="1231" spans="4:5">
      <c r="D1231" s="21"/>
      <c r="E1231" s="21"/>
    </row>
    <row r="1232" spans="4:5">
      <c r="D1232" s="21"/>
      <c r="E1232" s="21"/>
    </row>
    <row r="1233" spans="4:5">
      <c r="D1233" s="21"/>
      <c r="E1233" s="21"/>
    </row>
    <row r="1234" spans="4:5">
      <c r="D1234" s="21"/>
      <c r="E1234" s="21"/>
    </row>
    <row r="1235" spans="4:5">
      <c r="D1235" s="21"/>
      <c r="E1235" s="21"/>
    </row>
    <row r="1236" spans="4:5">
      <c r="D1236" s="21"/>
      <c r="E1236" s="21"/>
    </row>
    <row r="1237" spans="4:5">
      <c r="D1237" s="21"/>
      <c r="E1237" s="21"/>
    </row>
    <row r="1238" spans="4:5">
      <c r="D1238" s="21"/>
      <c r="E1238" s="21"/>
    </row>
    <row r="1239" spans="4:5">
      <c r="D1239" s="21"/>
      <c r="E1239" s="21"/>
    </row>
    <row r="1240" spans="4:5">
      <c r="D1240" s="21"/>
      <c r="E1240" s="21"/>
    </row>
    <row r="1241" spans="4:5">
      <c r="D1241" s="21"/>
      <c r="E1241" s="21"/>
    </row>
    <row r="1242" spans="4:5">
      <c r="D1242" s="21"/>
      <c r="E1242" s="21"/>
    </row>
    <row r="1243" spans="4:5">
      <c r="D1243" s="21"/>
      <c r="E1243" s="21"/>
    </row>
    <row r="1244" spans="4:5">
      <c r="D1244" s="21"/>
      <c r="E1244" s="21"/>
    </row>
    <row r="1245" spans="4:5">
      <c r="D1245" s="21"/>
      <c r="E1245" s="21"/>
    </row>
    <row r="1246" spans="4:5">
      <c r="D1246" s="21"/>
      <c r="E1246" s="21"/>
    </row>
    <row r="1247" spans="4:5">
      <c r="D1247" s="21"/>
      <c r="E1247" s="21"/>
    </row>
    <row r="1248" spans="4:5">
      <c r="D1248" s="21"/>
      <c r="E1248" s="21"/>
    </row>
    <row r="1249" spans="4:5">
      <c r="D1249" s="21"/>
      <c r="E1249" s="21"/>
    </row>
    <row r="1250" spans="4:5">
      <c r="D1250" s="21"/>
      <c r="E1250" s="21"/>
    </row>
    <row r="1251" spans="4:5">
      <c r="D1251" s="21"/>
      <c r="E1251" s="21"/>
    </row>
    <row r="1252" spans="4:5">
      <c r="D1252" s="21"/>
      <c r="E1252" s="21"/>
    </row>
    <row r="1253" spans="4:5">
      <c r="D1253" s="21"/>
      <c r="E1253" s="21"/>
    </row>
    <row r="1254" spans="4:5">
      <c r="D1254" s="21"/>
      <c r="E1254" s="21"/>
    </row>
    <row r="1255" spans="4:5">
      <c r="D1255" s="21"/>
      <c r="E1255" s="21"/>
    </row>
    <row r="1256" spans="4:5">
      <c r="D1256" s="21"/>
      <c r="E1256" s="21"/>
    </row>
    <row r="1257" spans="4:5">
      <c r="D1257" s="21"/>
      <c r="E1257" s="21"/>
    </row>
    <row r="1258" spans="4:5">
      <c r="D1258" s="21"/>
      <c r="E1258" s="21"/>
    </row>
    <row r="1259" spans="4:5">
      <c r="D1259" s="21"/>
      <c r="E1259" s="21"/>
    </row>
    <row r="1260" spans="4:5">
      <c r="D1260" s="21"/>
      <c r="E1260" s="21"/>
    </row>
    <row r="1261" spans="4:5">
      <c r="D1261" s="21"/>
      <c r="E1261" s="21"/>
    </row>
    <row r="1262" spans="4:5">
      <c r="D1262" s="21"/>
      <c r="E1262" s="21"/>
    </row>
    <row r="1263" spans="4:5">
      <c r="D1263" s="21"/>
      <c r="E1263" s="21"/>
    </row>
    <row r="1264" spans="4:5">
      <c r="D1264" s="21"/>
      <c r="E1264" s="21"/>
    </row>
    <row r="1265" spans="4:5">
      <c r="D1265" s="21"/>
      <c r="E1265" s="21"/>
    </row>
    <row r="1266" spans="4:5">
      <c r="D1266" s="21"/>
      <c r="E1266" s="21"/>
    </row>
    <row r="1267" spans="4:5">
      <c r="D1267" s="21"/>
      <c r="E1267" s="21"/>
    </row>
    <row r="1268" spans="4:5">
      <c r="D1268" s="21"/>
      <c r="E1268" s="21"/>
    </row>
    <row r="1269" spans="4:5">
      <c r="D1269" s="21"/>
      <c r="E1269" s="21"/>
    </row>
    <row r="1270" spans="4:5">
      <c r="D1270" s="21"/>
      <c r="E1270" s="21"/>
    </row>
    <row r="1271" spans="4:5">
      <c r="D1271" s="21"/>
      <c r="E1271" s="21"/>
    </row>
    <row r="1272" spans="4:5">
      <c r="D1272" s="21"/>
      <c r="E1272" s="21"/>
    </row>
    <row r="1273" spans="4:5">
      <c r="D1273" s="21"/>
      <c r="E1273" s="21"/>
    </row>
    <row r="1274" spans="4:5">
      <c r="D1274" s="21"/>
      <c r="E1274" s="21"/>
    </row>
    <row r="1275" spans="4:5">
      <c r="D1275" s="21"/>
      <c r="E1275" s="21"/>
    </row>
    <row r="1276" spans="4:5">
      <c r="D1276" s="21"/>
      <c r="E1276" s="21"/>
    </row>
    <row r="1277" spans="4:5">
      <c r="D1277" s="21"/>
      <c r="E1277" s="21"/>
    </row>
    <row r="1278" spans="4:5">
      <c r="D1278" s="21"/>
      <c r="E1278" s="21"/>
    </row>
    <row r="1279" spans="4:5">
      <c r="D1279" s="21"/>
      <c r="E1279" s="21"/>
    </row>
    <row r="1280" spans="4:5">
      <c r="D1280" s="21"/>
      <c r="E1280" s="21"/>
    </row>
    <row r="1281" spans="4:5">
      <c r="D1281" s="21"/>
      <c r="E1281" s="21"/>
    </row>
    <row r="1282" spans="4:5">
      <c r="D1282" s="21"/>
      <c r="E1282" s="21"/>
    </row>
    <row r="1283" spans="4:5">
      <c r="D1283" s="21"/>
      <c r="E1283" s="21"/>
    </row>
    <row r="1284" spans="4:5">
      <c r="D1284" s="21"/>
      <c r="E1284" s="21"/>
    </row>
    <row r="1285" spans="4:5">
      <c r="D1285" s="21"/>
      <c r="E1285" s="21"/>
    </row>
    <row r="1286" spans="4:5">
      <c r="D1286" s="21"/>
      <c r="E1286" s="21"/>
    </row>
    <row r="1287" spans="4:5">
      <c r="D1287" s="21"/>
      <c r="E1287" s="21"/>
    </row>
    <row r="1288" spans="4:5">
      <c r="D1288" s="21"/>
      <c r="E1288" s="21"/>
    </row>
    <row r="1289" spans="4:5">
      <c r="D1289" s="21"/>
      <c r="E1289" s="21"/>
    </row>
    <row r="1290" spans="4:5">
      <c r="D1290" s="21"/>
      <c r="E1290" s="21"/>
    </row>
    <row r="1291" spans="4:5">
      <c r="D1291" s="21"/>
      <c r="E1291" s="21"/>
    </row>
    <row r="1292" spans="4:5">
      <c r="D1292" s="21"/>
      <c r="E1292" s="21"/>
    </row>
    <row r="1293" spans="4:5">
      <c r="D1293" s="21"/>
      <c r="E1293" s="21"/>
    </row>
    <row r="1294" spans="4:5">
      <c r="D1294" s="21"/>
      <c r="E1294" s="21"/>
    </row>
    <row r="1295" spans="4:5">
      <c r="D1295" s="21"/>
      <c r="E1295" s="21"/>
    </row>
    <row r="1296" spans="4:5">
      <c r="D1296" s="21"/>
      <c r="E1296" s="21"/>
    </row>
    <row r="1297" spans="4:5">
      <c r="D1297" s="21"/>
      <c r="E1297" s="21"/>
    </row>
    <row r="1298" spans="4:5">
      <c r="D1298" s="21"/>
      <c r="E1298" s="21"/>
    </row>
    <row r="1299" spans="4:5">
      <c r="D1299" s="21"/>
      <c r="E1299" s="21"/>
    </row>
    <row r="1300" spans="4:5">
      <c r="D1300" s="21"/>
      <c r="E1300" s="21"/>
    </row>
    <row r="1301" spans="4:5">
      <c r="D1301" s="21"/>
      <c r="E1301" s="21"/>
    </row>
    <row r="1302" spans="4:5">
      <c r="D1302" s="21"/>
      <c r="E1302" s="21"/>
    </row>
    <row r="1303" spans="4:5">
      <c r="D1303" s="21"/>
      <c r="E1303" s="21"/>
    </row>
    <row r="1304" spans="4:5">
      <c r="D1304" s="21"/>
      <c r="E1304" s="21"/>
    </row>
    <row r="1305" spans="4:5">
      <c r="D1305" s="21"/>
      <c r="E1305" s="21"/>
    </row>
    <row r="1306" spans="4:5">
      <c r="D1306" s="21"/>
      <c r="E1306" s="21"/>
    </row>
    <row r="1307" spans="4:5">
      <c r="D1307" s="21"/>
      <c r="E1307" s="21"/>
    </row>
    <row r="1308" spans="4:5">
      <c r="D1308" s="21"/>
      <c r="E1308" s="21"/>
    </row>
    <row r="1309" spans="4:5">
      <c r="D1309" s="21"/>
      <c r="E1309" s="21"/>
    </row>
    <row r="1310" spans="4:5">
      <c r="D1310" s="21"/>
      <c r="E1310" s="21"/>
    </row>
    <row r="1311" spans="4:5">
      <c r="D1311" s="21"/>
      <c r="E1311" s="21"/>
    </row>
    <row r="1312" spans="4:5">
      <c r="D1312" s="21"/>
      <c r="E1312" s="21"/>
    </row>
    <row r="1313" spans="4:5">
      <c r="D1313" s="21"/>
      <c r="E1313" s="21"/>
    </row>
    <row r="1314" spans="4:5">
      <c r="D1314" s="21"/>
      <c r="E1314" s="21"/>
    </row>
    <row r="1315" spans="4:5">
      <c r="D1315" s="21"/>
      <c r="E1315" s="21"/>
    </row>
    <row r="1316" spans="4:5">
      <c r="D1316" s="21"/>
      <c r="E1316" s="21"/>
    </row>
    <row r="1317" spans="4:5">
      <c r="D1317" s="21"/>
      <c r="E1317" s="21"/>
    </row>
    <row r="1318" spans="4:5">
      <c r="D1318" s="21"/>
      <c r="E1318" s="21"/>
    </row>
    <row r="1319" spans="4:5">
      <c r="D1319" s="21"/>
      <c r="E1319" s="21"/>
    </row>
    <row r="1320" spans="4:5">
      <c r="D1320" s="21"/>
      <c r="E1320" s="21"/>
    </row>
    <row r="1321" spans="4:5">
      <c r="D1321" s="21"/>
      <c r="E1321" s="21"/>
    </row>
    <row r="1322" spans="4:5">
      <c r="D1322" s="21"/>
      <c r="E1322" s="21"/>
    </row>
    <row r="1323" spans="4:5">
      <c r="D1323" s="21"/>
      <c r="E1323" s="21"/>
    </row>
    <row r="1324" spans="4:5">
      <c r="D1324" s="21"/>
      <c r="E1324" s="21"/>
    </row>
    <row r="1325" spans="4:5">
      <c r="D1325" s="21"/>
      <c r="E1325" s="21"/>
    </row>
    <row r="1326" spans="4:5">
      <c r="D1326" s="21"/>
      <c r="E1326" s="21"/>
    </row>
    <row r="1327" spans="4:5">
      <c r="D1327" s="21"/>
      <c r="E1327" s="21"/>
    </row>
    <row r="1328" spans="4:5">
      <c r="D1328" s="21"/>
      <c r="E1328" s="21"/>
    </row>
    <row r="1329" spans="4:5">
      <c r="D1329" s="21"/>
      <c r="E1329" s="21"/>
    </row>
    <row r="1330" spans="4:5">
      <c r="D1330" s="21"/>
      <c r="E1330" s="21"/>
    </row>
    <row r="1331" spans="4:5">
      <c r="D1331" s="21"/>
      <c r="E1331" s="21"/>
    </row>
    <row r="1332" spans="4:5">
      <c r="D1332" s="21"/>
      <c r="E1332" s="21"/>
    </row>
    <row r="1333" spans="4:5">
      <c r="D1333" s="21"/>
      <c r="E1333" s="21"/>
    </row>
    <row r="1334" spans="4:5">
      <c r="D1334" s="21"/>
      <c r="E1334" s="21"/>
    </row>
    <row r="1335" spans="4:5">
      <c r="D1335" s="21"/>
      <c r="E1335" s="21"/>
    </row>
    <row r="1336" spans="4:5">
      <c r="D1336" s="21"/>
      <c r="E1336" s="21"/>
    </row>
    <row r="1337" spans="4:5">
      <c r="D1337" s="21"/>
      <c r="E1337" s="21"/>
    </row>
    <row r="1338" spans="4:5">
      <c r="D1338" s="21"/>
      <c r="E1338" s="21"/>
    </row>
    <row r="1339" spans="4:5">
      <c r="D1339" s="21"/>
      <c r="E1339" s="21"/>
    </row>
    <row r="1340" spans="4:5">
      <c r="D1340" s="21"/>
      <c r="E1340" s="21"/>
    </row>
    <row r="1341" spans="4:5">
      <c r="D1341" s="21"/>
      <c r="E1341" s="21"/>
    </row>
    <row r="1342" spans="4:5">
      <c r="D1342" s="21"/>
      <c r="E1342" s="21"/>
    </row>
    <row r="1343" spans="4:5">
      <c r="D1343" s="21"/>
      <c r="E1343" s="21"/>
    </row>
    <row r="1344" spans="4:5">
      <c r="D1344" s="21"/>
      <c r="E1344" s="21"/>
    </row>
    <row r="1345" spans="4:5">
      <c r="D1345" s="21"/>
      <c r="E1345" s="21"/>
    </row>
    <row r="1346" spans="4:5">
      <c r="D1346" s="21"/>
      <c r="E1346" s="21"/>
    </row>
    <row r="1347" spans="4:5">
      <c r="D1347" s="21"/>
      <c r="E1347" s="21"/>
    </row>
    <row r="1348" spans="4:5">
      <c r="D1348" s="21"/>
      <c r="E1348" s="21"/>
    </row>
    <row r="1349" spans="4:5">
      <c r="D1349" s="21"/>
      <c r="E1349" s="21"/>
    </row>
    <row r="1350" spans="4:5">
      <c r="D1350" s="21"/>
      <c r="E1350" s="21"/>
    </row>
    <row r="1351" spans="4:5">
      <c r="D1351" s="21"/>
      <c r="E1351" s="21"/>
    </row>
    <row r="1352" spans="4:5">
      <c r="D1352" s="21"/>
      <c r="E1352" s="21"/>
    </row>
    <row r="1353" spans="4:5">
      <c r="D1353" s="21"/>
      <c r="E1353" s="21"/>
    </row>
    <row r="1354" spans="4:5">
      <c r="D1354" s="21"/>
      <c r="E1354" s="21"/>
    </row>
    <row r="1355" spans="4:5">
      <c r="D1355" s="21"/>
      <c r="E1355" s="21"/>
    </row>
    <row r="1356" spans="4:5">
      <c r="D1356" s="21"/>
      <c r="E1356" s="21"/>
    </row>
    <row r="1357" spans="4:5">
      <c r="D1357" s="21"/>
      <c r="E1357" s="21"/>
    </row>
    <row r="1358" spans="4:5">
      <c r="D1358" s="21"/>
      <c r="E1358" s="21"/>
    </row>
    <row r="1359" spans="4:5">
      <c r="D1359" s="21"/>
      <c r="E1359" s="21"/>
    </row>
    <row r="1360" spans="4:5">
      <c r="D1360" s="21"/>
      <c r="E1360" s="21"/>
    </row>
    <row r="1361" spans="4:5">
      <c r="D1361" s="21"/>
      <c r="E1361" s="21"/>
    </row>
    <row r="1362" spans="4:5">
      <c r="D1362" s="21"/>
      <c r="E1362" s="21"/>
    </row>
    <row r="1363" spans="4:5">
      <c r="D1363" s="21"/>
      <c r="E1363" s="21"/>
    </row>
    <row r="1364" spans="4:5">
      <c r="D1364" s="21"/>
      <c r="E1364" s="21"/>
    </row>
    <row r="1365" spans="4:5">
      <c r="D1365" s="21"/>
      <c r="E1365" s="21"/>
    </row>
    <row r="1366" spans="4:5">
      <c r="D1366" s="21"/>
      <c r="E1366" s="21"/>
    </row>
    <row r="1367" spans="4:5">
      <c r="D1367" s="21"/>
      <c r="E1367" s="21"/>
    </row>
    <row r="1368" spans="4:5">
      <c r="D1368" s="21"/>
      <c r="E1368" s="21"/>
    </row>
    <row r="1369" spans="4:5">
      <c r="D1369" s="21"/>
      <c r="E1369" s="21"/>
    </row>
    <row r="1370" spans="4:5">
      <c r="D1370" s="21"/>
      <c r="E1370" s="21"/>
    </row>
    <row r="1371" spans="4:5">
      <c r="D1371" s="21"/>
      <c r="E1371" s="21"/>
    </row>
    <row r="1372" spans="4:5">
      <c r="D1372" s="21"/>
      <c r="E1372" s="21"/>
    </row>
    <row r="1373" spans="4:5">
      <c r="D1373" s="21"/>
      <c r="E1373" s="21"/>
    </row>
    <row r="1374" spans="4:5">
      <c r="D1374" s="21"/>
      <c r="E1374" s="21"/>
    </row>
    <row r="1375" spans="4:5">
      <c r="D1375" s="21"/>
      <c r="E1375" s="21"/>
    </row>
    <row r="1376" spans="4:5">
      <c r="D1376" s="21"/>
      <c r="E1376" s="21"/>
    </row>
    <row r="1377" spans="4:5">
      <c r="D1377" s="21"/>
      <c r="E1377" s="21"/>
    </row>
    <row r="1378" spans="4:5">
      <c r="D1378" s="21"/>
      <c r="E1378" s="21"/>
    </row>
    <row r="1379" spans="4:5">
      <c r="D1379" s="21"/>
      <c r="E1379" s="21"/>
    </row>
    <row r="1380" spans="4:5">
      <c r="D1380" s="21"/>
      <c r="E1380" s="21"/>
    </row>
    <row r="1381" spans="4:5">
      <c r="D1381" s="21"/>
      <c r="E1381" s="21"/>
    </row>
    <row r="1382" spans="4:5">
      <c r="D1382" s="21"/>
      <c r="E1382" s="21"/>
    </row>
    <row r="1383" spans="4:5">
      <c r="D1383" s="21"/>
      <c r="E1383" s="21"/>
    </row>
    <row r="1384" spans="4:5">
      <c r="D1384" s="21"/>
      <c r="E1384" s="21"/>
    </row>
    <row r="1385" spans="4:5">
      <c r="D1385" s="21"/>
      <c r="E1385" s="21"/>
    </row>
    <row r="1386" spans="4:5">
      <c r="D1386" s="21"/>
      <c r="E1386" s="21"/>
    </row>
    <row r="1387" spans="4:5">
      <c r="D1387" s="21"/>
      <c r="E1387" s="21"/>
    </row>
    <row r="1388" spans="4:5">
      <c r="D1388" s="21"/>
      <c r="E1388" s="21"/>
    </row>
    <row r="1389" spans="4:5">
      <c r="D1389" s="21"/>
      <c r="E1389" s="21"/>
    </row>
    <row r="1390" spans="4:5">
      <c r="D1390" s="21"/>
      <c r="E1390" s="21"/>
    </row>
    <row r="1391" spans="4:5">
      <c r="D1391" s="21"/>
      <c r="E1391" s="21"/>
    </row>
    <row r="1392" spans="4:5">
      <c r="D1392" s="21"/>
      <c r="E1392" s="21"/>
    </row>
    <row r="1393" spans="4:5">
      <c r="D1393" s="21"/>
      <c r="E1393" s="21"/>
    </row>
    <row r="1394" spans="4:5">
      <c r="D1394" s="21"/>
      <c r="E1394" s="21"/>
    </row>
    <row r="1395" spans="4:5">
      <c r="D1395" s="21"/>
      <c r="E1395" s="21"/>
    </row>
    <row r="1396" spans="4:5">
      <c r="D1396" s="21"/>
      <c r="E1396" s="21"/>
    </row>
    <row r="1397" spans="4:5">
      <c r="D1397" s="21"/>
      <c r="E1397" s="21"/>
    </row>
    <row r="1398" spans="4:5">
      <c r="D1398" s="21"/>
      <c r="E1398" s="21"/>
    </row>
    <row r="1399" spans="4:5">
      <c r="D1399" s="21"/>
      <c r="E1399" s="21"/>
    </row>
    <row r="1400" spans="4:5">
      <c r="D1400" s="21"/>
      <c r="E1400" s="21"/>
    </row>
    <row r="1401" spans="4:5">
      <c r="D1401" s="21"/>
      <c r="E1401" s="21"/>
    </row>
    <row r="1402" spans="4:5">
      <c r="D1402" s="21"/>
      <c r="E1402" s="21"/>
    </row>
    <row r="1403" spans="4:5">
      <c r="D1403" s="21"/>
      <c r="E1403" s="21"/>
    </row>
    <row r="1404" spans="4:5">
      <c r="D1404" s="21"/>
      <c r="E1404" s="21"/>
    </row>
    <row r="1405" spans="4:5">
      <c r="D1405" s="21"/>
      <c r="E1405" s="21"/>
    </row>
    <row r="1406" spans="4:5">
      <c r="D1406" s="21"/>
      <c r="E1406" s="21"/>
    </row>
    <row r="1407" spans="4:5">
      <c r="D1407" s="21"/>
      <c r="E1407" s="21"/>
    </row>
    <row r="1408" spans="4:5">
      <c r="D1408" s="21"/>
      <c r="E1408" s="21"/>
    </row>
    <row r="1409" spans="4:5">
      <c r="D1409" s="21"/>
      <c r="E1409" s="21"/>
    </row>
    <row r="1410" spans="4:5">
      <c r="D1410" s="21"/>
      <c r="E1410" s="21"/>
    </row>
    <row r="1411" spans="4:5">
      <c r="D1411" s="21"/>
      <c r="E1411" s="21"/>
    </row>
    <row r="1412" spans="4:5">
      <c r="D1412" s="21"/>
      <c r="E1412" s="21"/>
    </row>
    <row r="1413" spans="4:5">
      <c r="D1413" s="21"/>
      <c r="E1413" s="21"/>
    </row>
    <row r="1414" spans="4:5">
      <c r="D1414" s="21"/>
      <c r="E1414" s="21"/>
    </row>
    <row r="1415" spans="4:5">
      <c r="D1415" s="21"/>
      <c r="E1415" s="21"/>
    </row>
    <row r="1416" spans="4:5">
      <c r="D1416" s="21"/>
      <c r="E1416" s="21"/>
    </row>
    <row r="1417" spans="4:5">
      <c r="D1417" s="21"/>
      <c r="E1417" s="21"/>
    </row>
    <row r="1418" spans="4:5">
      <c r="D1418" s="21"/>
      <c r="E1418" s="21"/>
    </row>
    <row r="1419" spans="4:5">
      <c r="D1419" s="21"/>
      <c r="E1419" s="21"/>
    </row>
    <row r="1420" spans="4:5">
      <c r="D1420" s="21"/>
      <c r="E1420" s="21"/>
    </row>
    <row r="1421" spans="4:5">
      <c r="D1421" s="21"/>
      <c r="E1421" s="21"/>
    </row>
    <row r="1422" spans="4:5">
      <c r="D1422" s="21"/>
      <c r="E1422" s="21"/>
    </row>
    <row r="1423" spans="4:5">
      <c r="D1423" s="21"/>
      <c r="E1423" s="21"/>
    </row>
    <row r="1424" spans="4:5">
      <c r="D1424" s="21"/>
      <c r="E1424" s="21"/>
    </row>
    <row r="1425" spans="4:5">
      <c r="D1425" s="21"/>
      <c r="E1425" s="21"/>
    </row>
    <row r="1426" spans="4:5">
      <c r="D1426" s="21"/>
      <c r="E1426" s="21"/>
    </row>
    <row r="1427" spans="4:5">
      <c r="D1427" s="21"/>
      <c r="E1427" s="21"/>
    </row>
    <row r="1428" spans="4:5">
      <c r="D1428" s="21"/>
      <c r="E1428" s="21"/>
    </row>
    <row r="1429" spans="4:5">
      <c r="D1429" s="21"/>
      <c r="E1429" s="21"/>
    </row>
    <row r="1430" spans="4:5">
      <c r="D1430" s="21"/>
      <c r="E1430" s="21"/>
    </row>
    <row r="1431" spans="4:5">
      <c r="D1431" s="21"/>
      <c r="E1431" s="21"/>
    </row>
    <row r="1432" spans="4:5">
      <c r="D1432" s="21"/>
      <c r="E1432" s="21"/>
    </row>
    <row r="1433" spans="4:5">
      <c r="D1433" s="21"/>
      <c r="E1433" s="21"/>
    </row>
    <row r="1434" spans="4:5">
      <c r="D1434" s="21"/>
      <c r="E1434" s="21"/>
    </row>
    <row r="1435" spans="4:5">
      <c r="D1435" s="21"/>
      <c r="E1435" s="21"/>
    </row>
    <row r="1436" spans="4:5">
      <c r="D1436" s="21"/>
      <c r="E1436" s="21"/>
    </row>
    <row r="1437" spans="4:5">
      <c r="D1437" s="21"/>
      <c r="E1437" s="21"/>
    </row>
    <row r="1438" spans="4:5">
      <c r="D1438" s="21"/>
      <c r="E1438" s="21"/>
    </row>
    <row r="1439" spans="4:5">
      <c r="D1439" s="21"/>
      <c r="E1439" s="21"/>
    </row>
    <row r="1440" spans="4:5">
      <c r="D1440" s="21"/>
      <c r="E1440" s="21"/>
    </row>
    <row r="1441" spans="4:5">
      <c r="D1441" s="21"/>
      <c r="E1441" s="21"/>
    </row>
    <row r="1442" spans="4:5">
      <c r="D1442" s="21"/>
      <c r="E1442" s="21"/>
    </row>
    <row r="1443" spans="4:5">
      <c r="D1443" s="21"/>
      <c r="E1443" s="21"/>
    </row>
    <row r="1444" spans="4:5">
      <c r="D1444" s="21"/>
      <c r="E1444" s="21"/>
    </row>
    <row r="1445" spans="4:5">
      <c r="D1445" s="21"/>
      <c r="E1445" s="21"/>
    </row>
    <row r="1446" spans="4:5">
      <c r="D1446" s="21"/>
      <c r="E1446" s="21"/>
    </row>
    <row r="1447" spans="4:5">
      <c r="D1447" s="21"/>
      <c r="E1447" s="21"/>
    </row>
    <row r="1448" spans="4:5">
      <c r="D1448" s="21"/>
      <c r="E1448" s="21"/>
    </row>
    <row r="1449" spans="4:5">
      <c r="D1449" s="21"/>
      <c r="E1449" s="21"/>
    </row>
    <row r="1450" spans="4:5">
      <c r="D1450" s="21"/>
      <c r="E1450" s="21"/>
    </row>
    <row r="1451" spans="4:5">
      <c r="D1451" s="21"/>
      <c r="E1451" s="21"/>
    </row>
    <row r="1452" spans="4:5">
      <c r="D1452" s="21"/>
      <c r="E1452" s="21"/>
    </row>
    <row r="1453" spans="4:5">
      <c r="D1453" s="21"/>
      <c r="E1453" s="21"/>
    </row>
    <row r="1454" spans="4:5">
      <c r="D1454" s="21"/>
      <c r="E1454" s="21"/>
    </row>
    <row r="1455" spans="4:5">
      <c r="D1455" s="21"/>
      <c r="E1455" s="21"/>
    </row>
    <row r="1456" spans="4:5">
      <c r="D1456" s="21"/>
      <c r="E1456" s="21"/>
    </row>
    <row r="1457" spans="4:5">
      <c r="D1457" s="21"/>
      <c r="E1457" s="21"/>
    </row>
    <row r="1458" spans="4:5">
      <c r="D1458" s="21"/>
      <c r="E1458" s="21"/>
    </row>
    <row r="1459" spans="4:5">
      <c r="D1459" s="21"/>
      <c r="E1459" s="21"/>
    </row>
    <row r="1460" spans="4:5">
      <c r="D1460" s="21"/>
      <c r="E1460" s="21"/>
    </row>
    <row r="1461" spans="4:5">
      <c r="D1461" s="21"/>
      <c r="E1461" s="21"/>
    </row>
    <row r="1462" spans="4:5">
      <c r="D1462" s="21"/>
      <c r="E1462" s="21"/>
    </row>
    <row r="1463" spans="4:5">
      <c r="D1463" s="21"/>
      <c r="E1463" s="21"/>
    </row>
    <row r="1464" spans="4:5">
      <c r="D1464" s="21"/>
      <c r="E1464" s="21"/>
    </row>
    <row r="1465" spans="4:5">
      <c r="D1465" s="21"/>
      <c r="E1465" s="21"/>
    </row>
    <row r="1466" spans="4:5">
      <c r="D1466" s="21"/>
      <c r="E1466" s="21"/>
    </row>
    <row r="1467" spans="4:5">
      <c r="D1467" s="21"/>
      <c r="E1467" s="21"/>
    </row>
    <row r="1468" spans="4:5">
      <c r="D1468" s="21"/>
      <c r="E1468" s="21"/>
    </row>
    <row r="1469" spans="4:5">
      <c r="D1469" s="21"/>
      <c r="E1469" s="21"/>
    </row>
    <row r="1470" spans="4:5">
      <c r="D1470" s="21"/>
      <c r="E1470" s="21"/>
    </row>
    <row r="1471" spans="4:5">
      <c r="D1471" s="21"/>
      <c r="E1471" s="21"/>
    </row>
    <row r="1472" spans="4:5">
      <c r="D1472" s="21"/>
      <c r="E1472" s="21"/>
    </row>
    <row r="1473" spans="4:5">
      <c r="D1473" s="21"/>
      <c r="E1473" s="21"/>
    </row>
    <row r="1474" spans="4:5">
      <c r="D1474" s="21"/>
      <c r="E1474" s="21"/>
    </row>
    <row r="1475" spans="4:5">
      <c r="D1475" s="21"/>
      <c r="E1475" s="21"/>
    </row>
    <row r="1476" spans="4:5">
      <c r="D1476" s="21"/>
      <c r="E1476" s="21"/>
    </row>
    <row r="1477" spans="4:5">
      <c r="D1477" s="21"/>
      <c r="E1477" s="21"/>
    </row>
    <row r="1478" spans="4:5">
      <c r="D1478" s="21"/>
      <c r="E1478" s="21"/>
    </row>
    <row r="1479" spans="4:5">
      <c r="D1479" s="21"/>
      <c r="E1479" s="21"/>
    </row>
    <row r="1480" spans="4:5">
      <c r="D1480" s="21"/>
      <c r="E1480" s="21"/>
    </row>
    <row r="1481" spans="4:5">
      <c r="D1481" s="21"/>
      <c r="E1481" s="21"/>
    </row>
    <row r="1482" spans="4:5">
      <c r="D1482" s="21"/>
      <c r="E1482" s="21"/>
    </row>
    <row r="1483" spans="4:5">
      <c r="D1483" s="21"/>
      <c r="E1483" s="21"/>
    </row>
    <row r="1484" spans="4:5">
      <c r="D1484" s="21"/>
      <c r="E1484" s="21"/>
    </row>
    <row r="1485" spans="4:5">
      <c r="D1485" s="21"/>
      <c r="E1485" s="21"/>
    </row>
    <row r="1486" spans="4:5">
      <c r="D1486" s="21"/>
      <c r="E1486" s="21"/>
    </row>
    <row r="1487" spans="4:5">
      <c r="D1487" s="21"/>
      <c r="E1487" s="21"/>
    </row>
    <row r="1488" spans="4:5">
      <c r="D1488" s="21"/>
      <c r="E1488" s="21"/>
    </row>
    <row r="1489" spans="4:5">
      <c r="D1489" s="21"/>
      <c r="E1489" s="21"/>
    </row>
    <row r="1490" spans="4:5">
      <c r="D1490" s="21"/>
      <c r="E1490" s="21"/>
    </row>
    <row r="1491" spans="4:5">
      <c r="D1491" s="21"/>
      <c r="E1491" s="21"/>
    </row>
    <row r="1492" spans="4:5">
      <c r="D1492" s="21"/>
      <c r="E1492" s="21"/>
    </row>
    <row r="1493" spans="4:5">
      <c r="D1493" s="21"/>
      <c r="E1493" s="21"/>
    </row>
    <row r="1494" spans="4:5">
      <c r="D1494" s="21"/>
      <c r="E1494" s="21"/>
    </row>
    <row r="1495" spans="4:5">
      <c r="D1495" s="21"/>
      <c r="E1495" s="21"/>
    </row>
    <row r="1496" spans="4:5">
      <c r="D1496" s="21"/>
      <c r="E1496" s="21"/>
    </row>
    <row r="1497" spans="4:5">
      <c r="D1497" s="21"/>
      <c r="E1497" s="21"/>
    </row>
    <row r="1498" spans="4:5">
      <c r="D1498" s="21"/>
      <c r="E1498" s="21"/>
    </row>
    <row r="1499" spans="4:5">
      <c r="D1499" s="21"/>
      <c r="E1499" s="21"/>
    </row>
    <row r="1500" spans="4:5">
      <c r="D1500" s="21"/>
      <c r="E1500" s="21"/>
    </row>
    <row r="1501" spans="4:5">
      <c r="D1501" s="21"/>
      <c r="E1501" s="21"/>
    </row>
    <row r="1502" spans="4:5">
      <c r="D1502" s="21"/>
      <c r="E1502" s="21"/>
    </row>
    <row r="1503" spans="4:5">
      <c r="D1503" s="21"/>
      <c r="E1503" s="21"/>
    </row>
    <row r="1504" spans="4:5">
      <c r="D1504" s="21"/>
      <c r="E1504" s="21"/>
    </row>
    <row r="1505" spans="4:5">
      <c r="D1505" s="21"/>
      <c r="E1505" s="21"/>
    </row>
    <row r="1506" spans="4:5">
      <c r="D1506" s="21"/>
      <c r="E1506" s="21"/>
    </row>
    <row r="1507" spans="4:5">
      <c r="D1507" s="21"/>
      <c r="E1507" s="21"/>
    </row>
    <row r="1508" spans="4:5">
      <c r="D1508" s="21"/>
      <c r="E1508" s="21"/>
    </row>
    <row r="1509" spans="4:5">
      <c r="D1509" s="21"/>
      <c r="E1509" s="21"/>
    </row>
    <row r="1510" spans="4:5">
      <c r="D1510" s="21"/>
      <c r="E1510" s="21"/>
    </row>
    <row r="1511" spans="4:5">
      <c r="D1511" s="21"/>
      <c r="E1511" s="21"/>
    </row>
    <row r="1512" spans="4:5">
      <c r="D1512" s="21"/>
      <c r="E1512" s="21"/>
    </row>
    <row r="1513" spans="4:5">
      <c r="D1513" s="21"/>
      <c r="E1513" s="21"/>
    </row>
    <row r="1514" spans="4:5">
      <c r="D1514" s="21"/>
      <c r="E1514" s="21"/>
    </row>
    <row r="1515" spans="4:5">
      <c r="D1515" s="21"/>
      <c r="E1515" s="21"/>
    </row>
    <row r="1516" spans="4:5">
      <c r="D1516" s="21"/>
      <c r="E1516" s="21"/>
    </row>
    <row r="1517" spans="4:5">
      <c r="D1517" s="21"/>
      <c r="E1517" s="21"/>
    </row>
    <row r="1518" spans="4:5">
      <c r="D1518" s="21"/>
      <c r="E1518" s="21"/>
    </row>
    <row r="1519" spans="4:5">
      <c r="D1519" s="21"/>
      <c r="E1519" s="21"/>
    </row>
    <row r="1520" spans="4:5">
      <c r="D1520" s="21"/>
      <c r="E1520" s="21"/>
    </row>
    <row r="1521" spans="4:5">
      <c r="D1521" s="21"/>
      <c r="E1521" s="21"/>
    </row>
    <row r="1522" spans="4:5">
      <c r="D1522" s="21"/>
      <c r="E1522" s="21"/>
    </row>
    <row r="1523" spans="4:5">
      <c r="D1523" s="21"/>
      <c r="E1523" s="21"/>
    </row>
    <row r="1524" spans="4:5">
      <c r="D1524" s="21"/>
      <c r="E1524" s="21"/>
    </row>
    <row r="1525" spans="4:5">
      <c r="D1525" s="21"/>
      <c r="E1525" s="21"/>
    </row>
    <row r="1526" spans="4:5">
      <c r="D1526" s="21"/>
      <c r="E1526" s="21"/>
    </row>
    <row r="1527" spans="4:5">
      <c r="D1527" s="21"/>
      <c r="E1527" s="21"/>
    </row>
    <row r="1528" spans="4:5">
      <c r="D1528" s="21"/>
      <c r="E1528" s="21"/>
    </row>
    <row r="1529" spans="4:5">
      <c r="D1529" s="21"/>
      <c r="E1529" s="21"/>
    </row>
    <row r="1530" spans="4:5">
      <c r="D1530" s="21"/>
      <c r="E1530" s="21"/>
    </row>
    <row r="1531" spans="4:5">
      <c r="D1531" s="21"/>
      <c r="E1531" s="21"/>
    </row>
    <row r="1532" spans="4:5">
      <c r="D1532" s="21"/>
      <c r="E1532" s="21"/>
    </row>
    <row r="1533" spans="4:5">
      <c r="D1533" s="21"/>
      <c r="E1533" s="21"/>
    </row>
    <row r="1534" spans="4:5">
      <c r="D1534" s="21"/>
      <c r="E1534" s="21"/>
    </row>
    <row r="1535" spans="4:5">
      <c r="D1535" s="21"/>
      <c r="E1535" s="21"/>
    </row>
    <row r="1536" spans="4:5">
      <c r="D1536" s="21"/>
      <c r="E1536" s="21"/>
    </row>
    <row r="1537" spans="4:5">
      <c r="D1537" s="21"/>
      <c r="E1537" s="21"/>
    </row>
    <row r="1538" spans="4:5">
      <c r="D1538" s="21"/>
      <c r="E1538" s="21"/>
    </row>
    <row r="1539" spans="4:5">
      <c r="D1539" s="21"/>
      <c r="E1539" s="21"/>
    </row>
    <row r="1540" spans="4:5">
      <c r="D1540" s="21"/>
      <c r="E1540" s="21"/>
    </row>
    <row r="1541" spans="4:5">
      <c r="D1541" s="21"/>
      <c r="E1541" s="21"/>
    </row>
    <row r="1542" spans="4:5">
      <c r="D1542" s="21"/>
      <c r="E1542" s="21"/>
    </row>
    <row r="1543" spans="4:5">
      <c r="D1543" s="21"/>
      <c r="E1543" s="21"/>
    </row>
    <row r="1544" spans="4:5">
      <c r="D1544" s="21"/>
      <c r="E1544" s="21"/>
    </row>
    <row r="1545" spans="4:5">
      <c r="D1545" s="21"/>
      <c r="E1545" s="21"/>
    </row>
    <row r="1546" spans="4:5">
      <c r="D1546" s="21"/>
      <c r="E1546" s="21"/>
    </row>
    <row r="1547" spans="4:5">
      <c r="D1547" s="21"/>
      <c r="E1547" s="21"/>
    </row>
    <row r="1548" spans="4:5">
      <c r="D1548" s="21"/>
      <c r="E1548" s="21"/>
    </row>
    <row r="1549" spans="4:5">
      <c r="D1549" s="21"/>
      <c r="E1549" s="21"/>
    </row>
    <row r="1550" spans="4:5">
      <c r="D1550" s="21"/>
      <c r="E1550" s="21"/>
    </row>
    <row r="1551" spans="4:5">
      <c r="D1551" s="21"/>
      <c r="E1551" s="21"/>
    </row>
    <row r="1552" spans="4:5">
      <c r="D1552" s="21"/>
      <c r="E1552" s="21"/>
    </row>
    <row r="1553" spans="4:5">
      <c r="D1553" s="21"/>
      <c r="E1553" s="21"/>
    </row>
    <row r="1554" spans="4:5">
      <c r="D1554" s="21"/>
      <c r="E1554" s="21"/>
    </row>
    <row r="1555" spans="4:5">
      <c r="D1555" s="21"/>
      <c r="E1555" s="21"/>
    </row>
    <row r="1556" spans="4:5">
      <c r="D1556" s="21"/>
      <c r="E1556" s="21"/>
    </row>
    <row r="1557" spans="4:5">
      <c r="D1557" s="21"/>
      <c r="E1557" s="21"/>
    </row>
    <row r="1558" spans="4:5">
      <c r="D1558" s="21"/>
      <c r="E1558" s="21"/>
    </row>
    <row r="1559" spans="4:5">
      <c r="D1559" s="21"/>
      <c r="E1559" s="21"/>
    </row>
    <row r="1560" spans="4:5">
      <c r="D1560" s="21"/>
      <c r="E1560" s="21"/>
    </row>
    <row r="1561" spans="4:5">
      <c r="D1561" s="21"/>
      <c r="E1561" s="21"/>
    </row>
    <row r="1562" spans="4:5">
      <c r="D1562" s="21"/>
      <c r="E1562" s="21"/>
    </row>
    <row r="1563" spans="4:5">
      <c r="D1563" s="21"/>
      <c r="E1563" s="21"/>
    </row>
    <row r="1564" spans="4:5">
      <c r="D1564" s="21"/>
      <c r="E1564" s="21"/>
    </row>
    <row r="1565" spans="4:5">
      <c r="D1565" s="21"/>
      <c r="E1565" s="21"/>
    </row>
    <row r="1566" spans="4:5">
      <c r="D1566" s="21"/>
      <c r="E1566" s="21"/>
    </row>
    <row r="1567" spans="4:5">
      <c r="D1567" s="21"/>
      <c r="E1567" s="21"/>
    </row>
    <row r="1568" spans="4:5">
      <c r="D1568" s="21"/>
      <c r="E1568" s="21"/>
    </row>
    <row r="1569" spans="4:5">
      <c r="D1569" s="21"/>
      <c r="E1569" s="21"/>
    </row>
    <row r="1570" spans="4:5">
      <c r="D1570" s="21"/>
      <c r="E1570" s="21"/>
    </row>
    <row r="1571" spans="4:5">
      <c r="D1571" s="21"/>
      <c r="E1571" s="21"/>
    </row>
    <row r="1572" spans="4:5">
      <c r="D1572" s="21"/>
      <c r="E1572" s="21"/>
    </row>
    <row r="1573" spans="4:5">
      <c r="D1573" s="21"/>
      <c r="E1573" s="21"/>
    </row>
    <row r="1574" spans="4:5">
      <c r="D1574" s="21"/>
      <c r="E1574" s="21"/>
    </row>
    <row r="1575" spans="4:5">
      <c r="D1575" s="21"/>
      <c r="E1575" s="21"/>
    </row>
    <row r="1576" spans="4:5">
      <c r="D1576" s="21"/>
      <c r="E1576" s="21"/>
    </row>
    <row r="1577" spans="4:5">
      <c r="D1577" s="21"/>
      <c r="E1577" s="21"/>
    </row>
    <row r="1578" spans="4:5">
      <c r="D1578" s="21"/>
      <c r="E1578" s="21"/>
    </row>
    <row r="1579" spans="4:5">
      <c r="D1579" s="21"/>
      <c r="E1579" s="21"/>
    </row>
    <row r="1580" spans="4:5">
      <c r="D1580" s="21"/>
      <c r="E1580" s="21"/>
    </row>
    <row r="1581" spans="4:5">
      <c r="D1581" s="21"/>
      <c r="E1581" s="21"/>
    </row>
    <row r="1582" spans="4:5">
      <c r="D1582" s="21"/>
      <c r="E1582" s="21"/>
    </row>
    <row r="1583" spans="4:5">
      <c r="D1583" s="21"/>
      <c r="E1583" s="21"/>
    </row>
    <row r="1584" spans="4:5">
      <c r="D1584" s="21"/>
      <c r="E1584" s="21"/>
    </row>
    <row r="1585" spans="4:5">
      <c r="D1585" s="21"/>
      <c r="E1585" s="21"/>
    </row>
    <row r="1586" spans="4:5">
      <c r="D1586" s="21"/>
      <c r="E1586" s="21"/>
    </row>
    <row r="1587" spans="4:5">
      <c r="D1587" s="21"/>
      <c r="E1587" s="21"/>
    </row>
    <row r="1588" spans="4:5">
      <c r="D1588" s="21"/>
      <c r="E1588" s="21"/>
    </row>
    <row r="1589" spans="4:5">
      <c r="D1589" s="21"/>
      <c r="E1589" s="21"/>
    </row>
    <row r="1590" spans="4:5">
      <c r="D1590" s="21"/>
      <c r="E1590" s="21"/>
    </row>
    <row r="1591" spans="4:5">
      <c r="D1591" s="21"/>
      <c r="E1591" s="21"/>
    </row>
    <row r="1592" spans="4:5">
      <c r="D1592" s="21"/>
      <c r="E1592" s="21"/>
    </row>
    <row r="1593" spans="4:5">
      <c r="D1593" s="21"/>
      <c r="E1593" s="21"/>
    </row>
    <row r="1594" spans="4:5">
      <c r="D1594" s="21"/>
      <c r="E1594" s="21"/>
    </row>
    <row r="1595" spans="4:5">
      <c r="D1595" s="21"/>
      <c r="E1595" s="21"/>
    </row>
    <row r="1596" spans="4:5">
      <c r="D1596" s="21"/>
      <c r="E1596" s="21"/>
    </row>
    <row r="1597" spans="4:5">
      <c r="D1597" s="21"/>
      <c r="E1597" s="21"/>
    </row>
    <row r="1598" spans="4:5">
      <c r="D1598" s="21"/>
      <c r="E1598" s="21"/>
    </row>
    <row r="1599" spans="4:5">
      <c r="D1599" s="21"/>
      <c r="E1599" s="21"/>
    </row>
    <row r="1600" spans="4:5">
      <c r="D1600" s="21"/>
      <c r="E1600" s="21"/>
    </row>
    <row r="1601" spans="4:5">
      <c r="D1601" s="21"/>
      <c r="E1601" s="21"/>
    </row>
    <row r="1602" spans="4:5">
      <c r="D1602" s="21"/>
      <c r="E1602" s="21"/>
    </row>
    <row r="1603" spans="4:5">
      <c r="D1603" s="21"/>
      <c r="E1603" s="21"/>
    </row>
    <row r="1604" spans="4:5">
      <c r="D1604" s="21"/>
      <c r="E1604" s="21"/>
    </row>
    <row r="1605" spans="4:5">
      <c r="D1605" s="21"/>
      <c r="E1605" s="21"/>
    </row>
    <row r="1606" spans="4:5">
      <c r="D1606" s="21"/>
      <c r="E1606" s="21"/>
    </row>
    <row r="1607" spans="4:5">
      <c r="D1607" s="21"/>
      <c r="E1607" s="21"/>
    </row>
    <row r="1608" spans="4:5">
      <c r="D1608" s="21"/>
      <c r="E1608" s="21"/>
    </row>
    <row r="1609" spans="4:5">
      <c r="D1609" s="21"/>
      <c r="E1609" s="21"/>
    </row>
    <row r="1610" spans="4:5">
      <c r="D1610" s="21"/>
      <c r="E1610" s="21"/>
    </row>
    <row r="1611" spans="4:5">
      <c r="D1611" s="21"/>
      <c r="E1611" s="21"/>
    </row>
    <row r="1612" spans="4:5">
      <c r="D1612" s="21"/>
      <c r="E1612" s="21"/>
    </row>
    <row r="1613" spans="4:5">
      <c r="D1613" s="21"/>
      <c r="E1613" s="21"/>
    </row>
    <row r="1614" spans="4:5">
      <c r="D1614" s="21"/>
      <c r="E1614" s="21"/>
    </row>
    <row r="1615" spans="4:5">
      <c r="D1615" s="21"/>
      <c r="E1615" s="21"/>
    </row>
    <row r="1616" spans="4:5">
      <c r="D1616" s="21"/>
      <c r="E1616" s="21"/>
    </row>
    <row r="1617" spans="4:5">
      <c r="D1617" s="21"/>
      <c r="E1617" s="21"/>
    </row>
    <row r="1618" spans="4:5">
      <c r="D1618" s="21"/>
      <c r="E1618" s="21"/>
    </row>
    <row r="1619" spans="4:5">
      <c r="D1619" s="21"/>
      <c r="E1619" s="21"/>
    </row>
    <row r="1620" spans="4:5">
      <c r="D1620" s="21"/>
      <c r="E1620" s="21"/>
    </row>
    <row r="1621" spans="4:5">
      <c r="D1621" s="21"/>
      <c r="E1621" s="21"/>
    </row>
    <row r="1622" spans="4:5">
      <c r="D1622" s="21"/>
      <c r="E1622" s="21"/>
    </row>
    <row r="1623" spans="4:5">
      <c r="D1623" s="21"/>
      <c r="E1623" s="21"/>
    </row>
    <row r="1624" spans="4:5">
      <c r="D1624" s="21"/>
      <c r="E1624" s="21"/>
    </row>
    <row r="1625" spans="4:5">
      <c r="D1625" s="21"/>
      <c r="E1625" s="21"/>
    </row>
    <row r="1626" spans="4:5">
      <c r="D1626" s="21"/>
      <c r="E1626" s="21"/>
    </row>
    <row r="1627" spans="4:5">
      <c r="D1627" s="21"/>
      <c r="E1627" s="21"/>
    </row>
    <row r="1628" spans="4:5">
      <c r="D1628" s="21"/>
      <c r="E1628" s="21"/>
    </row>
    <row r="1629" spans="4:5">
      <c r="D1629" s="21"/>
      <c r="E1629" s="21"/>
    </row>
    <row r="1630" spans="4:5">
      <c r="D1630" s="21"/>
      <c r="E1630" s="21"/>
    </row>
    <row r="1631" spans="4:5">
      <c r="D1631" s="21"/>
      <c r="E1631" s="21"/>
    </row>
    <row r="1632" spans="4:5">
      <c r="D1632" s="21"/>
      <c r="E1632" s="21"/>
    </row>
    <row r="1633" spans="4:5">
      <c r="D1633" s="21"/>
      <c r="E1633" s="21"/>
    </row>
    <row r="1634" spans="4:5">
      <c r="D1634" s="21"/>
      <c r="E1634" s="21"/>
    </row>
    <row r="1635" spans="4:5">
      <c r="D1635" s="21"/>
      <c r="E1635" s="21"/>
    </row>
    <row r="1636" spans="4:5">
      <c r="D1636" s="21"/>
      <c r="E1636" s="21"/>
    </row>
    <row r="1637" spans="4:5">
      <c r="D1637" s="21"/>
      <c r="E1637" s="21"/>
    </row>
    <row r="1638" spans="4:5">
      <c r="D1638" s="21"/>
      <c r="E1638" s="21"/>
    </row>
    <row r="1639" spans="4:5">
      <c r="D1639" s="21"/>
      <c r="E1639" s="21"/>
    </row>
    <row r="1640" spans="4:5">
      <c r="D1640" s="21"/>
      <c r="E1640" s="21"/>
    </row>
    <row r="1641" spans="4:5">
      <c r="D1641" s="21"/>
      <c r="E1641" s="21"/>
    </row>
    <row r="1642" spans="4:5">
      <c r="D1642" s="21"/>
      <c r="E1642" s="21"/>
    </row>
    <row r="1643" spans="4:5">
      <c r="D1643" s="21"/>
      <c r="E1643" s="21"/>
    </row>
    <row r="1644" spans="4:5">
      <c r="D1644" s="21"/>
      <c r="E1644" s="21"/>
    </row>
    <row r="1645" spans="4:5">
      <c r="D1645" s="21"/>
      <c r="E1645" s="21"/>
    </row>
    <row r="1646" spans="4:5">
      <c r="D1646" s="21"/>
      <c r="E1646" s="21"/>
    </row>
    <row r="1647" spans="4:5">
      <c r="D1647" s="21"/>
      <c r="E1647" s="21"/>
    </row>
    <row r="1648" spans="4:5">
      <c r="D1648" s="21"/>
      <c r="E1648" s="21"/>
    </row>
    <row r="1649" spans="4:5">
      <c r="D1649" s="21"/>
      <c r="E1649" s="21"/>
    </row>
    <row r="1650" spans="4:5">
      <c r="D1650" s="21"/>
      <c r="E1650" s="21"/>
    </row>
    <row r="1651" spans="4:5">
      <c r="D1651" s="21"/>
      <c r="E1651" s="21"/>
    </row>
    <row r="1652" spans="4:5">
      <c r="D1652" s="21"/>
      <c r="E1652" s="21"/>
    </row>
    <row r="1653" spans="4:5">
      <c r="D1653" s="21"/>
      <c r="E1653" s="21"/>
    </row>
    <row r="1654" spans="4:5">
      <c r="D1654" s="21"/>
      <c r="E1654" s="21"/>
    </row>
    <row r="1655" spans="4:5">
      <c r="D1655" s="21"/>
      <c r="E1655" s="21"/>
    </row>
    <row r="1656" spans="4:5">
      <c r="D1656" s="21"/>
      <c r="E1656" s="21"/>
    </row>
    <row r="1657" spans="4:5">
      <c r="D1657" s="21"/>
      <c r="E1657" s="21"/>
    </row>
    <row r="1658" spans="4:5">
      <c r="D1658" s="21"/>
      <c r="E1658" s="21"/>
    </row>
    <row r="1659" spans="4:5">
      <c r="D1659" s="21"/>
      <c r="E1659" s="21"/>
    </row>
    <row r="1660" spans="4:5">
      <c r="D1660" s="21"/>
      <c r="E1660" s="21"/>
    </row>
    <row r="1661" spans="4:5">
      <c r="D1661" s="21"/>
      <c r="E1661" s="21"/>
    </row>
    <row r="1662" spans="4:5">
      <c r="D1662" s="21"/>
      <c r="E1662" s="21"/>
    </row>
    <row r="1663" spans="4:5">
      <c r="D1663" s="21"/>
      <c r="E1663" s="21"/>
    </row>
    <row r="1664" spans="4:5">
      <c r="D1664" s="21"/>
      <c r="E1664" s="21"/>
    </row>
    <row r="1665" spans="4:5">
      <c r="D1665" s="21"/>
      <c r="E1665" s="21"/>
    </row>
    <row r="1666" spans="4:5">
      <c r="D1666" s="21"/>
      <c r="E1666" s="21"/>
    </row>
    <row r="1667" spans="4:5">
      <c r="D1667" s="21"/>
      <c r="E1667" s="21"/>
    </row>
    <row r="1668" spans="4:5">
      <c r="D1668" s="21"/>
      <c r="E1668" s="21"/>
    </row>
    <row r="1669" spans="4:5">
      <c r="D1669" s="21"/>
      <c r="E1669" s="21"/>
    </row>
    <row r="1670" spans="4:5">
      <c r="D1670" s="21"/>
      <c r="E1670" s="21"/>
    </row>
    <row r="1671" spans="4:5">
      <c r="D1671" s="21"/>
      <c r="E1671" s="21"/>
    </row>
    <row r="1672" spans="4:5">
      <c r="D1672" s="21"/>
      <c r="E1672" s="21"/>
    </row>
    <row r="1673" spans="4:5">
      <c r="D1673" s="21"/>
      <c r="E1673" s="21"/>
    </row>
    <row r="1674" spans="4:5">
      <c r="D1674" s="21"/>
      <c r="E1674" s="21"/>
    </row>
    <row r="1675" spans="4:5">
      <c r="D1675" s="21"/>
      <c r="E1675" s="21"/>
    </row>
    <row r="1676" spans="4:5">
      <c r="D1676" s="21"/>
      <c r="E1676" s="21"/>
    </row>
    <row r="1677" spans="4:5">
      <c r="D1677" s="21"/>
      <c r="E1677" s="21"/>
    </row>
    <row r="1678" spans="4:5">
      <c r="D1678" s="21"/>
      <c r="E1678" s="21"/>
    </row>
    <row r="1679" spans="4:5">
      <c r="D1679" s="21"/>
      <c r="E1679" s="21"/>
    </row>
    <row r="1680" spans="4:5">
      <c r="D1680" s="21"/>
      <c r="E1680" s="21"/>
    </row>
    <row r="1681" spans="4:5">
      <c r="D1681" s="21"/>
      <c r="E1681" s="21"/>
    </row>
    <row r="1682" spans="4:5">
      <c r="D1682" s="21"/>
      <c r="E1682" s="21"/>
    </row>
    <row r="1683" spans="4:5">
      <c r="D1683" s="21"/>
      <c r="E1683" s="21"/>
    </row>
    <row r="1684" spans="4:5">
      <c r="D1684" s="21"/>
      <c r="E1684" s="21"/>
    </row>
    <row r="1685" spans="4:5">
      <c r="D1685" s="21"/>
      <c r="E1685" s="21"/>
    </row>
    <row r="1686" spans="4:5">
      <c r="D1686" s="21"/>
      <c r="E1686" s="21"/>
    </row>
    <row r="1687" spans="4:5">
      <c r="D1687" s="21"/>
      <c r="E1687" s="21"/>
    </row>
    <row r="1688" spans="4:5">
      <c r="D1688" s="21"/>
      <c r="E1688" s="21"/>
    </row>
    <row r="1689" spans="4:5">
      <c r="D1689" s="21"/>
      <c r="E1689" s="21"/>
    </row>
    <row r="1690" spans="4:5">
      <c r="D1690" s="21"/>
      <c r="E1690" s="21"/>
    </row>
    <row r="1691" spans="4:5">
      <c r="D1691" s="21"/>
      <c r="E1691" s="21"/>
    </row>
    <row r="1692" spans="4:5">
      <c r="D1692" s="21"/>
      <c r="E1692" s="21"/>
    </row>
    <row r="1693" spans="4:5">
      <c r="D1693" s="21"/>
      <c r="E1693" s="21"/>
    </row>
    <row r="1694" spans="4:5">
      <c r="D1694" s="21"/>
      <c r="E1694" s="21"/>
    </row>
    <row r="1695" spans="4:5">
      <c r="D1695" s="21"/>
      <c r="E1695" s="21"/>
    </row>
    <row r="1696" spans="4:5">
      <c r="D1696" s="21"/>
      <c r="E1696" s="21"/>
    </row>
    <row r="1697" spans="4:5">
      <c r="D1697" s="21"/>
      <c r="E1697" s="21"/>
    </row>
    <row r="1698" spans="4:5">
      <c r="D1698" s="21"/>
      <c r="E1698" s="21"/>
    </row>
    <row r="1699" spans="4:5">
      <c r="D1699" s="21"/>
      <c r="E1699" s="21"/>
    </row>
    <row r="1700" spans="4:5">
      <c r="D1700" s="21"/>
      <c r="E1700" s="21"/>
    </row>
    <row r="1701" spans="4:5">
      <c r="D1701" s="21"/>
      <c r="E1701" s="21"/>
    </row>
    <row r="1702" spans="4:5">
      <c r="D1702" s="21"/>
      <c r="E1702" s="21"/>
    </row>
    <row r="1703" spans="4:5">
      <c r="D1703" s="21"/>
      <c r="E1703" s="21"/>
    </row>
    <row r="1704" spans="4:5">
      <c r="D1704" s="21"/>
      <c r="E1704" s="21"/>
    </row>
    <row r="1705" spans="4:5">
      <c r="D1705" s="21"/>
      <c r="E1705" s="21"/>
    </row>
    <row r="1706" spans="4:5">
      <c r="D1706" s="21"/>
      <c r="E1706" s="21"/>
    </row>
    <row r="1707" spans="4:5">
      <c r="D1707" s="21"/>
      <c r="E1707" s="21"/>
    </row>
    <row r="1708" spans="4:5">
      <c r="D1708" s="21"/>
      <c r="E1708" s="21"/>
    </row>
    <row r="1709" spans="4:5">
      <c r="D1709" s="21"/>
      <c r="E1709" s="21"/>
    </row>
    <row r="1710" spans="4:5">
      <c r="D1710" s="21"/>
      <c r="E1710" s="21"/>
    </row>
    <row r="1711" spans="4:5">
      <c r="D1711" s="21"/>
      <c r="E1711" s="21"/>
    </row>
    <row r="1712" spans="4:5">
      <c r="D1712" s="21"/>
      <c r="E1712" s="21"/>
    </row>
    <row r="1713" spans="4:5">
      <c r="D1713" s="21"/>
      <c r="E1713" s="21"/>
    </row>
    <row r="1714" spans="4:5">
      <c r="D1714" s="21"/>
      <c r="E1714" s="21"/>
    </row>
    <row r="1715" spans="4:5">
      <c r="D1715" s="21"/>
      <c r="E1715" s="21"/>
    </row>
    <row r="1716" spans="4:5">
      <c r="D1716" s="21"/>
      <c r="E1716" s="21"/>
    </row>
    <row r="1717" spans="4:5">
      <c r="D1717" s="21"/>
      <c r="E1717" s="21"/>
    </row>
    <row r="1718" spans="4:5">
      <c r="D1718" s="21"/>
      <c r="E1718" s="21"/>
    </row>
    <row r="1719" spans="4:5">
      <c r="D1719" s="21"/>
      <c r="E1719" s="21"/>
    </row>
    <row r="1720" spans="4:5">
      <c r="D1720" s="21"/>
      <c r="E1720" s="21"/>
    </row>
    <row r="1721" spans="4:5">
      <c r="D1721" s="21"/>
      <c r="E1721" s="21"/>
    </row>
    <row r="1722" spans="4:5">
      <c r="D1722" s="21"/>
      <c r="E1722" s="21"/>
    </row>
    <row r="1723" spans="4:5">
      <c r="D1723" s="21"/>
      <c r="E1723" s="21"/>
    </row>
    <row r="1724" spans="4:5">
      <c r="D1724" s="21"/>
      <c r="E1724" s="21"/>
    </row>
    <row r="1725" spans="4:5">
      <c r="D1725" s="21"/>
      <c r="E1725" s="21"/>
    </row>
    <row r="1726" spans="4:5">
      <c r="D1726" s="21"/>
      <c r="E1726" s="21"/>
    </row>
    <row r="1727" spans="4:5">
      <c r="D1727" s="21"/>
      <c r="E1727" s="21"/>
    </row>
    <row r="1728" spans="4:5">
      <c r="D1728" s="21"/>
      <c r="E1728" s="21"/>
    </row>
    <row r="1729" spans="4:5">
      <c r="D1729" s="21"/>
      <c r="E1729" s="21"/>
    </row>
    <row r="1730" spans="4:5">
      <c r="D1730" s="21"/>
      <c r="E1730" s="21"/>
    </row>
    <row r="1731" spans="4:5">
      <c r="D1731" s="21"/>
      <c r="E1731" s="21"/>
    </row>
    <row r="1732" spans="4:5">
      <c r="D1732" s="21"/>
      <c r="E1732" s="21"/>
    </row>
    <row r="1733" spans="4:5">
      <c r="D1733" s="21"/>
      <c r="E1733" s="21"/>
    </row>
    <row r="1734" spans="4:5">
      <c r="D1734" s="21"/>
      <c r="E1734" s="21"/>
    </row>
    <row r="1735" spans="4:5">
      <c r="D1735" s="21"/>
      <c r="E1735" s="21"/>
    </row>
    <row r="1736" spans="4:5">
      <c r="D1736" s="21"/>
      <c r="E1736" s="21"/>
    </row>
    <row r="1737" spans="4:5">
      <c r="D1737" s="21"/>
      <c r="E1737" s="21"/>
    </row>
    <row r="1738" spans="4:5">
      <c r="D1738" s="21"/>
      <c r="E1738" s="21"/>
    </row>
    <row r="1739" spans="4:5">
      <c r="D1739" s="21"/>
      <c r="E1739" s="21"/>
    </row>
    <row r="1740" spans="4:5">
      <c r="D1740" s="21"/>
      <c r="E1740" s="21"/>
    </row>
    <row r="1741" spans="4:5">
      <c r="D1741" s="21"/>
      <c r="E1741" s="21"/>
    </row>
    <row r="1742" spans="4:5">
      <c r="D1742" s="21"/>
      <c r="E1742" s="21"/>
    </row>
    <row r="1743" spans="4:5">
      <c r="D1743" s="21"/>
      <c r="E1743" s="21"/>
    </row>
    <row r="1744" spans="4:5">
      <c r="D1744" s="21"/>
      <c r="E1744" s="21"/>
    </row>
    <row r="1745" spans="4:5">
      <c r="D1745" s="21"/>
      <c r="E1745" s="21"/>
    </row>
    <row r="1746" spans="4:5">
      <c r="D1746" s="21"/>
      <c r="E1746" s="21"/>
    </row>
    <row r="1747" spans="4:5">
      <c r="D1747" s="21"/>
      <c r="E1747" s="21"/>
    </row>
    <row r="1748" spans="4:5">
      <c r="D1748" s="21"/>
      <c r="E1748" s="21"/>
    </row>
    <row r="1749" spans="4:5">
      <c r="D1749" s="21"/>
      <c r="E1749" s="21"/>
    </row>
    <row r="1750" spans="4:5">
      <c r="D1750" s="21"/>
      <c r="E1750" s="21"/>
    </row>
    <row r="1751" spans="4:5">
      <c r="D1751" s="21"/>
      <c r="E1751" s="21"/>
    </row>
    <row r="1752" spans="4:5">
      <c r="D1752" s="21"/>
      <c r="E1752" s="21"/>
    </row>
    <row r="1753" spans="4:5">
      <c r="D1753" s="21"/>
      <c r="E1753" s="21"/>
    </row>
    <row r="1754" spans="4:5">
      <c r="D1754" s="21"/>
      <c r="E1754" s="21"/>
    </row>
    <row r="1755" spans="4:5">
      <c r="D1755" s="21"/>
      <c r="E1755" s="21"/>
    </row>
    <row r="1756" spans="4:5">
      <c r="D1756" s="21"/>
      <c r="E1756" s="21"/>
    </row>
    <row r="1757" spans="4:5">
      <c r="D1757" s="21"/>
      <c r="E1757" s="21"/>
    </row>
    <row r="1758" spans="4:5">
      <c r="D1758" s="21"/>
      <c r="E1758" s="21"/>
    </row>
    <row r="1759" spans="4:5">
      <c r="D1759" s="21"/>
      <c r="E1759" s="21"/>
    </row>
    <row r="1760" spans="4:5">
      <c r="D1760" s="21"/>
      <c r="E1760" s="21"/>
    </row>
    <row r="1761" spans="4:5">
      <c r="D1761" s="21"/>
      <c r="E1761" s="21"/>
    </row>
    <row r="1762" spans="4:5">
      <c r="D1762" s="21"/>
      <c r="E1762" s="21"/>
    </row>
    <row r="1763" spans="4:5">
      <c r="D1763" s="21"/>
      <c r="E1763" s="21"/>
    </row>
    <row r="1764" spans="4:5">
      <c r="D1764" s="21"/>
      <c r="E1764" s="21"/>
    </row>
    <row r="1765" spans="4:5">
      <c r="D1765" s="21"/>
      <c r="E1765" s="21"/>
    </row>
    <row r="1766" spans="4:5">
      <c r="D1766" s="21"/>
      <c r="E1766" s="21"/>
    </row>
    <row r="1767" spans="4:5">
      <c r="D1767" s="21"/>
      <c r="E1767" s="21"/>
    </row>
    <row r="1768" spans="4:5">
      <c r="D1768" s="21"/>
      <c r="E1768" s="21"/>
    </row>
    <row r="1769" spans="4:5">
      <c r="D1769" s="21"/>
      <c r="E1769" s="21"/>
    </row>
    <row r="1770" spans="4:5">
      <c r="D1770" s="21"/>
      <c r="E1770" s="21"/>
    </row>
    <row r="1771" spans="4:5">
      <c r="D1771" s="21"/>
      <c r="E1771" s="21"/>
    </row>
    <row r="1772" spans="4:5">
      <c r="D1772" s="21"/>
      <c r="E1772" s="21"/>
    </row>
    <row r="1773" spans="4:5">
      <c r="D1773" s="21"/>
      <c r="E1773" s="21"/>
    </row>
    <row r="1774" spans="4:5">
      <c r="D1774" s="21"/>
      <c r="E1774" s="21"/>
    </row>
    <row r="1775" spans="4:5">
      <c r="D1775" s="21"/>
      <c r="E1775" s="21"/>
    </row>
    <row r="1776" spans="4:5">
      <c r="D1776" s="21"/>
      <c r="E1776" s="21"/>
    </row>
    <row r="1777" spans="4:5">
      <c r="D1777" s="21"/>
      <c r="E1777" s="21"/>
    </row>
    <row r="1778" spans="4:5">
      <c r="D1778" s="21"/>
      <c r="E1778" s="21"/>
    </row>
    <row r="1779" spans="4:5">
      <c r="D1779" s="21"/>
      <c r="E1779" s="21"/>
    </row>
    <row r="1780" spans="4:5">
      <c r="D1780" s="21"/>
      <c r="E1780" s="21"/>
    </row>
    <row r="1781" spans="4:5">
      <c r="D1781" s="21"/>
      <c r="E1781" s="21"/>
    </row>
    <row r="1782" spans="4:5">
      <c r="D1782" s="21"/>
      <c r="E1782" s="21"/>
    </row>
    <row r="1783" spans="4:5">
      <c r="D1783" s="21"/>
      <c r="E1783" s="21"/>
    </row>
    <row r="1784" spans="4:5">
      <c r="D1784" s="21"/>
      <c r="E1784" s="21"/>
    </row>
    <row r="1785" spans="4:5">
      <c r="D1785" s="21"/>
      <c r="E1785" s="21"/>
    </row>
    <row r="1786" spans="4:5">
      <c r="D1786" s="21"/>
      <c r="E1786" s="21"/>
    </row>
    <row r="1787" spans="4:5">
      <c r="D1787" s="21"/>
      <c r="E1787" s="21"/>
    </row>
    <row r="1788" spans="4:5">
      <c r="D1788" s="21"/>
      <c r="E1788" s="21"/>
    </row>
    <row r="1789" spans="4:5">
      <c r="D1789" s="21"/>
      <c r="E1789" s="21"/>
    </row>
    <row r="1790" spans="4:5">
      <c r="D1790" s="21"/>
      <c r="E1790" s="21"/>
    </row>
    <row r="1791" spans="4:5">
      <c r="D1791" s="21"/>
      <c r="E1791" s="21"/>
    </row>
    <row r="1792" spans="4:5">
      <c r="D1792" s="21"/>
      <c r="E1792" s="21"/>
    </row>
    <row r="1793" spans="4:5">
      <c r="D1793" s="21"/>
      <c r="E1793" s="21"/>
    </row>
    <row r="1794" spans="4:5">
      <c r="D1794" s="21"/>
      <c r="E1794" s="21"/>
    </row>
    <row r="1795" spans="4:5">
      <c r="D1795" s="21"/>
      <c r="E1795" s="21"/>
    </row>
    <row r="1796" spans="4:5">
      <c r="D1796" s="21"/>
      <c r="E1796" s="21"/>
    </row>
    <row r="1797" spans="4:5">
      <c r="D1797" s="21"/>
      <c r="E1797" s="21"/>
    </row>
    <row r="1798" spans="4:5">
      <c r="D1798" s="21"/>
      <c r="E1798" s="21"/>
    </row>
    <row r="1799" spans="4:5">
      <c r="D1799" s="21"/>
      <c r="E1799" s="21"/>
    </row>
    <row r="1800" spans="4:5">
      <c r="D1800" s="21"/>
      <c r="E1800" s="21"/>
    </row>
    <row r="1801" spans="4:5">
      <c r="D1801" s="21"/>
      <c r="E1801" s="21"/>
    </row>
    <row r="1802" spans="4:5">
      <c r="D1802" s="21"/>
      <c r="E1802" s="21"/>
    </row>
    <row r="1803" spans="4:5">
      <c r="D1803" s="21"/>
      <c r="E1803" s="21"/>
    </row>
    <row r="1804" spans="4:5">
      <c r="D1804" s="21"/>
      <c r="E1804" s="21"/>
    </row>
    <row r="1805" spans="4:5">
      <c r="D1805" s="21"/>
      <c r="E1805" s="21"/>
    </row>
    <row r="1806" spans="4:5">
      <c r="D1806" s="21"/>
      <c r="E1806" s="21"/>
    </row>
    <row r="1807" spans="4:5">
      <c r="D1807" s="21"/>
      <c r="E1807" s="21"/>
    </row>
    <row r="1808" spans="4:5">
      <c r="D1808" s="21"/>
      <c r="E1808" s="21"/>
    </row>
    <row r="1809" spans="4:5">
      <c r="D1809" s="21"/>
      <c r="E1809" s="21"/>
    </row>
    <row r="1810" spans="4:5">
      <c r="D1810" s="21"/>
      <c r="E1810" s="21"/>
    </row>
    <row r="1811" spans="4:5">
      <c r="D1811" s="21"/>
      <c r="E1811" s="21"/>
    </row>
    <row r="1812" spans="4:5">
      <c r="D1812" s="21"/>
      <c r="E1812" s="21"/>
    </row>
    <row r="1813" spans="4:5">
      <c r="D1813" s="21"/>
      <c r="E1813" s="21"/>
    </row>
    <row r="1814" spans="4:5">
      <c r="D1814" s="21"/>
      <c r="E1814" s="21"/>
    </row>
    <row r="1815" spans="4:5">
      <c r="D1815" s="21"/>
      <c r="E1815" s="21"/>
    </row>
    <row r="1816" spans="4:5">
      <c r="D1816" s="21"/>
      <c r="E1816" s="21"/>
    </row>
    <row r="1817" spans="4:5">
      <c r="D1817" s="21"/>
      <c r="E1817" s="21"/>
    </row>
    <row r="1818" spans="4:5">
      <c r="D1818" s="21"/>
      <c r="E1818" s="21"/>
    </row>
    <row r="1819" spans="4:5">
      <c r="D1819" s="21"/>
      <c r="E1819" s="21"/>
    </row>
    <row r="1820" spans="4:5">
      <c r="D1820" s="21"/>
      <c r="E1820" s="21"/>
    </row>
    <row r="1821" spans="4:5">
      <c r="D1821" s="21"/>
      <c r="E1821" s="21"/>
    </row>
    <row r="1822" spans="4:5">
      <c r="D1822" s="21"/>
      <c r="E1822" s="21"/>
    </row>
    <row r="1823" spans="4:5">
      <c r="D1823" s="21"/>
      <c r="E1823" s="21"/>
    </row>
    <row r="1824" spans="4:5">
      <c r="D1824" s="21"/>
      <c r="E1824" s="21"/>
    </row>
    <row r="1825" spans="4:5">
      <c r="D1825" s="21"/>
      <c r="E1825" s="21"/>
    </row>
    <row r="1826" spans="4:5">
      <c r="D1826" s="21"/>
      <c r="E1826" s="21"/>
    </row>
    <row r="1827" spans="4:5">
      <c r="D1827" s="21"/>
      <c r="E1827" s="21"/>
    </row>
    <row r="1828" spans="4:5">
      <c r="D1828" s="21"/>
      <c r="E1828" s="21"/>
    </row>
    <row r="1829" spans="4:5">
      <c r="D1829" s="21"/>
      <c r="E1829" s="21"/>
    </row>
    <row r="1830" spans="4:5">
      <c r="D1830" s="21"/>
      <c r="E1830" s="21"/>
    </row>
    <row r="1831" spans="4:5">
      <c r="D1831" s="21"/>
      <c r="E1831" s="21"/>
    </row>
    <row r="1832" spans="4:5">
      <c r="D1832" s="21"/>
      <c r="E1832" s="21"/>
    </row>
    <row r="1833" spans="4:5">
      <c r="D1833" s="21"/>
      <c r="E1833" s="21"/>
    </row>
    <row r="1834" spans="4:5">
      <c r="D1834" s="21"/>
      <c r="E1834" s="21"/>
    </row>
    <row r="1835" spans="4:5">
      <c r="D1835" s="21"/>
      <c r="E1835" s="21"/>
    </row>
    <row r="1836" spans="4:5">
      <c r="D1836" s="21"/>
      <c r="E1836" s="21"/>
    </row>
    <row r="1837" spans="4:5">
      <c r="D1837" s="21"/>
      <c r="E1837" s="21"/>
    </row>
    <row r="1838" spans="4:5">
      <c r="D1838" s="21"/>
      <c r="E1838" s="21"/>
    </row>
    <row r="1839" spans="4:5">
      <c r="D1839" s="21"/>
      <c r="E1839" s="21"/>
    </row>
    <row r="1840" spans="4:5">
      <c r="D1840" s="21"/>
      <c r="E1840" s="21"/>
    </row>
    <row r="1841" spans="4:5">
      <c r="D1841" s="21"/>
      <c r="E1841" s="21"/>
    </row>
    <row r="1842" spans="4:5">
      <c r="D1842" s="21"/>
      <c r="E1842" s="21"/>
    </row>
    <row r="1843" spans="4:5">
      <c r="D1843" s="21"/>
      <c r="E1843" s="21"/>
    </row>
    <row r="1844" spans="4:5">
      <c r="D1844" s="21"/>
      <c r="E1844" s="21"/>
    </row>
    <row r="1845" spans="4:5">
      <c r="D1845" s="21"/>
      <c r="E1845" s="21"/>
    </row>
    <row r="1846" spans="4:5">
      <c r="D1846" s="21"/>
      <c r="E1846" s="21"/>
    </row>
    <row r="1847" spans="4:5">
      <c r="D1847" s="21"/>
      <c r="E1847" s="21"/>
    </row>
    <row r="1848" spans="4:5">
      <c r="D1848" s="21"/>
      <c r="E1848" s="21"/>
    </row>
    <row r="1849" spans="4:5">
      <c r="D1849" s="21"/>
      <c r="E1849" s="21"/>
    </row>
    <row r="1850" spans="4:5">
      <c r="D1850" s="21"/>
      <c r="E1850" s="21"/>
    </row>
    <row r="1851" spans="4:5">
      <c r="D1851" s="21"/>
      <c r="E1851" s="21"/>
    </row>
    <row r="1852" spans="4:5">
      <c r="D1852" s="21"/>
      <c r="E1852" s="21"/>
    </row>
    <row r="1853" spans="4:5">
      <c r="D1853" s="21"/>
      <c r="E1853" s="21"/>
    </row>
    <row r="1854" spans="4:5">
      <c r="D1854" s="21"/>
      <c r="E1854" s="21"/>
    </row>
    <row r="1855" spans="4:5">
      <c r="D1855" s="21"/>
      <c r="E1855" s="21"/>
    </row>
    <row r="1856" spans="4:5">
      <c r="D1856" s="21"/>
      <c r="E1856" s="21"/>
    </row>
    <row r="1857" spans="4:5">
      <c r="D1857" s="21"/>
      <c r="E1857" s="21"/>
    </row>
    <row r="1858" spans="4:5">
      <c r="D1858" s="21"/>
      <c r="E1858" s="21"/>
    </row>
    <row r="1859" spans="4:5">
      <c r="D1859" s="21"/>
      <c r="E1859" s="21"/>
    </row>
    <row r="1860" spans="4:5">
      <c r="D1860" s="21"/>
      <c r="E1860" s="21"/>
    </row>
    <row r="1861" spans="4:5">
      <c r="D1861" s="21"/>
      <c r="E1861" s="21"/>
    </row>
    <row r="1862" spans="4:5">
      <c r="D1862" s="21"/>
      <c r="E1862" s="21"/>
    </row>
    <row r="1863" spans="4:5">
      <c r="D1863" s="21"/>
      <c r="E1863" s="21"/>
    </row>
    <row r="1864" spans="4:5">
      <c r="D1864" s="21"/>
      <c r="E1864" s="21"/>
    </row>
    <row r="1865" spans="4:5">
      <c r="D1865" s="21"/>
      <c r="E1865" s="21"/>
    </row>
    <row r="1866" spans="4:5">
      <c r="D1866" s="21"/>
      <c r="E1866" s="21"/>
    </row>
    <row r="1867" spans="4:5">
      <c r="D1867" s="21"/>
      <c r="E1867" s="21"/>
    </row>
    <row r="1868" spans="4:5">
      <c r="D1868" s="21"/>
      <c r="E1868" s="21"/>
    </row>
    <row r="1869" spans="4:5">
      <c r="D1869" s="21"/>
      <c r="E1869" s="21"/>
    </row>
    <row r="1870" spans="4:5">
      <c r="D1870" s="21"/>
      <c r="E1870" s="21"/>
    </row>
    <row r="1871" spans="4:5">
      <c r="D1871" s="21"/>
      <c r="E1871" s="21"/>
    </row>
    <row r="1872" spans="4:5">
      <c r="D1872" s="21"/>
      <c r="E1872" s="21"/>
    </row>
    <row r="1873" spans="4:5">
      <c r="D1873" s="21"/>
      <c r="E1873" s="21"/>
    </row>
    <row r="1874" spans="4:5">
      <c r="D1874" s="21"/>
      <c r="E1874" s="21"/>
    </row>
    <row r="1875" spans="4:5">
      <c r="D1875" s="21"/>
      <c r="E1875" s="21"/>
    </row>
    <row r="1876" spans="4:5">
      <c r="D1876" s="21"/>
      <c r="E1876" s="21"/>
    </row>
    <row r="1877" spans="4:5">
      <c r="D1877" s="21"/>
      <c r="E1877" s="21"/>
    </row>
    <row r="1878" spans="4:5">
      <c r="D1878" s="21"/>
      <c r="E1878" s="21"/>
    </row>
    <row r="1879" spans="4:5">
      <c r="D1879" s="21"/>
      <c r="E1879" s="21"/>
    </row>
    <row r="1880" spans="4:5">
      <c r="D1880" s="21"/>
      <c r="E1880" s="21"/>
    </row>
    <row r="1881" spans="4:5">
      <c r="D1881" s="21"/>
      <c r="E1881" s="21"/>
    </row>
    <row r="1882" spans="4:5">
      <c r="D1882" s="21"/>
      <c r="E1882" s="21"/>
    </row>
    <row r="1883" spans="4:5">
      <c r="D1883" s="21"/>
      <c r="E1883" s="21"/>
    </row>
    <row r="1884" spans="4:5">
      <c r="D1884" s="21"/>
      <c r="E1884" s="21"/>
    </row>
    <row r="1885" spans="4:5">
      <c r="D1885" s="21"/>
      <c r="E1885" s="21"/>
    </row>
    <row r="1886" spans="4:5">
      <c r="D1886" s="21"/>
      <c r="E1886" s="21"/>
    </row>
    <row r="1887" spans="4:5">
      <c r="D1887" s="21"/>
      <c r="E1887" s="21"/>
    </row>
    <row r="1888" spans="4:5">
      <c r="D1888" s="21"/>
      <c r="E1888" s="21"/>
    </row>
    <row r="1889" spans="4:5">
      <c r="D1889" s="21"/>
      <c r="E1889" s="21"/>
    </row>
    <row r="1890" spans="4:5">
      <c r="D1890" s="21"/>
      <c r="E1890" s="21"/>
    </row>
    <row r="1891" spans="4:5">
      <c r="D1891" s="21"/>
      <c r="E1891" s="21"/>
    </row>
    <row r="1892" spans="4:5">
      <c r="D1892" s="21"/>
      <c r="E1892" s="21"/>
    </row>
    <row r="1893" spans="4:5">
      <c r="D1893" s="21"/>
      <c r="E1893" s="21"/>
    </row>
    <row r="1894" spans="4:5">
      <c r="D1894" s="21"/>
      <c r="E1894" s="21"/>
    </row>
    <row r="1895" spans="4:5">
      <c r="D1895" s="21"/>
      <c r="E1895" s="21"/>
    </row>
    <row r="1896" spans="4:5">
      <c r="D1896" s="21"/>
      <c r="E1896" s="21"/>
    </row>
    <row r="1897" spans="4:5">
      <c r="D1897" s="21"/>
      <c r="E1897" s="21"/>
    </row>
    <row r="1898" spans="4:5">
      <c r="D1898" s="21"/>
      <c r="E1898" s="21"/>
    </row>
    <row r="1899" spans="4:5">
      <c r="D1899" s="21"/>
      <c r="E1899" s="21"/>
    </row>
    <row r="1900" spans="4:5">
      <c r="D1900" s="21"/>
      <c r="E1900" s="21"/>
    </row>
    <row r="1901" spans="4:5">
      <c r="D1901" s="21"/>
      <c r="E1901" s="21"/>
    </row>
    <row r="1902" spans="4:5">
      <c r="D1902" s="21"/>
      <c r="E1902" s="21"/>
    </row>
    <row r="1903" spans="4:5">
      <c r="D1903" s="21"/>
      <c r="E1903" s="21"/>
    </row>
    <row r="1904" spans="4:5">
      <c r="D1904" s="21"/>
      <c r="E1904" s="21"/>
    </row>
    <row r="1905" spans="4:5">
      <c r="D1905" s="21"/>
      <c r="E1905" s="21"/>
    </row>
    <row r="1906" spans="4:5">
      <c r="D1906" s="21"/>
      <c r="E1906" s="21"/>
    </row>
    <row r="1907" spans="4:5">
      <c r="D1907" s="21"/>
      <c r="E1907" s="21"/>
    </row>
    <row r="1908" spans="4:5">
      <c r="D1908" s="21"/>
      <c r="E1908" s="21"/>
    </row>
    <row r="1909" spans="4:5">
      <c r="D1909" s="21"/>
      <c r="E1909" s="21"/>
    </row>
    <row r="1910" spans="4:5">
      <c r="D1910" s="21"/>
      <c r="E1910" s="21"/>
    </row>
    <row r="1911" spans="4:5">
      <c r="D1911" s="21"/>
      <c r="E1911" s="21"/>
    </row>
    <row r="1912" spans="4:5">
      <c r="D1912" s="21"/>
      <c r="E1912" s="21"/>
    </row>
    <row r="1913" spans="4:5">
      <c r="D1913" s="21"/>
      <c r="E1913" s="21"/>
    </row>
    <row r="1914" spans="4:5">
      <c r="D1914" s="21"/>
      <c r="E1914" s="21"/>
    </row>
    <row r="1915" spans="4:5">
      <c r="D1915" s="21"/>
      <c r="E1915" s="21"/>
    </row>
    <row r="1916" spans="4:5">
      <c r="D1916" s="21"/>
      <c r="E1916" s="21"/>
    </row>
    <row r="1917" spans="4:5">
      <c r="D1917" s="21"/>
      <c r="E1917" s="21"/>
    </row>
    <row r="1918" spans="4:5">
      <c r="D1918" s="21"/>
      <c r="E1918" s="21"/>
    </row>
    <row r="1919" spans="4:5">
      <c r="D1919" s="21"/>
      <c r="E1919" s="21"/>
    </row>
    <row r="1920" spans="4:5">
      <c r="D1920" s="21"/>
      <c r="E1920" s="21"/>
    </row>
    <row r="1921" spans="4:5">
      <c r="D1921" s="21"/>
      <c r="E1921" s="21"/>
    </row>
    <row r="1922" spans="4:5">
      <c r="D1922" s="21"/>
      <c r="E1922" s="21"/>
    </row>
    <row r="1923" spans="4:5">
      <c r="D1923" s="21"/>
      <c r="E1923" s="21"/>
    </row>
    <row r="1924" spans="4:5">
      <c r="D1924" s="21"/>
      <c r="E1924" s="21"/>
    </row>
    <row r="1925" spans="4:5">
      <c r="D1925" s="21"/>
      <c r="E1925" s="21"/>
    </row>
    <row r="1926" spans="4:5">
      <c r="D1926" s="21"/>
      <c r="E1926" s="21"/>
    </row>
    <row r="1927" spans="4:5">
      <c r="D1927" s="21"/>
      <c r="E1927" s="21"/>
    </row>
    <row r="1928" spans="4:5">
      <c r="D1928" s="21"/>
      <c r="E1928" s="21"/>
    </row>
    <row r="1929" spans="4:5">
      <c r="D1929" s="21"/>
      <c r="E1929" s="21"/>
    </row>
    <row r="1930" spans="4:5">
      <c r="D1930" s="21"/>
      <c r="E1930" s="21"/>
    </row>
    <row r="1931" spans="4:5">
      <c r="D1931" s="21"/>
      <c r="E1931" s="21"/>
    </row>
    <row r="1932" spans="4:5">
      <c r="D1932" s="21"/>
      <c r="E1932" s="21"/>
    </row>
    <row r="1933" spans="4:5">
      <c r="D1933" s="21"/>
      <c r="E1933" s="21"/>
    </row>
    <row r="1934" spans="4:5">
      <c r="D1934" s="21"/>
      <c r="E1934" s="21"/>
    </row>
    <row r="1935" spans="4:5">
      <c r="D1935" s="21"/>
      <c r="E1935" s="21"/>
    </row>
    <row r="1936" spans="4:5">
      <c r="D1936" s="21"/>
      <c r="E1936" s="21"/>
    </row>
    <row r="1937" spans="4:5">
      <c r="D1937" s="21"/>
      <c r="E1937" s="21"/>
    </row>
    <row r="1938" spans="4:5">
      <c r="D1938" s="21"/>
      <c r="E1938" s="21"/>
    </row>
    <row r="1939" spans="4:5">
      <c r="D1939" s="21"/>
      <c r="E1939" s="21"/>
    </row>
    <row r="1940" spans="4:5">
      <c r="D1940" s="21"/>
      <c r="E1940" s="21"/>
    </row>
    <row r="1941" spans="4:5">
      <c r="D1941" s="21"/>
      <c r="E1941" s="21"/>
    </row>
    <row r="1942" spans="4:5">
      <c r="D1942" s="21"/>
      <c r="E1942" s="21"/>
    </row>
    <row r="1943" spans="4:5">
      <c r="D1943" s="21"/>
      <c r="E1943" s="21"/>
    </row>
    <row r="1944" spans="4:5">
      <c r="D1944" s="21"/>
      <c r="E1944" s="21"/>
    </row>
    <row r="1945" spans="4:5">
      <c r="D1945" s="21"/>
      <c r="E1945" s="21"/>
    </row>
    <row r="1946" spans="4:5">
      <c r="D1946" s="21"/>
      <c r="E1946" s="21"/>
    </row>
    <row r="1947" spans="4:5">
      <c r="D1947" s="21"/>
      <c r="E1947" s="21"/>
    </row>
    <row r="1948" spans="4:5">
      <c r="D1948" s="21"/>
      <c r="E1948" s="21"/>
    </row>
    <row r="1949" spans="4:5">
      <c r="D1949" s="21"/>
      <c r="E1949" s="21"/>
    </row>
    <row r="1950" spans="4:5">
      <c r="D1950" s="21"/>
      <c r="E1950" s="21"/>
    </row>
    <row r="1951" spans="4:5">
      <c r="D1951" s="21"/>
      <c r="E1951" s="21"/>
    </row>
    <row r="1952" spans="4:5">
      <c r="D1952" s="21"/>
      <c r="E1952" s="21"/>
    </row>
    <row r="1953" spans="4:5">
      <c r="D1953" s="21"/>
      <c r="E1953" s="21"/>
    </row>
    <row r="1954" spans="4:5">
      <c r="D1954" s="21"/>
      <c r="E1954" s="21"/>
    </row>
    <row r="1955" spans="4:5">
      <c r="D1955" s="21"/>
      <c r="E1955" s="21"/>
    </row>
    <row r="1956" spans="4:5">
      <c r="D1956" s="21"/>
      <c r="E1956" s="21"/>
    </row>
    <row r="1957" spans="4:5">
      <c r="D1957" s="21"/>
      <c r="E1957" s="21"/>
    </row>
    <row r="1958" spans="4:5">
      <c r="D1958" s="21"/>
      <c r="E1958" s="21"/>
    </row>
    <row r="1959" spans="4:5">
      <c r="D1959" s="21"/>
      <c r="E1959" s="21"/>
    </row>
    <row r="1960" spans="4:5">
      <c r="D1960" s="21"/>
      <c r="E1960" s="21"/>
    </row>
    <row r="1961" spans="4:5">
      <c r="D1961" s="21"/>
      <c r="E1961" s="21"/>
    </row>
    <row r="1962" spans="4:5">
      <c r="D1962" s="21"/>
      <c r="E1962" s="21"/>
    </row>
    <row r="1963" spans="4:5">
      <c r="D1963" s="21"/>
      <c r="E1963" s="21"/>
    </row>
    <row r="1964" spans="4:5">
      <c r="D1964" s="21"/>
      <c r="E1964" s="21"/>
    </row>
    <row r="1965" spans="4:5">
      <c r="D1965" s="21"/>
      <c r="E1965" s="21"/>
    </row>
    <row r="1966" spans="4:5">
      <c r="D1966" s="21"/>
      <c r="E1966" s="21"/>
    </row>
    <row r="1967" spans="4:5">
      <c r="D1967" s="21"/>
      <c r="E1967" s="21"/>
    </row>
    <row r="1968" spans="4:5">
      <c r="D1968" s="21"/>
      <c r="E1968" s="21"/>
    </row>
    <row r="1969" spans="4:5">
      <c r="D1969" s="21"/>
      <c r="E1969" s="21"/>
    </row>
    <row r="1970" spans="4:5">
      <c r="D1970" s="21"/>
      <c r="E1970" s="21"/>
    </row>
    <row r="1971" spans="4:5">
      <c r="D1971" s="21"/>
      <c r="E1971" s="21"/>
    </row>
    <row r="1972" spans="4:5">
      <c r="D1972" s="21"/>
      <c r="E1972" s="21"/>
    </row>
    <row r="1973" spans="4:5">
      <c r="D1973" s="21"/>
      <c r="E1973" s="21"/>
    </row>
    <row r="1974" spans="4:5">
      <c r="D1974" s="21"/>
      <c r="E1974" s="21"/>
    </row>
    <row r="1975" spans="4:5">
      <c r="D1975" s="21"/>
      <c r="E1975" s="21"/>
    </row>
    <row r="1976" spans="4:5">
      <c r="D1976" s="21"/>
      <c r="E1976" s="21"/>
    </row>
    <row r="1977" spans="4:5">
      <c r="D1977" s="21"/>
      <c r="E1977" s="21"/>
    </row>
    <row r="1978" spans="4:5">
      <c r="D1978" s="21"/>
      <c r="E1978" s="21"/>
    </row>
    <row r="1979" spans="4:5">
      <c r="D1979" s="21"/>
      <c r="E1979" s="21"/>
    </row>
    <row r="1980" spans="4:5">
      <c r="D1980" s="21"/>
      <c r="E1980" s="21"/>
    </row>
    <row r="1981" spans="4:5">
      <c r="D1981" s="21"/>
      <c r="E1981" s="21"/>
    </row>
    <row r="1982" spans="4:5">
      <c r="D1982" s="21"/>
      <c r="E1982" s="21"/>
    </row>
    <row r="1983" spans="4:5">
      <c r="D1983" s="21"/>
      <c r="E1983" s="21"/>
    </row>
    <row r="1984" spans="4:5">
      <c r="D1984" s="21"/>
      <c r="E1984" s="21"/>
    </row>
    <row r="1985" spans="4:5">
      <c r="D1985" s="21"/>
      <c r="E1985" s="21"/>
    </row>
    <row r="1986" spans="4:5">
      <c r="D1986" s="21"/>
      <c r="E1986" s="21"/>
    </row>
    <row r="1987" spans="4:5">
      <c r="D1987" s="21"/>
      <c r="E1987" s="21"/>
    </row>
    <row r="1988" spans="4:5">
      <c r="D1988" s="21"/>
      <c r="E1988" s="21"/>
    </row>
    <row r="1989" spans="4:5">
      <c r="D1989" s="21"/>
      <c r="E1989" s="21"/>
    </row>
    <row r="1990" spans="4:5">
      <c r="D1990" s="21"/>
      <c r="E1990" s="21"/>
    </row>
    <row r="1991" spans="4:5">
      <c r="D1991" s="21"/>
      <c r="E1991" s="21"/>
    </row>
    <row r="1992" spans="4:5">
      <c r="D1992" s="21"/>
      <c r="E1992" s="21"/>
    </row>
    <row r="1993" spans="4:5">
      <c r="D1993" s="21"/>
      <c r="E1993" s="21"/>
    </row>
    <row r="1994" spans="4:5">
      <c r="D1994" s="21"/>
      <c r="E1994" s="21"/>
    </row>
    <row r="1995" spans="4:5">
      <c r="D1995" s="21"/>
      <c r="E1995" s="21"/>
    </row>
    <row r="1996" spans="4:5">
      <c r="D1996" s="21"/>
      <c r="E1996" s="21"/>
    </row>
    <row r="1997" spans="4:5">
      <c r="D1997" s="21"/>
      <c r="E1997" s="21"/>
    </row>
    <row r="1998" spans="4:5">
      <c r="D1998" s="21"/>
      <c r="E1998" s="21"/>
    </row>
    <row r="1999" spans="4:5">
      <c r="D1999" s="21"/>
      <c r="E1999" s="21"/>
    </row>
    <row r="2000" spans="4:5">
      <c r="D2000" s="21"/>
      <c r="E2000" s="21"/>
    </row>
    <row r="2001" spans="4:5">
      <c r="D2001" s="21"/>
      <c r="E2001" s="21"/>
    </row>
    <row r="2002" spans="4:5">
      <c r="D2002" s="21"/>
      <c r="E2002" s="21"/>
    </row>
    <row r="2003" spans="4:5">
      <c r="D2003" s="21"/>
      <c r="E2003" s="21"/>
    </row>
    <row r="2004" spans="4:5">
      <c r="D2004" s="21"/>
      <c r="E2004" s="21"/>
    </row>
    <row r="2005" spans="4:5">
      <c r="D2005" s="21"/>
      <c r="E2005" s="21"/>
    </row>
    <row r="2006" spans="4:5">
      <c r="D2006" s="21"/>
      <c r="E2006" s="21"/>
    </row>
    <row r="2007" spans="4:5">
      <c r="D2007" s="21"/>
      <c r="E2007" s="21"/>
    </row>
    <row r="2008" spans="4:5">
      <c r="D2008" s="21"/>
      <c r="E2008" s="21"/>
    </row>
    <row r="2009" spans="4:5">
      <c r="D2009" s="21"/>
      <c r="E2009" s="21"/>
    </row>
    <row r="2010" spans="4:5">
      <c r="D2010" s="21"/>
      <c r="E2010" s="21"/>
    </row>
    <row r="2011" spans="4:5">
      <c r="D2011" s="21"/>
      <c r="E2011" s="21"/>
    </row>
    <row r="2012" spans="4:5">
      <c r="D2012" s="21"/>
      <c r="E2012" s="21"/>
    </row>
    <row r="2013" spans="4:5">
      <c r="D2013" s="21"/>
      <c r="E2013" s="21"/>
    </row>
    <row r="2014" spans="4:5">
      <c r="D2014" s="21"/>
      <c r="E2014" s="21"/>
    </row>
    <row r="2015" spans="4:5">
      <c r="D2015" s="21"/>
      <c r="E2015" s="21"/>
    </row>
    <row r="2016" spans="4:5">
      <c r="D2016" s="21"/>
      <c r="E2016" s="21"/>
    </row>
    <row r="2017" spans="4:5">
      <c r="D2017" s="21"/>
      <c r="E2017" s="21"/>
    </row>
    <row r="2018" spans="4:5">
      <c r="D2018" s="21"/>
      <c r="E2018" s="21"/>
    </row>
    <row r="2019" spans="4:5">
      <c r="D2019" s="21"/>
      <c r="E2019" s="21"/>
    </row>
    <row r="2020" spans="4:5">
      <c r="D2020" s="21"/>
      <c r="E2020" s="21"/>
    </row>
    <row r="2021" spans="4:5">
      <c r="D2021" s="21"/>
      <c r="E2021" s="21"/>
    </row>
    <row r="2022" spans="4:5">
      <c r="D2022" s="21"/>
      <c r="E2022" s="21"/>
    </row>
    <row r="2023" spans="4:5">
      <c r="D2023" s="21"/>
      <c r="E2023" s="21"/>
    </row>
    <row r="2024" spans="4:5">
      <c r="D2024" s="21"/>
      <c r="E2024" s="21"/>
    </row>
    <row r="2025" spans="4:5">
      <c r="D2025" s="21"/>
      <c r="E2025" s="21"/>
    </row>
    <row r="2026" spans="4:5">
      <c r="D2026" s="21"/>
      <c r="E2026" s="21"/>
    </row>
    <row r="2027" spans="4:5">
      <c r="D2027" s="21"/>
      <c r="E2027" s="21"/>
    </row>
    <row r="2028" spans="4:5">
      <c r="D2028" s="21"/>
      <c r="E2028" s="21"/>
    </row>
    <row r="2029" spans="4:5">
      <c r="D2029" s="21"/>
      <c r="E2029" s="21"/>
    </row>
    <row r="2030" spans="4:5">
      <c r="D2030" s="21"/>
      <c r="E2030" s="21"/>
    </row>
    <row r="2031" spans="4:5">
      <c r="D2031" s="21"/>
      <c r="E2031" s="21"/>
    </row>
    <row r="2032" spans="4:5">
      <c r="D2032" s="21"/>
      <c r="E2032" s="21"/>
    </row>
    <row r="2033" spans="4:5">
      <c r="D2033" s="21"/>
      <c r="E2033" s="21"/>
    </row>
    <row r="2034" spans="4:5">
      <c r="D2034" s="21"/>
      <c r="E2034" s="21"/>
    </row>
    <row r="2035" spans="4:5">
      <c r="D2035" s="21"/>
      <c r="E2035" s="21"/>
    </row>
    <row r="2036" spans="4:5">
      <c r="D2036" s="21"/>
      <c r="E2036" s="21"/>
    </row>
    <row r="2037" spans="4:5">
      <c r="D2037" s="21"/>
      <c r="E2037" s="21"/>
    </row>
    <row r="2038" spans="4:5">
      <c r="D2038" s="21"/>
      <c r="E2038" s="21"/>
    </row>
    <row r="2039" spans="4:5">
      <c r="D2039" s="21"/>
      <c r="E2039" s="21"/>
    </row>
    <row r="2040" spans="4:5">
      <c r="D2040" s="21"/>
      <c r="E2040" s="21"/>
    </row>
    <row r="2041" spans="4:5">
      <c r="D2041" s="21"/>
      <c r="E2041" s="21"/>
    </row>
    <row r="2042" spans="4:5">
      <c r="D2042" s="21"/>
      <c r="E2042" s="21"/>
    </row>
    <row r="2043" spans="4:5">
      <c r="D2043" s="21"/>
      <c r="E2043" s="21"/>
    </row>
    <row r="2044" spans="4:5">
      <c r="D2044" s="21"/>
      <c r="E2044" s="21"/>
    </row>
    <row r="2045" spans="4:5">
      <c r="D2045" s="21"/>
      <c r="E2045" s="21"/>
    </row>
    <row r="2046" spans="4:5">
      <c r="D2046" s="21"/>
      <c r="E2046" s="21"/>
    </row>
    <row r="2047" spans="4:5">
      <c r="D2047" s="21"/>
      <c r="E2047" s="21"/>
    </row>
    <row r="2048" spans="4:5">
      <c r="D2048" s="21"/>
      <c r="E2048" s="21"/>
    </row>
    <row r="2049" spans="4:5">
      <c r="D2049" s="21"/>
      <c r="E2049" s="21"/>
    </row>
    <row r="2050" spans="4:5">
      <c r="D2050" s="21"/>
      <c r="E2050" s="21"/>
    </row>
    <row r="2051" spans="4:5">
      <c r="D2051" s="21"/>
      <c r="E2051" s="21"/>
    </row>
    <row r="2052" spans="4:5">
      <c r="D2052" s="21"/>
      <c r="E2052" s="21"/>
    </row>
    <row r="2053" spans="4:5">
      <c r="D2053" s="21"/>
      <c r="E2053" s="21"/>
    </row>
    <row r="2054" spans="4:5">
      <c r="D2054" s="21"/>
      <c r="E2054" s="21"/>
    </row>
    <row r="2055" spans="4:5">
      <c r="D2055" s="21"/>
      <c r="E2055" s="21"/>
    </row>
    <row r="2056" spans="4:5">
      <c r="D2056" s="21"/>
      <c r="E2056" s="21"/>
    </row>
    <row r="2057" spans="4:5">
      <c r="D2057" s="21"/>
      <c r="E2057" s="21"/>
    </row>
    <row r="2058" spans="4:5">
      <c r="D2058" s="21"/>
      <c r="E2058" s="21"/>
    </row>
    <row r="2059" spans="4:5">
      <c r="D2059" s="21"/>
      <c r="E2059" s="21"/>
    </row>
    <row r="2060" spans="4:5">
      <c r="D2060" s="21"/>
      <c r="E2060" s="21"/>
    </row>
    <row r="2061" spans="4:5">
      <c r="D2061" s="21"/>
      <c r="E2061" s="21"/>
    </row>
    <row r="2062" spans="4:5">
      <c r="D2062" s="21"/>
      <c r="E2062" s="21"/>
    </row>
    <row r="2063" spans="4:5">
      <c r="D2063" s="21"/>
      <c r="E2063" s="21"/>
    </row>
    <row r="2064" spans="4:5">
      <c r="D2064" s="21"/>
      <c r="E2064" s="21"/>
    </row>
    <row r="2065" spans="4:5">
      <c r="D2065" s="21"/>
      <c r="E2065" s="21"/>
    </row>
    <row r="2066" spans="4:5">
      <c r="D2066" s="21"/>
      <c r="E2066" s="21"/>
    </row>
    <row r="2067" spans="4:5">
      <c r="D2067" s="21"/>
      <c r="E2067" s="21"/>
    </row>
    <row r="2068" spans="4:5">
      <c r="D2068" s="21"/>
      <c r="E2068" s="21"/>
    </row>
    <row r="2069" spans="4:5">
      <c r="D2069" s="21"/>
      <c r="E2069" s="21"/>
    </row>
    <row r="2070" spans="4:5">
      <c r="D2070" s="21"/>
      <c r="E2070" s="21"/>
    </row>
    <row r="2071" spans="4:5">
      <c r="D2071" s="21"/>
      <c r="E2071" s="21"/>
    </row>
    <row r="2072" spans="4:5">
      <c r="D2072" s="21"/>
      <c r="E2072" s="21"/>
    </row>
    <row r="2073" spans="4:5">
      <c r="D2073" s="21"/>
      <c r="E2073" s="21"/>
    </row>
    <row r="2074" spans="4:5">
      <c r="D2074" s="21"/>
      <c r="E2074" s="21"/>
    </row>
    <row r="2075" spans="4:5">
      <c r="D2075" s="21"/>
      <c r="E2075" s="21"/>
    </row>
    <row r="2076" spans="4:5">
      <c r="D2076" s="21"/>
      <c r="E2076" s="21"/>
    </row>
    <row r="2077" spans="4:5">
      <c r="D2077" s="21"/>
      <c r="E2077" s="21"/>
    </row>
    <row r="2078" spans="4:5">
      <c r="D2078" s="21"/>
      <c r="E2078" s="21"/>
    </row>
    <row r="2079" spans="4:5">
      <c r="D2079" s="21"/>
      <c r="E2079" s="21"/>
    </row>
    <row r="2080" spans="4:5">
      <c r="D2080" s="21"/>
      <c r="E2080" s="21"/>
    </row>
    <row r="2081" spans="4:5">
      <c r="D2081" s="21"/>
      <c r="E2081" s="21"/>
    </row>
    <row r="2082" spans="4:5">
      <c r="D2082" s="21"/>
      <c r="E2082" s="21"/>
    </row>
    <row r="2083" spans="4:5">
      <c r="D2083" s="21"/>
      <c r="E2083" s="21"/>
    </row>
    <row r="2084" spans="4:5">
      <c r="D2084" s="21"/>
      <c r="E2084" s="21"/>
    </row>
    <row r="2085" spans="4:5">
      <c r="D2085" s="21"/>
      <c r="E2085" s="21"/>
    </row>
    <row r="2086" spans="4:5">
      <c r="D2086" s="21"/>
      <c r="E2086" s="21"/>
    </row>
    <row r="2087" spans="4:5">
      <c r="D2087" s="21"/>
      <c r="E2087" s="21"/>
    </row>
    <row r="2088" spans="4:5">
      <c r="D2088" s="21"/>
      <c r="E2088" s="21"/>
    </row>
    <row r="2089" spans="4:5">
      <c r="D2089" s="21"/>
      <c r="E2089" s="21"/>
    </row>
    <row r="2090" spans="4:5">
      <c r="D2090" s="21"/>
      <c r="E2090" s="21"/>
    </row>
    <row r="2091" spans="4:5">
      <c r="D2091" s="21"/>
      <c r="E2091" s="21"/>
    </row>
    <row r="2092" spans="4:5">
      <c r="D2092" s="21"/>
      <c r="E2092" s="21"/>
    </row>
    <row r="2093" spans="4:5">
      <c r="D2093" s="21"/>
      <c r="E2093" s="21"/>
    </row>
    <row r="2094" spans="4:5">
      <c r="D2094" s="21"/>
      <c r="E2094" s="21"/>
    </row>
    <row r="2095" spans="4:5">
      <c r="D2095" s="21"/>
      <c r="E2095" s="21"/>
    </row>
    <row r="2096" spans="4:5">
      <c r="D2096" s="21"/>
      <c r="E2096" s="21"/>
    </row>
    <row r="2097" spans="4:5">
      <c r="D2097" s="21"/>
      <c r="E2097" s="21"/>
    </row>
    <row r="2098" spans="4:5">
      <c r="D2098" s="21"/>
      <c r="E2098" s="21"/>
    </row>
    <row r="2099" spans="4:5">
      <c r="D2099" s="21"/>
      <c r="E2099" s="21"/>
    </row>
    <row r="2100" spans="4:5">
      <c r="D2100" s="21"/>
      <c r="E2100" s="21"/>
    </row>
    <row r="2101" spans="4:5">
      <c r="D2101" s="21"/>
      <c r="E2101" s="21"/>
    </row>
    <row r="2102" spans="4:5">
      <c r="D2102" s="21"/>
      <c r="E2102" s="21"/>
    </row>
    <row r="2103" spans="4:5">
      <c r="D2103" s="21"/>
      <c r="E2103" s="21"/>
    </row>
    <row r="2104" spans="4:5">
      <c r="D2104" s="21"/>
      <c r="E2104" s="21"/>
    </row>
    <row r="2105" spans="4:5">
      <c r="D2105" s="21"/>
      <c r="E2105" s="21"/>
    </row>
    <row r="2106" spans="4:5">
      <c r="D2106" s="21"/>
      <c r="E2106" s="21"/>
    </row>
    <row r="2107" spans="4:5">
      <c r="D2107" s="21"/>
      <c r="E2107" s="21"/>
    </row>
    <row r="2108" spans="4:5">
      <c r="D2108" s="21"/>
      <c r="E2108" s="21"/>
    </row>
    <row r="2109" spans="4:5">
      <c r="D2109" s="21"/>
      <c r="E2109" s="21"/>
    </row>
    <row r="2110" spans="4:5">
      <c r="D2110" s="21"/>
      <c r="E2110" s="21"/>
    </row>
    <row r="2111" spans="4:5">
      <c r="D2111" s="21"/>
      <c r="E2111" s="21"/>
    </row>
    <row r="2112" spans="4:5">
      <c r="D2112" s="21"/>
      <c r="E2112" s="21"/>
    </row>
    <row r="2113" spans="4:5">
      <c r="D2113" s="21"/>
      <c r="E2113" s="21"/>
    </row>
    <row r="2114" spans="4:5">
      <c r="D2114" s="21"/>
      <c r="E2114" s="21"/>
    </row>
    <row r="2115" spans="4:5">
      <c r="D2115" s="21"/>
      <c r="E2115" s="21"/>
    </row>
    <row r="2116" spans="4:5">
      <c r="D2116" s="21"/>
      <c r="E2116" s="21"/>
    </row>
    <row r="2117" spans="4:5">
      <c r="D2117" s="21"/>
      <c r="E2117" s="21"/>
    </row>
    <row r="2118" spans="4:5">
      <c r="D2118" s="21"/>
      <c r="E2118" s="21"/>
    </row>
    <row r="2119" spans="4:5">
      <c r="D2119" s="21"/>
      <c r="E2119" s="21"/>
    </row>
    <row r="2120" spans="4:5">
      <c r="D2120" s="21"/>
      <c r="E2120" s="21"/>
    </row>
    <row r="2121" spans="4:5">
      <c r="D2121" s="21"/>
      <c r="E2121" s="21"/>
    </row>
    <row r="2122" spans="4:5">
      <c r="D2122" s="21"/>
      <c r="E2122" s="21"/>
    </row>
    <row r="2123" spans="4:5">
      <c r="D2123" s="21"/>
      <c r="E2123" s="21"/>
    </row>
    <row r="2124" spans="4:5">
      <c r="D2124" s="21"/>
      <c r="E2124" s="21"/>
    </row>
    <row r="2125" spans="4:5">
      <c r="D2125" s="21"/>
      <c r="E2125" s="21"/>
    </row>
    <row r="2126" spans="4:5">
      <c r="D2126" s="21"/>
      <c r="E2126" s="21"/>
    </row>
    <row r="2127" spans="4:5">
      <c r="D2127" s="21"/>
      <c r="E2127" s="21"/>
    </row>
    <row r="2128" spans="4:5">
      <c r="D2128" s="21"/>
      <c r="E2128" s="21"/>
    </row>
    <row r="2129" spans="4:5">
      <c r="D2129" s="21"/>
      <c r="E2129" s="21"/>
    </row>
    <row r="2130" spans="4:5">
      <c r="D2130" s="21"/>
      <c r="E2130" s="21"/>
    </row>
    <row r="2131" spans="4:5">
      <c r="D2131" s="21"/>
      <c r="E2131" s="21"/>
    </row>
    <row r="2132" spans="4:5">
      <c r="D2132" s="21"/>
      <c r="E2132" s="21"/>
    </row>
    <row r="2133" spans="4:5">
      <c r="D2133" s="21"/>
      <c r="E2133" s="21"/>
    </row>
    <row r="2134" spans="4:5">
      <c r="D2134" s="21"/>
      <c r="E2134" s="21"/>
    </row>
    <row r="2135" spans="4:5">
      <c r="D2135" s="21"/>
      <c r="E2135" s="21"/>
    </row>
    <row r="2136" spans="4:5">
      <c r="D2136" s="21"/>
      <c r="E2136" s="21"/>
    </row>
    <row r="2137" spans="4:5">
      <c r="D2137" s="21"/>
      <c r="E2137" s="21"/>
    </row>
    <row r="2138" spans="4:5">
      <c r="D2138" s="21"/>
      <c r="E2138" s="21"/>
    </row>
    <row r="2139" spans="4:5">
      <c r="D2139" s="21"/>
      <c r="E2139" s="21"/>
    </row>
    <row r="2140" spans="4:5">
      <c r="D2140" s="21"/>
      <c r="E2140" s="21"/>
    </row>
    <row r="2141" spans="4:5">
      <c r="D2141" s="21"/>
      <c r="E2141" s="21"/>
    </row>
    <row r="2142" spans="4:5">
      <c r="D2142" s="21"/>
      <c r="E2142" s="21"/>
    </row>
    <row r="2143" spans="4:5">
      <c r="D2143" s="21"/>
      <c r="E2143" s="21"/>
    </row>
    <row r="2144" spans="4:5">
      <c r="D2144" s="21"/>
      <c r="E2144" s="21"/>
    </row>
    <row r="2145" spans="4:5">
      <c r="D2145" s="21"/>
      <c r="E2145" s="21"/>
    </row>
    <row r="2146" spans="4:5">
      <c r="D2146" s="21"/>
      <c r="E2146" s="21"/>
    </row>
    <row r="2147" spans="4:5">
      <c r="D2147" s="21"/>
      <c r="E2147" s="21"/>
    </row>
    <row r="2148" spans="4:5">
      <c r="D2148" s="21"/>
      <c r="E2148" s="21"/>
    </row>
    <row r="2149" spans="4:5">
      <c r="D2149" s="21"/>
      <c r="E2149" s="21"/>
    </row>
    <row r="2150" spans="4:5">
      <c r="D2150" s="21"/>
      <c r="E2150" s="21"/>
    </row>
    <row r="2151" spans="4:5">
      <c r="D2151" s="21"/>
      <c r="E2151" s="21"/>
    </row>
    <row r="2152" spans="4:5">
      <c r="D2152" s="21"/>
      <c r="E2152" s="21"/>
    </row>
    <row r="2153" spans="4:5">
      <c r="D2153" s="21"/>
      <c r="E2153" s="21"/>
    </row>
    <row r="2154" spans="4:5">
      <c r="D2154" s="21"/>
      <c r="E2154" s="21"/>
    </row>
    <row r="2155" spans="4:5">
      <c r="D2155" s="21"/>
      <c r="E2155" s="21"/>
    </row>
    <row r="2156" spans="4:5">
      <c r="D2156" s="21"/>
      <c r="E2156" s="21"/>
    </row>
    <row r="2157" spans="4:5">
      <c r="D2157" s="21"/>
      <c r="E2157" s="21"/>
    </row>
    <row r="2158" spans="4:5">
      <c r="D2158" s="21"/>
      <c r="E2158" s="21"/>
    </row>
    <row r="2159" spans="4:5">
      <c r="D2159" s="21"/>
      <c r="E2159" s="21"/>
    </row>
    <row r="2160" spans="4:5">
      <c r="D2160" s="21"/>
      <c r="E2160" s="21"/>
    </row>
    <row r="2161" spans="4:5">
      <c r="D2161" s="21"/>
      <c r="E2161" s="21"/>
    </row>
    <row r="2162" spans="4:5">
      <c r="D2162" s="21"/>
      <c r="E2162" s="21"/>
    </row>
    <row r="2163" spans="4:5">
      <c r="D2163" s="21"/>
      <c r="E2163" s="21"/>
    </row>
    <row r="2164" spans="4:5">
      <c r="D2164" s="21"/>
      <c r="E2164" s="21"/>
    </row>
    <row r="2165" spans="4:5">
      <c r="D2165" s="21"/>
      <c r="E2165" s="21"/>
    </row>
    <row r="2166" spans="4:5">
      <c r="D2166" s="21"/>
      <c r="E2166" s="21"/>
    </row>
    <row r="2167" spans="4:5">
      <c r="D2167" s="21"/>
      <c r="E2167" s="21"/>
    </row>
    <row r="2168" spans="4:5">
      <c r="D2168" s="21"/>
      <c r="E2168" s="21"/>
    </row>
    <row r="2169" spans="4:5">
      <c r="D2169" s="21"/>
      <c r="E2169" s="21"/>
    </row>
    <row r="2170" spans="4:5">
      <c r="D2170" s="21"/>
      <c r="E2170" s="21"/>
    </row>
    <row r="2171" spans="4:5">
      <c r="D2171" s="21"/>
      <c r="E2171" s="21"/>
    </row>
    <row r="2172" spans="4:5">
      <c r="D2172" s="21"/>
      <c r="E2172" s="21"/>
    </row>
    <row r="2173" spans="4:5">
      <c r="D2173" s="21"/>
      <c r="E2173" s="21"/>
    </row>
    <row r="2174" spans="4:5">
      <c r="D2174" s="21"/>
      <c r="E2174" s="21"/>
    </row>
    <row r="2175" spans="4:5">
      <c r="D2175" s="21"/>
      <c r="E2175" s="21"/>
    </row>
    <row r="2176" spans="4:5">
      <c r="D2176" s="21"/>
      <c r="E2176" s="21"/>
    </row>
    <row r="2177" spans="4:5">
      <c r="D2177" s="21"/>
      <c r="E2177" s="21"/>
    </row>
    <row r="2178" spans="4:5">
      <c r="D2178" s="21"/>
      <c r="E2178" s="21"/>
    </row>
    <row r="2179" spans="4:5">
      <c r="D2179" s="21"/>
      <c r="E2179" s="21"/>
    </row>
    <row r="2180" spans="4:5">
      <c r="D2180" s="21"/>
      <c r="E2180" s="21"/>
    </row>
    <row r="2181" spans="4:5">
      <c r="D2181" s="21"/>
      <c r="E2181" s="21"/>
    </row>
    <row r="2182" spans="4:5">
      <c r="D2182" s="21"/>
      <c r="E2182" s="21"/>
    </row>
    <row r="2183" spans="4:5">
      <c r="D2183" s="21"/>
      <c r="E2183" s="21"/>
    </row>
    <row r="2184" spans="4:5">
      <c r="D2184" s="21"/>
      <c r="E2184" s="21"/>
    </row>
    <row r="2185" spans="4:5">
      <c r="D2185" s="21"/>
      <c r="E2185" s="21"/>
    </row>
    <row r="2186" spans="4:5">
      <c r="D2186" s="21"/>
      <c r="E2186" s="21"/>
    </row>
    <row r="2187" spans="4:5">
      <c r="D2187" s="21"/>
      <c r="E2187" s="21"/>
    </row>
    <row r="2188" spans="4:5">
      <c r="D2188" s="21"/>
      <c r="E2188" s="21"/>
    </row>
    <row r="2189" spans="4:5">
      <c r="D2189" s="21"/>
      <c r="E2189" s="21"/>
    </row>
    <row r="2190" spans="4:5">
      <c r="D2190" s="21"/>
      <c r="E2190" s="21"/>
    </row>
    <row r="2191" spans="4:5">
      <c r="D2191" s="21"/>
      <c r="E2191" s="21"/>
    </row>
    <row r="2192" spans="4:5">
      <c r="D2192" s="21"/>
      <c r="E2192" s="21"/>
    </row>
    <row r="2193" spans="4:5">
      <c r="D2193" s="21"/>
      <c r="E2193" s="21"/>
    </row>
    <row r="2194" spans="4:5">
      <c r="D2194" s="21"/>
      <c r="E2194" s="21"/>
    </row>
    <row r="2195" spans="4:5">
      <c r="D2195" s="21"/>
      <c r="E2195" s="21"/>
    </row>
    <row r="2196" spans="4:5">
      <c r="D2196" s="21"/>
      <c r="E2196" s="21"/>
    </row>
    <row r="2197" spans="4:5">
      <c r="D2197" s="21"/>
      <c r="E2197" s="21"/>
    </row>
    <row r="2198" spans="4:5">
      <c r="D2198" s="21"/>
      <c r="E2198" s="21"/>
    </row>
    <row r="2199" spans="4:5">
      <c r="D2199" s="21"/>
      <c r="E2199" s="21"/>
    </row>
    <row r="2200" spans="4:5">
      <c r="D2200" s="21"/>
      <c r="E2200" s="21"/>
    </row>
    <row r="2201" spans="4:5">
      <c r="D2201" s="21"/>
      <c r="E2201" s="21"/>
    </row>
    <row r="2202" spans="4:5">
      <c r="D2202" s="21"/>
      <c r="E2202" s="21"/>
    </row>
    <row r="2203" spans="4:5">
      <c r="D2203" s="21"/>
      <c r="E2203" s="21"/>
    </row>
    <row r="2204" spans="4:5">
      <c r="D2204" s="21"/>
      <c r="E2204" s="21"/>
    </row>
    <row r="2205" spans="4:5">
      <c r="D2205" s="21"/>
      <c r="E2205" s="21"/>
    </row>
    <row r="2206" spans="4:5">
      <c r="D2206" s="21"/>
      <c r="E2206" s="21"/>
    </row>
    <row r="2207" spans="4:5">
      <c r="D2207" s="21"/>
      <c r="E2207" s="21"/>
    </row>
    <row r="2208" spans="4:5">
      <c r="D2208" s="21"/>
      <c r="E2208" s="21"/>
    </row>
    <row r="2209" spans="4:5">
      <c r="D2209" s="21"/>
      <c r="E2209" s="21"/>
    </row>
    <row r="2210" spans="4:5">
      <c r="D2210" s="21"/>
      <c r="E2210" s="21"/>
    </row>
    <row r="2211" spans="4:5">
      <c r="D2211" s="21"/>
      <c r="E2211" s="21"/>
    </row>
    <row r="2212" spans="4:5">
      <c r="D2212" s="21"/>
      <c r="E2212" s="21"/>
    </row>
    <row r="2213" spans="4:5">
      <c r="D2213" s="21"/>
      <c r="E2213" s="21"/>
    </row>
    <row r="2214" spans="4:5">
      <c r="D2214" s="21"/>
      <c r="E2214" s="21"/>
    </row>
    <row r="2215" spans="4:5">
      <c r="D2215" s="21"/>
      <c r="E2215" s="21"/>
    </row>
    <row r="2216" spans="4:5">
      <c r="D2216" s="21"/>
      <c r="E2216" s="21"/>
    </row>
    <row r="2217" spans="4:5">
      <c r="D2217" s="21"/>
      <c r="E2217" s="21"/>
    </row>
    <row r="2218" spans="4:5">
      <c r="D2218" s="21"/>
      <c r="E2218" s="21"/>
    </row>
    <row r="2219" spans="4:5">
      <c r="D2219" s="21"/>
      <c r="E2219" s="21"/>
    </row>
    <row r="2220" spans="4:5">
      <c r="D2220" s="21"/>
      <c r="E2220" s="21"/>
    </row>
    <row r="2221" spans="4:5">
      <c r="D2221" s="21"/>
      <c r="E2221" s="21"/>
    </row>
    <row r="2222" spans="4:5">
      <c r="D2222" s="21"/>
      <c r="E2222" s="21"/>
    </row>
    <row r="2223" spans="4:5">
      <c r="D2223" s="21"/>
      <c r="E2223" s="21"/>
    </row>
    <row r="2224" spans="4:5">
      <c r="D2224" s="21"/>
      <c r="E2224" s="21"/>
    </row>
    <row r="2225" spans="4:5">
      <c r="D2225" s="21"/>
      <c r="E2225" s="21"/>
    </row>
    <row r="2226" spans="4:5">
      <c r="D2226" s="21"/>
      <c r="E2226" s="21"/>
    </row>
    <row r="2227" spans="4:5">
      <c r="D2227" s="21"/>
      <c r="E2227" s="21"/>
    </row>
    <row r="2228" spans="4:5">
      <c r="D2228" s="21"/>
      <c r="E2228" s="21"/>
    </row>
    <row r="2229" spans="4:5">
      <c r="D2229" s="21"/>
      <c r="E2229" s="21"/>
    </row>
    <row r="2230" spans="4:5">
      <c r="D2230" s="21"/>
      <c r="E2230" s="21"/>
    </row>
    <row r="2231" spans="4:5">
      <c r="D2231" s="21"/>
      <c r="E2231" s="21"/>
    </row>
    <row r="2232" spans="4:5">
      <c r="D2232" s="21"/>
      <c r="E2232" s="21"/>
    </row>
    <row r="2233" spans="4:5">
      <c r="D2233" s="21"/>
      <c r="E2233" s="21"/>
    </row>
    <row r="2234" spans="4:5">
      <c r="D2234" s="21"/>
      <c r="E2234" s="21"/>
    </row>
    <row r="2235" spans="4:5">
      <c r="D2235" s="21"/>
      <c r="E2235" s="21"/>
    </row>
    <row r="2236" spans="4:5">
      <c r="D2236" s="21"/>
      <c r="E2236" s="21"/>
    </row>
    <row r="2237" spans="4:5">
      <c r="D2237" s="21"/>
      <c r="E2237" s="21"/>
    </row>
    <row r="2238" spans="4:5">
      <c r="D2238" s="21"/>
      <c r="E2238" s="21"/>
    </row>
    <row r="2239" spans="4:5">
      <c r="D2239" s="21"/>
      <c r="E2239" s="21"/>
    </row>
    <row r="2240" spans="4:5">
      <c r="D2240" s="21"/>
      <c r="E2240" s="21"/>
    </row>
    <row r="2241" spans="4:5">
      <c r="D2241" s="21"/>
      <c r="E2241" s="21"/>
    </row>
    <row r="2242" spans="4:5">
      <c r="D2242" s="21"/>
      <c r="E2242" s="21"/>
    </row>
    <row r="2243" spans="4:5">
      <c r="D2243" s="21"/>
      <c r="E2243" s="21"/>
    </row>
    <row r="2244" spans="4:5">
      <c r="D2244" s="21"/>
      <c r="E2244" s="21"/>
    </row>
    <row r="2245" spans="4:5">
      <c r="D2245" s="21"/>
      <c r="E2245" s="21"/>
    </row>
    <row r="2246" spans="4:5">
      <c r="D2246" s="21"/>
      <c r="E2246" s="21"/>
    </row>
    <row r="2247" spans="4:5">
      <c r="D2247" s="21"/>
      <c r="E2247" s="21"/>
    </row>
    <row r="2248" spans="4:5">
      <c r="D2248" s="21"/>
      <c r="E2248" s="21"/>
    </row>
    <row r="2249" spans="4:5">
      <c r="D2249" s="21"/>
      <c r="E2249" s="21"/>
    </row>
    <row r="2250" spans="4:5">
      <c r="D2250" s="21"/>
      <c r="E2250" s="21"/>
    </row>
    <row r="2251" spans="4:5">
      <c r="D2251" s="21"/>
      <c r="E2251" s="21"/>
    </row>
    <row r="2252" spans="4:5">
      <c r="D2252" s="21"/>
      <c r="E2252" s="21"/>
    </row>
    <row r="2253" spans="4:5">
      <c r="D2253" s="21"/>
      <c r="E2253" s="21"/>
    </row>
    <row r="2254" spans="4:5">
      <c r="D2254" s="21"/>
      <c r="E2254" s="21"/>
    </row>
    <row r="2255" spans="4:5">
      <c r="D2255" s="21"/>
      <c r="E2255" s="21"/>
    </row>
    <row r="2256" spans="4:5">
      <c r="D2256" s="21"/>
      <c r="E2256" s="21"/>
    </row>
    <row r="2257" spans="4:5">
      <c r="D2257" s="21"/>
      <c r="E2257" s="21"/>
    </row>
    <row r="2258" spans="4:5">
      <c r="D2258" s="21"/>
      <c r="E2258" s="21"/>
    </row>
    <row r="2259" spans="4:5">
      <c r="D2259" s="21"/>
      <c r="E2259" s="21"/>
    </row>
    <row r="2260" spans="4:5">
      <c r="D2260" s="21"/>
      <c r="E2260" s="21"/>
    </row>
    <row r="2261" spans="4:5">
      <c r="D2261" s="21"/>
      <c r="E2261" s="21"/>
    </row>
    <row r="2262" spans="4:5">
      <c r="D2262" s="21"/>
      <c r="E2262" s="21"/>
    </row>
    <row r="2263" spans="4:5">
      <c r="D2263" s="21"/>
      <c r="E2263" s="21"/>
    </row>
    <row r="2264" spans="4:5">
      <c r="D2264" s="21"/>
      <c r="E2264" s="21"/>
    </row>
    <row r="2265" spans="4:5">
      <c r="D2265" s="21"/>
      <c r="E2265" s="21"/>
    </row>
    <row r="2266" spans="4:5">
      <c r="D2266" s="21"/>
      <c r="E2266" s="21"/>
    </row>
    <row r="2267" spans="4:5">
      <c r="D2267" s="21"/>
      <c r="E2267" s="21"/>
    </row>
    <row r="2268" spans="4:5">
      <c r="D2268" s="21"/>
      <c r="E2268" s="21"/>
    </row>
    <row r="2269" spans="4:5">
      <c r="D2269" s="21"/>
      <c r="E2269" s="21"/>
    </row>
    <row r="2270" spans="4:5">
      <c r="D2270" s="21"/>
      <c r="E2270" s="21"/>
    </row>
    <row r="2271" spans="4:5">
      <c r="D2271" s="21"/>
      <c r="E2271" s="21"/>
    </row>
    <row r="2272" spans="4:5">
      <c r="D2272" s="21"/>
      <c r="E2272" s="21"/>
    </row>
    <row r="2273" spans="4:5">
      <c r="D2273" s="21"/>
      <c r="E2273" s="21"/>
    </row>
    <row r="2274" spans="4:5">
      <c r="D2274" s="21"/>
      <c r="E2274" s="21"/>
    </row>
    <row r="2275" spans="4:5">
      <c r="D2275" s="21"/>
      <c r="E2275" s="21"/>
    </row>
    <row r="2276" spans="4:5">
      <c r="D2276" s="21"/>
      <c r="E2276" s="21"/>
    </row>
    <row r="2277" spans="4:5">
      <c r="D2277" s="21"/>
      <c r="E2277" s="21"/>
    </row>
    <row r="2278" spans="4:5">
      <c r="D2278" s="21"/>
      <c r="E2278" s="21"/>
    </row>
    <row r="2279" spans="4:5">
      <c r="D2279" s="21"/>
      <c r="E2279" s="21"/>
    </row>
    <row r="2280" spans="4:5">
      <c r="D2280" s="21"/>
      <c r="E2280" s="21"/>
    </row>
    <row r="2281" spans="4:5">
      <c r="D2281" s="21"/>
      <c r="E2281" s="21"/>
    </row>
    <row r="2282" spans="4:5">
      <c r="D2282" s="21"/>
      <c r="E2282" s="21"/>
    </row>
    <row r="2283" spans="4:5">
      <c r="D2283" s="21"/>
      <c r="E2283" s="21"/>
    </row>
    <row r="2284" spans="4:5">
      <c r="D2284" s="21"/>
      <c r="E2284" s="21"/>
    </row>
    <row r="2285" spans="4:5">
      <c r="D2285" s="21"/>
      <c r="E2285" s="21"/>
    </row>
    <row r="2286" spans="4:5">
      <c r="D2286" s="21"/>
      <c r="E2286" s="21"/>
    </row>
    <row r="2287" spans="4:5">
      <c r="D2287" s="21"/>
      <c r="E2287" s="21"/>
    </row>
    <row r="2288" spans="4:5">
      <c r="D2288" s="21"/>
      <c r="E2288" s="21"/>
    </row>
    <row r="2289" spans="4:5">
      <c r="D2289" s="21"/>
      <c r="E2289" s="21"/>
    </row>
    <row r="2290" spans="4:5">
      <c r="D2290" s="21"/>
      <c r="E2290" s="21"/>
    </row>
    <row r="2291" spans="4:5">
      <c r="D2291" s="21"/>
      <c r="E2291" s="21"/>
    </row>
    <row r="2292" spans="4:5">
      <c r="D2292" s="21"/>
      <c r="E2292" s="21"/>
    </row>
    <row r="2293" spans="4:5">
      <c r="D2293" s="21"/>
      <c r="E2293" s="21"/>
    </row>
    <row r="2294" spans="4:5">
      <c r="D2294" s="21"/>
      <c r="E2294" s="21"/>
    </row>
    <row r="2295" spans="4:5">
      <c r="D2295" s="21"/>
      <c r="E2295" s="21"/>
    </row>
    <row r="2296" spans="4:5">
      <c r="D2296" s="21"/>
      <c r="E2296" s="21"/>
    </row>
    <row r="2297" spans="4:5">
      <c r="D2297" s="21"/>
      <c r="E2297" s="21"/>
    </row>
    <row r="2298" spans="4:5">
      <c r="D2298" s="21"/>
      <c r="E2298" s="21"/>
    </row>
    <row r="2299" spans="4:5">
      <c r="D2299" s="21"/>
      <c r="E2299" s="21"/>
    </row>
    <row r="2300" spans="4:5">
      <c r="D2300" s="21"/>
      <c r="E2300" s="21"/>
    </row>
    <row r="2301" spans="4:5">
      <c r="D2301" s="21"/>
      <c r="E2301" s="21"/>
    </row>
    <row r="2302" spans="4:5">
      <c r="D2302" s="21"/>
      <c r="E2302" s="21"/>
    </row>
    <row r="2303" spans="4:5">
      <c r="D2303" s="21"/>
      <c r="E2303" s="21"/>
    </row>
    <row r="2304" spans="4:5">
      <c r="D2304" s="21"/>
      <c r="E2304" s="21"/>
    </row>
    <row r="2305" spans="4:5">
      <c r="D2305" s="21"/>
      <c r="E2305" s="21"/>
    </row>
    <row r="2306" spans="4:5">
      <c r="D2306" s="21"/>
      <c r="E2306" s="21"/>
    </row>
    <row r="2307" spans="4:5">
      <c r="D2307" s="21"/>
      <c r="E2307" s="21"/>
    </row>
    <row r="2308" spans="4:5">
      <c r="D2308" s="21"/>
      <c r="E2308" s="21"/>
    </row>
    <row r="2309" spans="4:5">
      <c r="D2309" s="21"/>
      <c r="E2309" s="21"/>
    </row>
    <row r="2310" spans="4:5">
      <c r="D2310" s="21"/>
      <c r="E2310" s="21"/>
    </row>
    <row r="2311" spans="4:5">
      <c r="D2311" s="21"/>
      <c r="E2311" s="21"/>
    </row>
    <row r="2312" spans="4:5">
      <c r="D2312" s="21"/>
      <c r="E2312" s="21"/>
    </row>
    <row r="2313" spans="4:5">
      <c r="D2313" s="21"/>
      <c r="E2313" s="21"/>
    </row>
    <row r="2314" spans="4:5">
      <c r="D2314" s="21"/>
      <c r="E2314" s="21"/>
    </row>
    <row r="2315" spans="4:5">
      <c r="D2315" s="21"/>
      <c r="E2315" s="21"/>
    </row>
    <row r="2316" spans="4:5">
      <c r="D2316" s="21"/>
      <c r="E2316" s="21"/>
    </row>
    <row r="2317" spans="4:5">
      <c r="D2317" s="21"/>
      <c r="E2317" s="21"/>
    </row>
    <row r="2318" spans="4:5">
      <c r="D2318" s="21"/>
      <c r="E2318" s="21"/>
    </row>
    <row r="2319" spans="4:5">
      <c r="D2319" s="21"/>
      <c r="E2319" s="21"/>
    </row>
    <row r="2320" spans="4:5">
      <c r="D2320" s="21"/>
      <c r="E2320" s="21"/>
    </row>
    <row r="2321" spans="4:5">
      <c r="D2321" s="21"/>
      <c r="E2321" s="21"/>
    </row>
    <row r="2322" spans="4:5">
      <c r="D2322" s="21"/>
      <c r="E2322" s="21"/>
    </row>
    <row r="2323" spans="4:5">
      <c r="D2323" s="21"/>
      <c r="E2323" s="21"/>
    </row>
    <row r="2324" spans="4:5">
      <c r="D2324" s="21"/>
      <c r="E2324" s="21"/>
    </row>
    <row r="2325" spans="4:5">
      <c r="D2325" s="21"/>
      <c r="E2325" s="21"/>
    </row>
    <row r="2326" spans="4:5">
      <c r="D2326" s="21"/>
      <c r="E2326" s="21"/>
    </row>
    <row r="2327" spans="4:5">
      <c r="D2327" s="21"/>
      <c r="E2327" s="21"/>
    </row>
    <row r="2328" spans="4:5">
      <c r="D2328" s="21"/>
      <c r="E2328" s="21"/>
    </row>
    <row r="2329" spans="4:5">
      <c r="D2329" s="21"/>
      <c r="E2329" s="21"/>
    </row>
    <row r="2330" spans="4:5">
      <c r="D2330" s="21"/>
      <c r="E2330" s="21"/>
    </row>
    <row r="2331" spans="4:5">
      <c r="D2331" s="21"/>
      <c r="E2331" s="21"/>
    </row>
    <row r="2332" spans="4:5">
      <c r="D2332" s="21"/>
      <c r="E2332" s="21"/>
    </row>
    <row r="2333" spans="4:5">
      <c r="D2333" s="21"/>
      <c r="E2333" s="21"/>
    </row>
    <row r="2334" spans="4:5">
      <c r="D2334" s="21"/>
      <c r="E2334" s="21"/>
    </row>
    <row r="2335" spans="4:5">
      <c r="D2335" s="21"/>
      <c r="E2335" s="21"/>
    </row>
    <row r="2336" spans="4:5">
      <c r="D2336" s="21"/>
      <c r="E2336" s="21"/>
    </row>
    <row r="2337" spans="4:5">
      <c r="D2337" s="21"/>
      <c r="E2337" s="21"/>
    </row>
    <row r="2338" spans="4:5">
      <c r="D2338" s="21"/>
      <c r="E2338" s="21"/>
    </row>
    <row r="2339" spans="4:5">
      <c r="D2339" s="21"/>
      <c r="E2339" s="21"/>
    </row>
    <row r="2340" spans="4:5">
      <c r="D2340" s="21"/>
      <c r="E2340" s="21"/>
    </row>
    <row r="2341" spans="4:5">
      <c r="D2341" s="21"/>
      <c r="E2341" s="21"/>
    </row>
    <row r="2342" spans="4:5">
      <c r="D2342" s="21"/>
      <c r="E2342" s="21"/>
    </row>
    <row r="2343" spans="4:5">
      <c r="D2343" s="21"/>
      <c r="E2343" s="21"/>
    </row>
    <row r="2344" spans="4:5">
      <c r="D2344" s="21"/>
      <c r="E2344" s="21"/>
    </row>
    <row r="2345" spans="4:5">
      <c r="D2345" s="21"/>
      <c r="E2345" s="21"/>
    </row>
    <row r="2346" spans="4:5">
      <c r="D2346" s="21"/>
      <c r="E2346" s="21"/>
    </row>
    <row r="2347" spans="4:5">
      <c r="D2347" s="21"/>
      <c r="E2347" s="21"/>
    </row>
    <row r="2348" spans="4:5">
      <c r="D2348" s="21"/>
      <c r="E2348" s="21"/>
    </row>
    <row r="2349" spans="4:5">
      <c r="D2349" s="21"/>
      <c r="E2349" s="21"/>
    </row>
    <row r="2350" spans="4:5">
      <c r="D2350" s="21"/>
      <c r="E2350" s="21"/>
    </row>
    <row r="2351" spans="4:5">
      <c r="D2351" s="21"/>
      <c r="E2351" s="21"/>
    </row>
    <row r="2352" spans="4:5">
      <c r="D2352" s="21"/>
      <c r="E2352" s="21"/>
    </row>
    <row r="2353" spans="4:5">
      <c r="D2353" s="21"/>
      <c r="E2353" s="21"/>
    </row>
    <row r="2354" spans="4:5">
      <c r="D2354" s="21"/>
      <c r="E2354" s="21"/>
    </row>
    <row r="2355" spans="4:5">
      <c r="D2355" s="21"/>
      <c r="E2355" s="21"/>
    </row>
    <row r="2356" spans="4:5">
      <c r="D2356" s="21"/>
      <c r="E2356" s="21"/>
    </row>
    <row r="2357" spans="4:5">
      <c r="D2357" s="21"/>
      <c r="E2357" s="21"/>
    </row>
    <row r="2358" spans="4:5">
      <c r="D2358" s="21"/>
      <c r="E2358" s="21"/>
    </row>
    <row r="2359" spans="4:5">
      <c r="D2359" s="21"/>
      <c r="E2359" s="21"/>
    </row>
    <row r="2360" spans="4:5">
      <c r="D2360" s="21"/>
      <c r="E2360" s="21"/>
    </row>
    <row r="2361" spans="4:5">
      <c r="D2361" s="21"/>
      <c r="E2361" s="21"/>
    </row>
    <row r="2362" spans="4:5">
      <c r="D2362" s="21"/>
      <c r="E2362" s="21"/>
    </row>
    <row r="2363" spans="4:5">
      <c r="D2363" s="21"/>
      <c r="E2363" s="21"/>
    </row>
    <row r="2364" spans="4:5">
      <c r="D2364" s="21"/>
      <c r="E2364" s="21"/>
    </row>
    <row r="2365" spans="4:5">
      <c r="D2365" s="21"/>
      <c r="E2365" s="21"/>
    </row>
    <row r="2366" spans="4:5">
      <c r="D2366" s="21"/>
      <c r="E2366" s="21"/>
    </row>
    <row r="2367" spans="4:5">
      <c r="D2367" s="21"/>
      <c r="E2367" s="21"/>
    </row>
    <row r="2368" spans="4:5">
      <c r="D2368" s="21"/>
      <c r="E2368" s="21"/>
    </row>
    <row r="2369" spans="4:5">
      <c r="D2369" s="21"/>
      <c r="E2369" s="21"/>
    </row>
    <row r="2370" spans="4:5">
      <c r="D2370" s="21"/>
      <c r="E2370" s="21"/>
    </row>
    <row r="2371" spans="4:5">
      <c r="D2371" s="21"/>
      <c r="E2371" s="21"/>
    </row>
    <row r="2372" spans="4:5">
      <c r="D2372" s="21"/>
      <c r="E2372" s="21"/>
    </row>
    <row r="2373" spans="4:5">
      <c r="D2373" s="21"/>
      <c r="E2373" s="21"/>
    </row>
    <row r="2374" spans="4:5">
      <c r="D2374" s="21"/>
      <c r="E2374" s="21"/>
    </row>
    <row r="2375" spans="4:5">
      <c r="D2375" s="21"/>
      <c r="E2375" s="21"/>
    </row>
    <row r="2376" spans="4:5">
      <c r="D2376" s="21"/>
      <c r="E2376" s="21"/>
    </row>
    <row r="2377" spans="4:5">
      <c r="D2377" s="21"/>
      <c r="E2377" s="21"/>
    </row>
    <row r="2378" spans="4:5">
      <c r="D2378" s="21"/>
      <c r="E2378" s="21"/>
    </row>
    <row r="2379" spans="4:5">
      <c r="D2379" s="21"/>
      <c r="E2379" s="21"/>
    </row>
    <row r="2380" spans="4:5">
      <c r="D2380" s="21"/>
      <c r="E2380" s="21"/>
    </row>
    <row r="2381" spans="4:5">
      <c r="D2381" s="21"/>
      <c r="E2381" s="21"/>
    </row>
    <row r="2382" spans="4:5">
      <c r="D2382" s="21"/>
      <c r="E2382" s="21"/>
    </row>
    <row r="2383" spans="4:5">
      <c r="D2383" s="21"/>
      <c r="E2383" s="21"/>
    </row>
    <row r="2384" spans="4:5">
      <c r="D2384" s="21"/>
      <c r="E2384" s="21"/>
    </row>
    <row r="2385" spans="4:5">
      <c r="D2385" s="21"/>
      <c r="E2385" s="21"/>
    </row>
    <row r="2386" spans="4:5">
      <c r="D2386" s="21"/>
      <c r="E2386" s="21"/>
    </row>
    <row r="2387" spans="4:5">
      <c r="D2387" s="21"/>
      <c r="E2387" s="21"/>
    </row>
    <row r="2388" spans="4:5">
      <c r="D2388" s="21"/>
      <c r="E2388" s="21"/>
    </row>
    <row r="2389" spans="4:5">
      <c r="D2389" s="21"/>
      <c r="E2389" s="21"/>
    </row>
    <row r="2390" spans="4:5">
      <c r="D2390" s="21"/>
      <c r="E2390" s="21"/>
    </row>
    <row r="2391" spans="4:5">
      <c r="D2391" s="21"/>
      <c r="E2391" s="21"/>
    </row>
    <row r="2392" spans="4:5">
      <c r="D2392" s="21"/>
      <c r="E2392" s="21"/>
    </row>
    <row r="2393" spans="4:5">
      <c r="D2393" s="21"/>
      <c r="E2393" s="21"/>
    </row>
    <row r="2394" spans="4:5">
      <c r="D2394" s="21"/>
      <c r="E2394" s="21"/>
    </row>
    <row r="2395" spans="4:5">
      <c r="D2395" s="21"/>
      <c r="E2395" s="21"/>
    </row>
    <row r="2396" spans="4:5">
      <c r="D2396" s="21"/>
      <c r="E2396" s="21"/>
    </row>
    <row r="2397" spans="4:5">
      <c r="D2397" s="21"/>
      <c r="E2397" s="21"/>
    </row>
    <row r="2398" spans="4:5">
      <c r="D2398" s="21"/>
      <c r="E2398" s="21"/>
    </row>
    <row r="2399" spans="4:5">
      <c r="D2399" s="21"/>
      <c r="E2399" s="21"/>
    </row>
    <row r="2400" spans="4:5">
      <c r="D2400" s="21"/>
      <c r="E2400" s="21"/>
    </row>
    <row r="2401" spans="4:5">
      <c r="D2401" s="21"/>
      <c r="E2401" s="21"/>
    </row>
    <row r="2402" spans="4:5">
      <c r="D2402" s="21"/>
      <c r="E2402" s="21"/>
    </row>
    <row r="2403" spans="4:5">
      <c r="D2403" s="21"/>
      <c r="E2403" s="21"/>
    </row>
    <row r="2404" spans="4:5">
      <c r="D2404" s="21"/>
      <c r="E2404" s="21"/>
    </row>
    <row r="2405" spans="4:5">
      <c r="D2405" s="21"/>
      <c r="E2405" s="21"/>
    </row>
    <row r="2406" spans="4:5">
      <c r="D2406" s="21"/>
      <c r="E2406" s="21"/>
    </row>
    <row r="2407" spans="4:5">
      <c r="D2407" s="21"/>
      <c r="E2407" s="21"/>
    </row>
    <row r="2408" spans="4:5">
      <c r="D2408" s="21"/>
      <c r="E2408" s="21"/>
    </row>
    <row r="2409" spans="4:5">
      <c r="D2409" s="21"/>
      <c r="E2409" s="21"/>
    </row>
    <row r="2410" spans="4:5">
      <c r="D2410" s="21"/>
      <c r="E2410" s="21"/>
    </row>
    <row r="2411" spans="4:5">
      <c r="D2411" s="21"/>
      <c r="E2411" s="21"/>
    </row>
    <row r="2412" spans="4:5">
      <c r="D2412" s="21"/>
      <c r="E2412" s="21"/>
    </row>
    <row r="2413" spans="4:5">
      <c r="D2413" s="21"/>
      <c r="E2413" s="21"/>
    </row>
    <row r="2414" spans="4:5">
      <c r="D2414" s="21"/>
      <c r="E2414" s="21"/>
    </row>
    <row r="2415" spans="4:5">
      <c r="D2415" s="21"/>
      <c r="E2415" s="21"/>
    </row>
    <row r="2416" spans="4:5">
      <c r="D2416" s="21"/>
      <c r="E2416" s="21"/>
    </row>
    <row r="2417" spans="4:5">
      <c r="D2417" s="21"/>
      <c r="E2417" s="21"/>
    </row>
    <row r="2418" spans="4:5">
      <c r="D2418" s="21"/>
      <c r="E2418" s="21"/>
    </row>
    <row r="2419" spans="4:5">
      <c r="D2419" s="21"/>
      <c r="E2419" s="21"/>
    </row>
    <row r="2420" spans="4:5">
      <c r="D2420" s="21"/>
      <c r="E2420" s="21"/>
    </row>
    <row r="2421" spans="4:5">
      <c r="D2421" s="21"/>
      <c r="E2421" s="21"/>
    </row>
    <row r="2422" spans="4:5">
      <c r="D2422" s="21"/>
      <c r="E2422" s="21"/>
    </row>
    <row r="2423" spans="4:5">
      <c r="D2423" s="21"/>
      <c r="E2423" s="21"/>
    </row>
    <row r="2424" spans="4:5">
      <c r="D2424" s="21"/>
      <c r="E2424" s="21"/>
    </row>
    <row r="2425" spans="4:5">
      <c r="D2425" s="21"/>
      <c r="E2425" s="21"/>
    </row>
    <row r="2426" spans="4:5">
      <c r="D2426" s="21"/>
      <c r="E2426" s="21"/>
    </row>
    <row r="2427" spans="4:5">
      <c r="D2427" s="21"/>
      <c r="E2427" s="21"/>
    </row>
    <row r="2428" spans="4:5">
      <c r="D2428" s="21"/>
      <c r="E2428" s="21"/>
    </row>
    <row r="2429" spans="4:5">
      <c r="D2429" s="21"/>
      <c r="E2429" s="21"/>
    </row>
    <row r="2430" spans="4:5">
      <c r="D2430" s="21"/>
      <c r="E2430" s="21"/>
    </row>
    <row r="2431" spans="4:5">
      <c r="D2431" s="21"/>
      <c r="E2431" s="21"/>
    </row>
    <row r="2432" spans="4:5">
      <c r="D2432" s="21"/>
      <c r="E2432" s="21"/>
    </row>
    <row r="2433" spans="4:5">
      <c r="D2433" s="21"/>
      <c r="E2433" s="21"/>
    </row>
    <row r="2434" spans="4:5">
      <c r="D2434" s="21"/>
      <c r="E2434" s="21"/>
    </row>
    <row r="2435" spans="4:5">
      <c r="D2435" s="21"/>
      <c r="E2435" s="21"/>
    </row>
    <row r="2436" spans="4:5">
      <c r="D2436" s="21"/>
      <c r="E2436" s="21"/>
    </row>
    <row r="2437" spans="4:5">
      <c r="D2437" s="21"/>
      <c r="E2437" s="21"/>
    </row>
    <row r="2438" spans="4:5">
      <c r="D2438" s="21"/>
      <c r="E2438" s="21"/>
    </row>
    <row r="2439" spans="4:5">
      <c r="D2439" s="21"/>
      <c r="E2439" s="21"/>
    </row>
    <row r="2440" spans="4:5">
      <c r="D2440" s="21"/>
      <c r="E2440" s="21"/>
    </row>
    <row r="2441" spans="4:5">
      <c r="D2441" s="21"/>
      <c r="E2441" s="21"/>
    </row>
    <row r="2442" spans="4:5">
      <c r="D2442" s="21"/>
      <c r="E2442" s="21"/>
    </row>
    <row r="2443" spans="4:5">
      <c r="D2443" s="21"/>
      <c r="E2443" s="21"/>
    </row>
    <row r="2444" spans="4:5">
      <c r="D2444" s="21"/>
      <c r="E2444" s="21"/>
    </row>
    <row r="2445" spans="4:5">
      <c r="D2445" s="21"/>
      <c r="E2445" s="21"/>
    </row>
    <row r="2446" spans="4:5">
      <c r="D2446" s="21"/>
      <c r="E2446" s="21"/>
    </row>
    <row r="2447" spans="4:5">
      <c r="D2447" s="21"/>
      <c r="E2447" s="21"/>
    </row>
    <row r="2448" spans="4:5">
      <c r="D2448" s="21"/>
      <c r="E2448" s="21"/>
    </row>
    <row r="2449" spans="4:5">
      <c r="D2449" s="21"/>
      <c r="E2449" s="21"/>
    </row>
    <row r="2450" spans="4:5">
      <c r="D2450" s="21"/>
      <c r="E2450" s="21"/>
    </row>
    <row r="2451" spans="4:5">
      <c r="D2451" s="21"/>
      <c r="E2451" s="21"/>
    </row>
    <row r="2452" spans="4:5">
      <c r="D2452" s="21"/>
      <c r="E2452" s="21"/>
    </row>
    <row r="2453" spans="4:5">
      <c r="D2453" s="21"/>
      <c r="E2453" s="21"/>
    </row>
    <row r="2454" spans="4:5">
      <c r="D2454" s="21"/>
      <c r="E2454" s="21"/>
    </row>
    <row r="2455" spans="4:5">
      <c r="D2455" s="21"/>
      <c r="E2455" s="21"/>
    </row>
    <row r="2456" spans="4:5">
      <c r="D2456" s="21"/>
      <c r="E2456" s="21"/>
    </row>
    <row r="2457" spans="4:5">
      <c r="D2457" s="21"/>
      <c r="E2457" s="21"/>
    </row>
    <row r="2458" spans="4:5">
      <c r="D2458" s="21"/>
      <c r="E2458" s="21"/>
    </row>
    <row r="2459" spans="4:5">
      <c r="D2459" s="21"/>
      <c r="E2459" s="21"/>
    </row>
    <row r="2460" spans="4:5">
      <c r="D2460" s="21"/>
      <c r="E2460" s="21"/>
    </row>
    <row r="2461" spans="4:5">
      <c r="D2461" s="21"/>
      <c r="E2461" s="21"/>
    </row>
    <row r="2462" spans="4:5">
      <c r="D2462" s="21"/>
      <c r="E2462" s="21"/>
    </row>
    <row r="2463" spans="4:5">
      <c r="D2463" s="21"/>
      <c r="E2463" s="21"/>
    </row>
    <row r="2464" spans="4:5">
      <c r="D2464" s="21"/>
      <c r="E2464" s="21"/>
    </row>
    <row r="2465" spans="4:5">
      <c r="D2465" s="21"/>
      <c r="E2465" s="21"/>
    </row>
    <row r="2466" spans="4:5">
      <c r="D2466" s="21"/>
      <c r="E2466" s="21"/>
    </row>
    <row r="2467" spans="4:5">
      <c r="D2467" s="21"/>
      <c r="E2467" s="21"/>
    </row>
    <row r="2468" spans="4:5">
      <c r="D2468" s="21"/>
      <c r="E2468" s="21"/>
    </row>
    <row r="2469" spans="4:5">
      <c r="D2469" s="21"/>
      <c r="E2469" s="21"/>
    </row>
    <row r="2470" spans="4:5">
      <c r="D2470" s="21"/>
      <c r="E2470" s="21"/>
    </row>
    <row r="2471" spans="4:5">
      <c r="D2471" s="21"/>
      <c r="E2471" s="21"/>
    </row>
    <row r="2472" spans="4:5">
      <c r="D2472" s="21"/>
      <c r="E2472" s="21"/>
    </row>
    <row r="2473" spans="4:5">
      <c r="D2473" s="21"/>
      <c r="E2473" s="21"/>
    </row>
    <row r="2474" spans="4:5">
      <c r="D2474" s="21"/>
      <c r="E2474" s="21"/>
    </row>
    <row r="2475" spans="4:5">
      <c r="D2475" s="21"/>
      <c r="E2475" s="21"/>
    </row>
    <row r="2476" spans="4:5">
      <c r="D2476" s="21"/>
      <c r="E2476" s="21"/>
    </row>
    <row r="2477" spans="4:5">
      <c r="D2477" s="21"/>
      <c r="E2477" s="21"/>
    </row>
    <row r="2478" spans="4:5">
      <c r="D2478" s="21"/>
      <c r="E2478" s="21"/>
    </row>
    <row r="2479" spans="4:5">
      <c r="D2479" s="21"/>
      <c r="E2479" s="21"/>
    </row>
    <row r="2480" spans="4:5">
      <c r="D2480" s="21"/>
      <c r="E2480" s="21"/>
    </row>
    <row r="2481" spans="4:5">
      <c r="D2481" s="21"/>
      <c r="E2481" s="21"/>
    </row>
    <row r="2482" spans="4:5">
      <c r="D2482" s="21"/>
      <c r="E2482" s="21"/>
    </row>
    <row r="2483" spans="4:5">
      <c r="D2483" s="21"/>
      <c r="E2483" s="21"/>
    </row>
    <row r="2484" spans="4:5">
      <c r="D2484" s="21"/>
      <c r="E2484" s="21"/>
    </row>
    <row r="2485" spans="4:5">
      <c r="D2485" s="21"/>
      <c r="E2485" s="21"/>
    </row>
    <row r="2486" spans="4:5">
      <c r="D2486" s="21"/>
      <c r="E2486" s="21"/>
    </row>
    <row r="2487" spans="4:5">
      <c r="D2487" s="21"/>
      <c r="E2487" s="21"/>
    </row>
    <row r="2488" spans="4:5">
      <c r="D2488" s="21"/>
      <c r="E2488" s="21"/>
    </row>
    <row r="2489" spans="4:5">
      <c r="D2489" s="21"/>
      <c r="E2489" s="21"/>
    </row>
    <row r="2490" spans="4:5">
      <c r="D2490" s="21"/>
      <c r="E2490" s="21"/>
    </row>
    <row r="2491" spans="4:5">
      <c r="D2491" s="21"/>
      <c r="E2491" s="21"/>
    </row>
    <row r="2492" spans="4:5">
      <c r="D2492" s="21"/>
      <c r="E2492" s="21"/>
    </row>
    <row r="2493" spans="4:5">
      <c r="D2493" s="21"/>
      <c r="E2493" s="21"/>
    </row>
    <row r="2494" spans="4:5">
      <c r="D2494" s="21"/>
      <c r="E2494" s="21"/>
    </row>
    <row r="2495" spans="4:5">
      <c r="D2495" s="21"/>
      <c r="E2495" s="21"/>
    </row>
    <row r="2496" spans="4:5">
      <c r="D2496" s="21"/>
      <c r="E2496" s="21"/>
    </row>
    <row r="2497" spans="4:5">
      <c r="D2497" s="21"/>
      <c r="E2497" s="21"/>
    </row>
    <row r="2498" spans="4:5">
      <c r="D2498" s="21"/>
      <c r="E2498" s="21"/>
    </row>
    <row r="2499" spans="4:5">
      <c r="D2499" s="21"/>
      <c r="E2499" s="21"/>
    </row>
    <row r="2500" spans="4:5">
      <c r="D2500" s="21"/>
      <c r="E2500" s="21"/>
    </row>
    <row r="2501" spans="4:5">
      <c r="D2501" s="21"/>
      <c r="E2501" s="21"/>
    </row>
    <row r="2502" spans="4:5">
      <c r="D2502" s="21"/>
      <c r="E2502" s="21"/>
    </row>
    <row r="2503" spans="4:5">
      <c r="D2503" s="21"/>
      <c r="E2503" s="21"/>
    </row>
    <row r="2504" spans="4:5">
      <c r="D2504" s="21"/>
      <c r="E2504" s="21"/>
    </row>
    <row r="2505" spans="4:5">
      <c r="D2505" s="21"/>
      <c r="E2505" s="21"/>
    </row>
    <row r="2506" spans="4:5">
      <c r="D2506" s="21"/>
      <c r="E2506" s="21"/>
    </row>
    <row r="2507" spans="4:5">
      <c r="D2507" s="21"/>
      <c r="E2507" s="21"/>
    </row>
    <row r="2508" spans="4:5">
      <c r="D2508" s="21"/>
      <c r="E2508" s="21"/>
    </row>
    <row r="2509" spans="4:5">
      <c r="D2509" s="21"/>
      <c r="E2509" s="21"/>
    </row>
    <row r="2510" spans="4:5">
      <c r="D2510" s="21"/>
      <c r="E2510" s="21"/>
    </row>
    <row r="2511" spans="4:5">
      <c r="D2511" s="21"/>
      <c r="E2511" s="21"/>
    </row>
    <row r="2512" spans="4:5">
      <c r="D2512" s="21"/>
      <c r="E2512" s="21"/>
    </row>
    <row r="2513" spans="4:5">
      <c r="D2513" s="21"/>
      <c r="E2513" s="21"/>
    </row>
    <row r="2514" spans="4:5">
      <c r="D2514" s="21"/>
      <c r="E2514" s="21"/>
    </row>
    <row r="2515" spans="4:5">
      <c r="D2515" s="21"/>
      <c r="E2515" s="21"/>
    </row>
    <row r="2516" spans="4:5">
      <c r="D2516" s="21"/>
      <c r="E2516" s="21"/>
    </row>
    <row r="2517" spans="4:5">
      <c r="D2517" s="21"/>
      <c r="E2517" s="21"/>
    </row>
    <row r="2518" spans="4:5">
      <c r="D2518" s="21"/>
      <c r="E2518" s="21"/>
    </row>
    <row r="2519" spans="4:5">
      <c r="D2519" s="21"/>
      <c r="E2519" s="21"/>
    </row>
    <row r="2520" spans="4:5">
      <c r="D2520" s="21"/>
      <c r="E2520" s="21"/>
    </row>
    <row r="2521" spans="4:5">
      <c r="D2521" s="21"/>
      <c r="E2521" s="21"/>
    </row>
    <row r="2522" spans="4:5">
      <c r="D2522" s="21"/>
      <c r="E2522" s="21"/>
    </row>
    <row r="2523" spans="4:5">
      <c r="D2523" s="21"/>
      <c r="E2523" s="21"/>
    </row>
    <row r="2524" spans="4:5">
      <c r="D2524" s="21"/>
      <c r="E2524" s="21"/>
    </row>
    <row r="2525" spans="4:5">
      <c r="D2525" s="21"/>
      <c r="E2525" s="21"/>
    </row>
    <row r="2526" spans="4:5">
      <c r="D2526" s="21"/>
      <c r="E2526" s="21"/>
    </row>
    <row r="2527" spans="4:5">
      <c r="D2527" s="21"/>
      <c r="E2527" s="21"/>
    </row>
    <row r="2528" spans="4:5">
      <c r="D2528" s="21"/>
      <c r="E2528" s="21"/>
    </row>
    <row r="2529" spans="4:5">
      <c r="D2529" s="21"/>
      <c r="E2529" s="21"/>
    </row>
    <row r="2530" spans="4:5">
      <c r="D2530" s="21"/>
      <c r="E2530" s="21"/>
    </row>
    <row r="2531" spans="4:5">
      <c r="D2531" s="21"/>
      <c r="E2531" s="21"/>
    </row>
    <row r="2532" spans="4:5">
      <c r="D2532" s="21"/>
      <c r="E2532" s="21"/>
    </row>
    <row r="2533" spans="4:5">
      <c r="D2533" s="21"/>
      <c r="E2533" s="21"/>
    </row>
    <row r="2534" spans="4:5">
      <c r="D2534" s="21"/>
      <c r="E2534" s="21"/>
    </row>
    <row r="2535" spans="4:5">
      <c r="D2535" s="21"/>
      <c r="E2535" s="21"/>
    </row>
    <row r="2536" spans="4:5">
      <c r="D2536" s="21"/>
      <c r="E2536" s="21"/>
    </row>
    <row r="2537" spans="4:5">
      <c r="D2537" s="21"/>
      <c r="E2537" s="21"/>
    </row>
    <row r="2538" spans="4:5">
      <c r="D2538" s="21"/>
      <c r="E2538" s="21"/>
    </row>
    <row r="2539" spans="4:5">
      <c r="D2539" s="21"/>
      <c r="E2539" s="21"/>
    </row>
    <row r="2540" spans="4:5">
      <c r="D2540" s="21"/>
      <c r="E2540" s="21"/>
    </row>
    <row r="2541" spans="4:5">
      <c r="D2541" s="21"/>
      <c r="E2541" s="21"/>
    </row>
    <row r="2542" spans="4:5">
      <c r="D2542" s="21"/>
      <c r="E2542" s="21"/>
    </row>
    <row r="2543" spans="4:5">
      <c r="D2543" s="21"/>
      <c r="E2543" s="21"/>
    </row>
    <row r="2544" spans="4:5">
      <c r="D2544" s="21"/>
      <c r="E2544" s="21"/>
    </row>
    <row r="2545" spans="4:5">
      <c r="D2545" s="21"/>
      <c r="E2545" s="21"/>
    </row>
    <row r="2546" spans="4:5">
      <c r="D2546" s="21"/>
      <c r="E2546" s="21"/>
    </row>
    <row r="2547" spans="4:5">
      <c r="D2547" s="21"/>
      <c r="E2547" s="21"/>
    </row>
    <row r="2548" spans="4:5">
      <c r="D2548" s="21"/>
      <c r="E2548" s="21"/>
    </row>
    <row r="2549" spans="4:5">
      <c r="D2549" s="21"/>
      <c r="E2549" s="21"/>
    </row>
    <row r="2550" spans="4:5">
      <c r="D2550" s="21"/>
      <c r="E2550" s="21"/>
    </row>
    <row r="2551" spans="4:5">
      <c r="D2551" s="21"/>
      <c r="E2551" s="21"/>
    </row>
    <row r="2552" spans="4:5">
      <c r="D2552" s="21"/>
      <c r="E2552" s="21"/>
    </row>
    <row r="2553" spans="4:5">
      <c r="D2553" s="21"/>
      <c r="E2553" s="21"/>
    </row>
    <row r="2554" spans="4:5">
      <c r="D2554" s="21"/>
      <c r="E2554" s="21"/>
    </row>
    <row r="2555" spans="4:5">
      <c r="D2555" s="21"/>
      <c r="E2555" s="21"/>
    </row>
    <row r="2556" spans="4:5">
      <c r="D2556" s="21"/>
      <c r="E2556" s="21"/>
    </row>
    <row r="2557" spans="4:5">
      <c r="D2557" s="21"/>
      <c r="E2557" s="21"/>
    </row>
    <row r="2558" spans="4:5">
      <c r="D2558" s="21"/>
      <c r="E2558" s="21"/>
    </row>
    <row r="2559" spans="4:5">
      <c r="D2559" s="21"/>
      <c r="E2559" s="21"/>
    </row>
    <row r="2560" spans="4:5">
      <c r="D2560" s="21"/>
      <c r="E2560" s="21"/>
    </row>
    <row r="2561" spans="4:5">
      <c r="D2561" s="21"/>
      <c r="E2561" s="21"/>
    </row>
    <row r="2562" spans="4:5">
      <c r="D2562" s="21"/>
      <c r="E2562" s="21"/>
    </row>
    <row r="2563" spans="4:5">
      <c r="D2563" s="21"/>
      <c r="E2563" s="21"/>
    </row>
    <row r="2564" spans="4:5">
      <c r="D2564" s="21"/>
      <c r="E2564" s="21"/>
    </row>
    <row r="2565" spans="4:5">
      <c r="D2565" s="21"/>
      <c r="E2565" s="21"/>
    </row>
    <row r="2566" spans="4:5">
      <c r="D2566" s="21"/>
      <c r="E2566" s="21"/>
    </row>
    <row r="2567" spans="4:5">
      <c r="D2567" s="21"/>
      <c r="E2567" s="21"/>
    </row>
    <row r="2568" spans="4:5">
      <c r="D2568" s="21"/>
      <c r="E2568" s="21"/>
    </row>
    <row r="2569" spans="4:5">
      <c r="D2569" s="21"/>
      <c r="E2569" s="21"/>
    </row>
    <row r="2570" spans="4:5">
      <c r="D2570" s="21"/>
      <c r="E2570" s="21"/>
    </row>
    <row r="2571" spans="4:5">
      <c r="D2571" s="21"/>
      <c r="E2571" s="21"/>
    </row>
    <row r="2572" spans="4:5">
      <c r="D2572" s="21"/>
      <c r="E2572" s="21"/>
    </row>
    <row r="2573" spans="4:5">
      <c r="D2573" s="21"/>
      <c r="E2573" s="21"/>
    </row>
    <row r="2574" spans="4:5">
      <c r="D2574" s="21"/>
      <c r="E2574" s="21"/>
    </row>
    <row r="2575" spans="4:5">
      <c r="D2575" s="21"/>
      <c r="E2575" s="21"/>
    </row>
    <row r="2576" spans="4:5">
      <c r="D2576" s="21"/>
      <c r="E2576" s="21"/>
    </row>
    <row r="2577" spans="4:5">
      <c r="D2577" s="21"/>
      <c r="E2577" s="21"/>
    </row>
    <row r="2578" spans="4:5">
      <c r="D2578" s="21"/>
      <c r="E2578" s="21"/>
    </row>
    <row r="2579" spans="4:5">
      <c r="D2579" s="21"/>
      <c r="E2579" s="21"/>
    </row>
    <row r="2580" spans="4:5">
      <c r="D2580" s="21"/>
      <c r="E2580" s="21"/>
    </row>
    <row r="2581" spans="4:5">
      <c r="D2581" s="21"/>
      <c r="E2581" s="21"/>
    </row>
    <row r="2582" spans="4:5">
      <c r="D2582" s="21"/>
      <c r="E2582" s="21"/>
    </row>
    <row r="2583" spans="4:5">
      <c r="D2583" s="21"/>
      <c r="E2583" s="21"/>
    </row>
    <row r="2584" spans="4:5">
      <c r="D2584" s="21"/>
      <c r="E2584" s="21"/>
    </row>
    <row r="2585" spans="4:5">
      <c r="D2585" s="21"/>
      <c r="E2585" s="21"/>
    </row>
    <row r="2586" spans="4:5">
      <c r="D2586" s="21"/>
      <c r="E2586" s="21"/>
    </row>
    <row r="2587" spans="4:5">
      <c r="D2587" s="21"/>
      <c r="E2587" s="21"/>
    </row>
    <row r="2588" spans="4:5">
      <c r="D2588" s="21"/>
      <c r="E2588" s="21"/>
    </row>
    <row r="2589" spans="4:5">
      <c r="D2589" s="21"/>
      <c r="E2589" s="21"/>
    </row>
    <row r="2590" spans="4:5">
      <c r="D2590" s="21"/>
      <c r="E2590" s="21"/>
    </row>
    <row r="2591" spans="4:5">
      <c r="D2591" s="21"/>
      <c r="E2591" s="21"/>
    </row>
    <row r="2592" spans="4:5">
      <c r="D2592" s="21"/>
      <c r="E2592" s="21"/>
    </row>
    <row r="2593" spans="4:5">
      <c r="D2593" s="21"/>
      <c r="E2593" s="21"/>
    </row>
    <row r="2594" spans="4:5">
      <c r="D2594" s="21"/>
      <c r="E2594" s="21"/>
    </row>
    <row r="2595" spans="4:5">
      <c r="D2595" s="21"/>
      <c r="E2595" s="21"/>
    </row>
    <row r="2596" spans="4:5">
      <c r="D2596" s="21"/>
      <c r="E2596" s="21"/>
    </row>
    <row r="2597" spans="4:5">
      <c r="D2597" s="21"/>
      <c r="E2597" s="21"/>
    </row>
    <row r="2598" spans="4:5">
      <c r="D2598" s="21"/>
      <c r="E2598" s="21"/>
    </row>
    <row r="2599" spans="4:5">
      <c r="D2599" s="21"/>
      <c r="E2599" s="21"/>
    </row>
    <row r="2600" spans="4:5">
      <c r="D2600" s="21"/>
      <c r="E2600" s="21"/>
    </row>
    <row r="2601" spans="4:5">
      <c r="D2601" s="21"/>
      <c r="E2601" s="21"/>
    </row>
    <row r="2602" spans="4:5">
      <c r="D2602" s="21"/>
      <c r="E2602" s="21"/>
    </row>
    <row r="2603" spans="4:5">
      <c r="D2603" s="21"/>
      <c r="E2603" s="21"/>
    </row>
    <row r="2604" spans="4:5">
      <c r="D2604" s="21"/>
      <c r="E2604" s="21"/>
    </row>
    <row r="2605" spans="4:5">
      <c r="D2605" s="21"/>
      <c r="E2605" s="21"/>
    </row>
    <row r="2606" spans="4:5">
      <c r="D2606" s="21"/>
      <c r="E2606" s="21"/>
    </row>
    <row r="2607" spans="4:5">
      <c r="D2607" s="21"/>
      <c r="E2607" s="21"/>
    </row>
    <row r="2608" spans="4:5">
      <c r="D2608" s="21"/>
      <c r="E2608" s="21"/>
    </row>
    <row r="2609" spans="4:5">
      <c r="D2609" s="21"/>
      <c r="E2609" s="21"/>
    </row>
    <row r="2610" spans="4:5">
      <c r="D2610" s="21"/>
      <c r="E2610" s="21"/>
    </row>
    <row r="2611" spans="4:5">
      <c r="D2611" s="21"/>
      <c r="E2611" s="21"/>
    </row>
    <row r="2612" spans="4:5">
      <c r="D2612" s="21"/>
      <c r="E2612" s="21"/>
    </row>
    <row r="2613" spans="4:5">
      <c r="D2613" s="21"/>
      <c r="E2613" s="21"/>
    </row>
    <row r="2614" spans="4:5">
      <c r="D2614" s="21"/>
      <c r="E2614" s="21"/>
    </row>
    <row r="2615" spans="4:5">
      <c r="D2615" s="21"/>
      <c r="E2615" s="21"/>
    </row>
    <row r="2616" spans="4:5">
      <c r="D2616" s="21"/>
      <c r="E2616" s="21"/>
    </row>
    <row r="2617" spans="4:5">
      <c r="D2617" s="21"/>
      <c r="E2617" s="21"/>
    </row>
    <row r="2618" spans="4:5">
      <c r="D2618" s="21"/>
      <c r="E2618" s="21"/>
    </row>
    <row r="2619" spans="4:5">
      <c r="D2619" s="21"/>
      <c r="E2619" s="21"/>
    </row>
    <row r="2620" spans="4:5">
      <c r="D2620" s="21"/>
      <c r="E2620" s="21"/>
    </row>
    <row r="2621" spans="4:5">
      <c r="D2621" s="21"/>
      <c r="E2621" s="21"/>
    </row>
    <row r="2622" spans="4:5">
      <c r="D2622" s="21"/>
      <c r="E2622" s="21"/>
    </row>
    <row r="2623" spans="4:5">
      <c r="D2623" s="21"/>
      <c r="E2623" s="21"/>
    </row>
    <row r="2624" spans="4:5">
      <c r="D2624" s="21"/>
      <c r="E2624" s="21"/>
    </row>
    <row r="2625" spans="4:5">
      <c r="D2625" s="21"/>
      <c r="E2625" s="21"/>
    </row>
    <row r="2626" spans="4:5">
      <c r="D2626" s="21"/>
      <c r="E2626" s="21"/>
    </row>
    <row r="2627" spans="4:5">
      <c r="D2627" s="21"/>
      <c r="E2627" s="21"/>
    </row>
    <row r="2628" spans="4:5">
      <c r="D2628" s="21"/>
      <c r="E2628" s="21"/>
    </row>
    <row r="2629" spans="4:5">
      <c r="D2629" s="21"/>
      <c r="E2629" s="21"/>
    </row>
    <row r="2630" spans="4:5">
      <c r="D2630" s="21"/>
      <c r="E2630" s="21"/>
    </row>
    <row r="2631" spans="4:5">
      <c r="D2631" s="21"/>
      <c r="E2631" s="21"/>
    </row>
    <row r="2632" spans="4:5">
      <c r="D2632" s="21"/>
      <c r="E2632" s="21"/>
    </row>
    <row r="2633" spans="4:5">
      <c r="D2633" s="21"/>
      <c r="E2633" s="21"/>
    </row>
    <row r="2634" spans="4:5">
      <c r="D2634" s="21"/>
      <c r="E2634" s="21"/>
    </row>
    <row r="2635" spans="4:5">
      <c r="D2635" s="21"/>
      <c r="E2635" s="21"/>
    </row>
    <row r="2636" spans="4:5">
      <c r="D2636" s="21"/>
      <c r="E2636" s="21"/>
    </row>
    <row r="2637" spans="4:5">
      <c r="D2637" s="21"/>
      <c r="E2637" s="21"/>
    </row>
    <row r="2638" spans="4:5">
      <c r="D2638" s="21"/>
      <c r="E2638" s="21"/>
    </row>
    <row r="2639" spans="4:5">
      <c r="D2639" s="21"/>
      <c r="E2639" s="21"/>
    </row>
    <row r="2640" spans="4:5">
      <c r="D2640" s="21"/>
      <c r="E2640" s="21"/>
    </row>
    <row r="2641" spans="4:5">
      <c r="D2641" s="21"/>
      <c r="E2641" s="21"/>
    </row>
    <row r="2642" spans="4:5">
      <c r="D2642" s="21"/>
      <c r="E2642" s="21"/>
    </row>
    <row r="2643" spans="4:5">
      <c r="D2643" s="21"/>
      <c r="E2643" s="21"/>
    </row>
    <row r="2644" spans="4:5">
      <c r="D2644" s="21"/>
      <c r="E2644" s="21"/>
    </row>
    <row r="2645" spans="4:5">
      <c r="D2645" s="21"/>
      <c r="E2645" s="21"/>
    </row>
    <row r="2646" spans="4:5">
      <c r="D2646" s="21"/>
      <c r="E2646" s="21"/>
    </row>
    <row r="2647" spans="4:5">
      <c r="D2647" s="21"/>
      <c r="E2647" s="21"/>
    </row>
    <row r="2648" spans="4:5">
      <c r="D2648" s="21"/>
      <c r="E2648" s="21"/>
    </row>
    <row r="2649" spans="4:5">
      <c r="D2649" s="21"/>
      <c r="E2649" s="21"/>
    </row>
    <row r="2650" spans="4:5">
      <c r="D2650" s="21"/>
      <c r="E2650" s="21"/>
    </row>
    <row r="2651" spans="4:5">
      <c r="D2651" s="21"/>
      <c r="E2651" s="21"/>
    </row>
    <row r="2652" spans="4:5">
      <c r="D2652" s="21"/>
      <c r="E2652" s="21"/>
    </row>
    <row r="2653" spans="4:5">
      <c r="D2653" s="21"/>
      <c r="E2653" s="21"/>
    </row>
    <row r="2654" spans="4:5">
      <c r="D2654" s="21"/>
      <c r="E2654" s="21"/>
    </row>
    <row r="2655" spans="4:5">
      <c r="D2655" s="21"/>
      <c r="E2655" s="21"/>
    </row>
    <row r="2656" spans="4:5">
      <c r="D2656" s="21"/>
      <c r="E2656" s="21"/>
    </row>
    <row r="2657" spans="4:5">
      <c r="D2657" s="21"/>
      <c r="E2657" s="21"/>
    </row>
    <row r="2658" spans="4:5">
      <c r="D2658" s="21"/>
      <c r="E2658" s="21"/>
    </row>
    <row r="2659" spans="4:5">
      <c r="D2659" s="21"/>
      <c r="E2659" s="21"/>
    </row>
    <row r="2660" spans="4:5">
      <c r="D2660" s="21"/>
      <c r="E2660" s="21"/>
    </row>
    <row r="2661" spans="4:5">
      <c r="D2661" s="21"/>
      <c r="E2661" s="21"/>
    </row>
    <row r="2662" spans="4:5">
      <c r="D2662" s="21"/>
      <c r="E2662" s="21"/>
    </row>
    <row r="2663" spans="4:5">
      <c r="D2663" s="21"/>
      <c r="E2663" s="21"/>
    </row>
    <row r="2664" spans="4:5">
      <c r="D2664" s="21"/>
      <c r="E2664" s="21"/>
    </row>
    <row r="2665" spans="4:5">
      <c r="D2665" s="21"/>
      <c r="E2665" s="21"/>
    </row>
    <row r="2666" spans="4:5">
      <c r="D2666" s="21"/>
      <c r="E2666" s="21"/>
    </row>
    <row r="2667" spans="4:5">
      <c r="D2667" s="21"/>
      <c r="E2667" s="21"/>
    </row>
    <row r="2668" spans="4:5">
      <c r="D2668" s="21"/>
      <c r="E2668" s="21"/>
    </row>
    <row r="2669" spans="4:5">
      <c r="D2669" s="21"/>
      <c r="E2669" s="21"/>
    </row>
    <row r="2670" spans="4:5">
      <c r="D2670" s="21"/>
      <c r="E2670" s="21"/>
    </row>
    <row r="2671" spans="4:5">
      <c r="D2671" s="21"/>
      <c r="E2671" s="21"/>
    </row>
    <row r="2672" spans="4:5">
      <c r="D2672" s="21"/>
      <c r="E2672" s="21"/>
    </row>
    <row r="2673" spans="4:5">
      <c r="D2673" s="21"/>
      <c r="E2673" s="21"/>
    </row>
    <row r="2674" spans="4:5">
      <c r="D2674" s="21"/>
      <c r="E2674" s="21"/>
    </row>
    <row r="2675" spans="4:5">
      <c r="D2675" s="21"/>
      <c r="E2675" s="21"/>
    </row>
    <row r="2676" spans="4:5">
      <c r="D2676" s="21"/>
      <c r="E2676" s="21"/>
    </row>
    <row r="2677" spans="4:5">
      <c r="D2677" s="21"/>
      <c r="E2677" s="21"/>
    </row>
    <row r="2678" spans="4:5">
      <c r="D2678" s="21"/>
      <c r="E2678" s="21"/>
    </row>
    <row r="2679" spans="4:5">
      <c r="D2679" s="21"/>
      <c r="E2679" s="21"/>
    </row>
    <row r="2680" spans="4:5">
      <c r="D2680" s="21"/>
      <c r="E2680" s="21"/>
    </row>
    <row r="2681" spans="4:5">
      <c r="D2681" s="21"/>
      <c r="E2681" s="21"/>
    </row>
    <row r="2682" spans="4:5">
      <c r="D2682" s="21"/>
      <c r="E2682" s="21"/>
    </row>
    <row r="2683" spans="4:5">
      <c r="D2683" s="21"/>
      <c r="E2683" s="21"/>
    </row>
    <row r="2684" spans="4:5">
      <c r="D2684" s="21"/>
      <c r="E2684" s="21"/>
    </row>
    <row r="2685" spans="4:5">
      <c r="D2685" s="21"/>
      <c r="E2685" s="21"/>
    </row>
    <row r="2686" spans="4:5">
      <c r="D2686" s="21"/>
      <c r="E2686" s="21"/>
    </row>
    <row r="2687" spans="4:5">
      <c r="D2687" s="21"/>
      <c r="E2687" s="21"/>
    </row>
    <row r="2688" spans="4:5">
      <c r="D2688" s="21"/>
      <c r="E2688" s="21"/>
    </row>
    <row r="2689" spans="4:5">
      <c r="D2689" s="21"/>
      <c r="E2689" s="21"/>
    </row>
    <row r="2690" spans="4:5">
      <c r="D2690" s="21"/>
      <c r="E2690" s="21"/>
    </row>
    <row r="2691" spans="4:5">
      <c r="D2691" s="21"/>
      <c r="E2691" s="21"/>
    </row>
    <row r="2692" spans="4:5">
      <c r="D2692" s="21"/>
      <c r="E2692" s="21"/>
    </row>
    <row r="2693" spans="4:5">
      <c r="D2693" s="21"/>
      <c r="E2693" s="21"/>
    </row>
    <row r="2694" spans="4:5">
      <c r="D2694" s="21"/>
      <c r="E2694" s="21"/>
    </row>
    <row r="2695" spans="4:5">
      <c r="D2695" s="21"/>
      <c r="E2695" s="21"/>
    </row>
    <row r="2696" spans="4:5">
      <c r="D2696" s="21"/>
      <c r="E2696" s="21"/>
    </row>
    <row r="2697" spans="4:5">
      <c r="D2697" s="21"/>
      <c r="E2697" s="21"/>
    </row>
    <row r="2698" spans="4:5">
      <c r="D2698" s="21"/>
      <c r="E2698" s="21"/>
    </row>
    <row r="2699" spans="4:5">
      <c r="D2699" s="21"/>
      <c r="E2699" s="21"/>
    </row>
    <row r="2700" spans="4:5">
      <c r="D2700" s="21"/>
      <c r="E2700" s="21"/>
    </row>
    <row r="2701" spans="4:5">
      <c r="D2701" s="21"/>
      <c r="E2701" s="21"/>
    </row>
    <row r="2702" spans="4:5">
      <c r="D2702" s="21"/>
      <c r="E2702" s="21"/>
    </row>
    <row r="2703" spans="4:5">
      <c r="D2703" s="21"/>
      <c r="E2703" s="21"/>
    </row>
    <row r="2704" spans="4:5">
      <c r="D2704" s="21"/>
      <c r="E2704" s="21"/>
    </row>
    <row r="2705" spans="4:5">
      <c r="D2705" s="21"/>
      <c r="E2705" s="21"/>
    </row>
    <row r="2706" spans="4:5">
      <c r="D2706" s="21"/>
      <c r="E2706" s="21"/>
    </row>
    <row r="2707" spans="4:5">
      <c r="D2707" s="21"/>
      <c r="E2707" s="21"/>
    </row>
    <row r="2708" spans="4:5">
      <c r="D2708" s="21"/>
      <c r="E2708" s="21"/>
    </row>
    <row r="2709" spans="4:5">
      <c r="D2709" s="21"/>
      <c r="E2709" s="21"/>
    </row>
    <row r="2710" spans="4:5">
      <c r="D2710" s="21"/>
      <c r="E2710" s="21"/>
    </row>
    <row r="2711" spans="4:5">
      <c r="D2711" s="21"/>
      <c r="E2711" s="21"/>
    </row>
    <row r="2712" spans="4:5">
      <c r="D2712" s="21"/>
      <c r="E2712" s="21"/>
    </row>
    <row r="2713" spans="4:5">
      <c r="D2713" s="21"/>
      <c r="E2713" s="21"/>
    </row>
    <row r="2714" spans="4:5">
      <c r="D2714" s="21"/>
      <c r="E2714" s="21"/>
    </row>
    <row r="2715" spans="4:5">
      <c r="D2715" s="21"/>
      <c r="E2715" s="21"/>
    </row>
    <row r="2716" spans="4:5">
      <c r="D2716" s="21"/>
      <c r="E2716" s="21"/>
    </row>
    <row r="2717" spans="4:5">
      <c r="D2717" s="21"/>
      <c r="E2717" s="21"/>
    </row>
    <row r="2718" spans="4:5">
      <c r="D2718" s="21"/>
      <c r="E2718" s="21"/>
    </row>
    <row r="2719" spans="4:5">
      <c r="D2719" s="21"/>
      <c r="E2719" s="21"/>
    </row>
    <row r="2720" spans="4:5">
      <c r="D2720" s="21"/>
      <c r="E2720" s="21"/>
    </row>
    <row r="2721" spans="4:5">
      <c r="D2721" s="21"/>
      <c r="E2721" s="21"/>
    </row>
    <row r="2722" spans="4:5">
      <c r="D2722" s="21"/>
      <c r="E2722" s="21"/>
    </row>
    <row r="2723" spans="4:5">
      <c r="D2723" s="21"/>
      <c r="E2723" s="21"/>
    </row>
    <row r="2724" spans="4:5">
      <c r="D2724" s="21"/>
      <c r="E2724" s="21"/>
    </row>
    <row r="2725" spans="4:5">
      <c r="D2725" s="21"/>
      <c r="E2725" s="21"/>
    </row>
    <row r="2726" spans="4:5">
      <c r="D2726" s="21"/>
      <c r="E2726" s="21"/>
    </row>
    <row r="2727" spans="4:5">
      <c r="D2727" s="21"/>
      <c r="E2727" s="21"/>
    </row>
    <row r="2728" spans="4:5">
      <c r="D2728" s="21"/>
      <c r="E2728" s="21"/>
    </row>
    <row r="2729" spans="4:5">
      <c r="D2729" s="21"/>
      <c r="E2729" s="21"/>
    </row>
    <row r="2730" spans="4:5">
      <c r="D2730" s="21"/>
      <c r="E2730" s="21"/>
    </row>
    <row r="2731" spans="4:5">
      <c r="D2731" s="21"/>
      <c r="E2731" s="21"/>
    </row>
    <row r="2732" spans="4:5">
      <c r="D2732" s="21"/>
      <c r="E2732" s="21"/>
    </row>
    <row r="2733" spans="4:5">
      <c r="D2733" s="21"/>
      <c r="E2733" s="21"/>
    </row>
    <row r="2734" spans="4:5">
      <c r="D2734" s="21"/>
      <c r="E2734" s="21"/>
    </row>
    <row r="2735" spans="4:5">
      <c r="D2735" s="21"/>
      <c r="E2735" s="21"/>
    </row>
    <row r="2736" spans="4:5">
      <c r="D2736" s="21"/>
      <c r="E2736" s="21"/>
    </row>
    <row r="2737" spans="4:5">
      <c r="D2737" s="21"/>
      <c r="E2737" s="21"/>
    </row>
    <row r="2738" spans="4:5">
      <c r="D2738" s="21"/>
      <c r="E2738" s="21"/>
    </row>
    <row r="2739" spans="4:5">
      <c r="D2739" s="21"/>
      <c r="E2739" s="21"/>
    </row>
    <row r="2740" spans="4:5">
      <c r="D2740" s="21"/>
      <c r="E2740" s="21"/>
    </row>
    <row r="2741" spans="4:5">
      <c r="D2741" s="21"/>
      <c r="E2741" s="21"/>
    </row>
    <row r="2742" spans="4:5">
      <c r="D2742" s="21"/>
      <c r="E2742" s="21"/>
    </row>
    <row r="2743" spans="4:5">
      <c r="D2743" s="21"/>
      <c r="E2743" s="21"/>
    </row>
    <row r="2744" spans="4:5">
      <c r="D2744" s="21"/>
      <c r="E2744" s="21"/>
    </row>
    <row r="2745" spans="4:5">
      <c r="D2745" s="21"/>
      <c r="E2745" s="21"/>
    </row>
    <row r="2746" spans="4:5">
      <c r="D2746" s="21"/>
      <c r="E2746" s="21"/>
    </row>
    <row r="2747" spans="4:5">
      <c r="D2747" s="21"/>
      <c r="E2747" s="21"/>
    </row>
    <row r="2748" spans="4:5">
      <c r="D2748" s="21"/>
      <c r="E2748" s="21"/>
    </row>
    <row r="2749" spans="4:5">
      <c r="D2749" s="21"/>
      <c r="E2749" s="21"/>
    </row>
    <row r="2750" spans="4:5">
      <c r="D2750" s="21"/>
      <c r="E2750" s="21"/>
    </row>
    <row r="2751" spans="4:5">
      <c r="D2751" s="21"/>
      <c r="E2751" s="21"/>
    </row>
    <row r="2752" spans="4:5">
      <c r="D2752" s="21"/>
      <c r="E2752" s="21"/>
    </row>
    <row r="2753" spans="4:5">
      <c r="D2753" s="21"/>
      <c r="E2753" s="21"/>
    </row>
    <row r="2754" spans="4:5">
      <c r="D2754" s="21"/>
      <c r="E2754" s="21"/>
    </row>
    <row r="2755" spans="4:5">
      <c r="D2755" s="21"/>
      <c r="E2755" s="21"/>
    </row>
    <row r="2756" spans="4:5">
      <c r="D2756" s="21"/>
      <c r="E2756" s="21"/>
    </row>
    <row r="2757" spans="4:5">
      <c r="D2757" s="21"/>
      <c r="E2757" s="21"/>
    </row>
    <row r="2758" spans="4:5">
      <c r="D2758" s="21"/>
      <c r="E2758" s="21"/>
    </row>
    <row r="2759" spans="4:5">
      <c r="D2759" s="21"/>
      <c r="E2759" s="21"/>
    </row>
    <row r="2760" spans="4:5">
      <c r="D2760" s="21"/>
      <c r="E2760" s="21"/>
    </row>
    <row r="2761" spans="4:5">
      <c r="D2761" s="21"/>
      <c r="E2761" s="21"/>
    </row>
    <row r="2762" spans="4:5">
      <c r="D2762" s="21"/>
      <c r="E2762" s="21"/>
    </row>
    <row r="2763" spans="4:5">
      <c r="D2763" s="21"/>
      <c r="E2763" s="21"/>
    </row>
    <row r="2764" spans="4:5">
      <c r="D2764" s="21"/>
      <c r="E2764" s="21"/>
    </row>
    <row r="2765" spans="4:5">
      <c r="D2765" s="21"/>
      <c r="E2765" s="21"/>
    </row>
    <row r="2766" spans="4:5">
      <c r="D2766" s="21"/>
      <c r="E2766" s="21"/>
    </row>
    <row r="2767" spans="4:5">
      <c r="D2767" s="21"/>
      <c r="E2767" s="21"/>
    </row>
    <row r="2768" spans="4:5">
      <c r="D2768" s="21"/>
      <c r="E2768" s="21"/>
    </row>
    <row r="2769" spans="4:5">
      <c r="D2769" s="21"/>
      <c r="E2769" s="21"/>
    </row>
    <row r="2770" spans="4:5">
      <c r="D2770" s="21"/>
      <c r="E2770" s="21"/>
    </row>
    <row r="2771" spans="4:5">
      <c r="D2771" s="21"/>
      <c r="E2771" s="21"/>
    </row>
    <row r="2772" spans="4:5">
      <c r="D2772" s="21"/>
      <c r="E2772" s="21"/>
    </row>
    <row r="2773" spans="4:5">
      <c r="D2773" s="21"/>
      <c r="E2773" s="21"/>
    </row>
    <row r="2774" spans="4:5">
      <c r="D2774" s="21"/>
      <c r="E2774" s="21"/>
    </row>
    <row r="2775" spans="4:5">
      <c r="D2775" s="21"/>
      <c r="E2775" s="21"/>
    </row>
    <row r="2776" spans="4:5">
      <c r="D2776" s="21"/>
      <c r="E2776" s="21"/>
    </row>
    <row r="2777" spans="4:5">
      <c r="D2777" s="21"/>
      <c r="E2777" s="21"/>
    </row>
    <row r="2778" spans="4:5">
      <c r="D2778" s="21"/>
      <c r="E2778" s="21"/>
    </row>
    <row r="2779" spans="4:5">
      <c r="D2779" s="21"/>
      <c r="E2779" s="21"/>
    </row>
    <row r="2780" spans="4:5">
      <c r="D2780" s="21"/>
      <c r="E2780" s="21"/>
    </row>
    <row r="2781" spans="4:5">
      <c r="D2781" s="21"/>
      <c r="E2781" s="21"/>
    </row>
    <row r="2782" spans="4:5">
      <c r="D2782" s="21"/>
      <c r="E2782" s="21"/>
    </row>
    <row r="2783" spans="4:5">
      <c r="D2783" s="21"/>
      <c r="E2783" s="21"/>
    </row>
    <row r="2784" spans="4:5">
      <c r="D2784" s="21"/>
      <c r="E2784" s="21"/>
    </row>
    <row r="2785" spans="4:5">
      <c r="D2785" s="21"/>
      <c r="E2785" s="21"/>
    </row>
    <row r="2786" spans="4:5">
      <c r="D2786" s="21"/>
      <c r="E2786" s="21"/>
    </row>
    <row r="2787" spans="4:5">
      <c r="D2787" s="21"/>
      <c r="E2787" s="21"/>
    </row>
    <row r="2788" spans="4:5">
      <c r="D2788" s="21"/>
      <c r="E2788" s="21"/>
    </row>
    <row r="2789" spans="4:5">
      <c r="D2789" s="21"/>
      <c r="E2789" s="21"/>
    </row>
    <row r="2790" spans="4:5">
      <c r="D2790" s="21"/>
      <c r="E2790" s="21"/>
    </row>
    <row r="2791" spans="4:5">
      <c r="D2791" s="21"/>
      <c r="E2791" s="21"/>
    </row>
    <row r="2792" spans="4:5">
      <c r="D2792" s="21"/>
      <c r="E2792" s="21"/>
    </row>
    <row r="2793" spans="4:5">
      <c r="D2793" s="21"/>
      <c r="E2793" s="21"/>
    </row>
    <row r="2794" spans="4:5">
      <c r="D2794" s="21"/>
      <c r="E2794" s="21"/>
    </row>
    <row r="2795" spans="4:5">
      <c r="D2795" s="21"/>
      <c r="E2795" s="21"/>
    </row>
    <row r="2796" spans="4:5">
      <c r="D2796" s="21"/>
      <c r="E2796" s="21"/>
    </row>
    <row r="2797" spans="4:5">
      <c r="D2797" s="21"/>
      <c r="E2797" s="21"/>
    </row>
    <row r="2798" spans="4:5">
      <c r="D2798" s="21"/>
      <c r="E2798" s="21"/>
    </row>
    <row r="2799" spans="4:5">
      <c r="D2799" s="21"/>
      <c r="E2799" s="21"/>
    </row>
    <row r="2800" spans="4:5">
      <c r="D2800" s="21"/>
      <c r="E2800" s="21"/>
    </row>
    <row r="2801" spans="4:5">
      <c r="D2801" s="21"/>
      <c r="E2801" s="21"/>
    </row>
    <row r="2802" spans="4:5">
      <c r="D2802" s="21"/>
      <c r="E2802" s="21"/>
    </row>
    <row r="2803" spans="4:5">
      <c r="D2803" s="21"/>
      <c r="E2803" s="21"/>
    </row>
    <row r="2804" spans="4:5">
      <c r="D2804" s="21"/>
      <c r="E2804" s="21"/>
    </row>
    <row r="2805" spans="4:5">
      <c r="D2805" s="21"/>
      <c r="E2805" s="21"/>
    </row>
    <row r="2806" spans="4:5">
      <c r="D2806" s="21"/>
      <c r="E2806" s="21"/>
    </row>
    <row r="2807" spans="4:5">
      <c r="D2807" s="21"/>
      <c r="E2807" s="21"/>
    </row>
    <row r="2808" spans="4:5">
      <c r="D2808" s="21"/>
      <c r="E2808" s="21"/>
    </row>
    <row r="2809" spans="4:5">
      <c r="D2809" s="21"/>
      <c r="E2809" s="21"/>
    </row>
    <row r="2810" spans="4:5">
      <c r="D2810" s="21"/>
      <c r="E2810" s="21"/>
    </row>
    <row r="2811" spans="4:5">
      <c r="D2811" s="21"/>
      <c r="E2811" s="21"/>
    </row>
    <row r="2812" spans="4:5">
      <c r="D2812" s="21"/>
      <c r="E2812" s="21"/>
    </row>
    <row r="2813" spans="4:5">
      <c r="D2813" s="21"/>
      <c r="E2813" s="21"/>
    </row>
    <row r="2814" spans="4:5">
      <c r="D2814" s="21"/>
      <c r="E2814" s="21"/>
    </row>
    <row r="2815" spans="4:5">
      <c r="D2815" s="21"/>
      <c r="E2815" s="21"/>
    </row>
    <row r="2816" spans="4:5">
      <c r="D2816" s="21"/>
      <c r="E2816" s="21"/>
    </row>
    <row r="2817" spans="4:5">
      <c r="D2817" s="21"/>
      <c r="E2817" s="21"/>
    </row>
    <row r="2818" spans="4:5">
      <c r="D2818" s="21"/>
      <c r="E2818" s="21"/>
    </row>
    <row r="2819" spans="4:5">
      <c r="D2819" s="21"/>
      <c r="E2819" s="21"/>
    </row>
    <row r="2820" spans="4:5">
      <c r="D2820" s="21"/>
      <c r="E2820" s="21"/>
    </row>
    <row r="2821" spans="4:5">
      <c r="D2821" s="21"/>
      <c r="E2821" s="21"/>
    </row>
    <row r="2822" spans="4:5">
      <c r="D2822" s="21"/>
      <c r="E2822" s="21"/>
    </row>
    <row r="2823" spans="4:5">
      <c r="D2823" s="21"/>
      <c r="E2823" s="21"/>
    </row>
    <row r="2824" spans="4:5">
      <c r="D2824" s="21"/>
      <c r="E2824" s="21"/>
    </row>
    <row r="2825" spans="4:5">
      <c r="D2825" s="21"/>
      <c r="E2825" s="21"/>
    </row>
    <row r="2826" spans="4:5">
      <c r="D2826" s="21"/>
      <c r="E2826" s="21"/>
    </row>
    <row r="2827" spans="4:5">
      <c r="D2827" s="21"/>
      <c r="E2827" s="21"/>
    </row>
    <row r="2828" spans="4:5">
      <c r="D2828" s="21"/>
      <c r="E2828" s="21"/>
    </row>
    <row r="2829" spans="4:5">
      <c r="D2829" s="21"/>
      <c r="E2829" s="21"/>
    </row>
    <row r="2830" spans="4:5">
      <c r="D2830" s="21"/>
      <c r="E2830" s="21"/>
    </row>
    <row r="2831" spans="4:5">
      <c r="D2831" s="21"/>
      <c r="E2831" s="21"/>
    </row>
    <row r="2832" spans="4:5">
      <c r="D2832" s="21"/>
      <c r="E2832" s="21"/>
    </row>
    <row r="2833" spans="4:5">
      <c r="D2833" s="21"/>
      <c r="E2833" s="21"/>
    </row>
    <row r="2834" spans="4:5">
      <c r="D2834" s="21"/>
      <c r="E2834" s="21"/>
    </row>
    <row r="2835" spans="4:5">
      <c r="D2835" s="21"/>
      <c r="E2835" s="21"/>
    </row>
    <row r="2836" spans="4:5">
      <c r="D2836" s="21"/>
      <c r="E2836" s="21"/>
    </row>
    <row r="2837" spans="4:5">
      <c r="D2837" s="21"/>
      <c r="E2837" s="21"/>
    </row>
    <row r="2838" spans="4:5">
      <c r="D2838" s="21"/>
      <c r="E2838" s="21"/>
    </row>
    <row r="2839" spans="4:5">
      <c r="D2839" s="21"/>
      <c r="E2839" s="21"/>
    </row>
    <row r="2840" spans="4:5">
      <c r="D2840" s="21"/>
      <c r="E2840" s="21"/>
    </row>
    <row r="2841" spans="4:5">
      <c r="D2841" s="21"/>
      <c r="E2841" s="21"/>
    </row>
    <row r="2842" spans="4:5">
      <c r="D2842" s="21"/>
      <c r="E2842" s="21"/>
    </row>
    <row r="2843" spans="4:5">
      <c r="D2843" s="21"/>
      <c r="E2843" s="21"/>
    </row>
    <row r="2844" spans="4:5">
      <c r="D2844" s="21"/>
      <c r="E2844" s="21"/>
    </row>
    <row r="2845" spans="4:5">
      <c r="D2845" s="21"/>
      <c r="E2845" s="21"/>
    </row>
    <row r="2846" spans="4:5">
      <c r="D2846" s="21"/>
      <c r="E2846" s="21"/>
    </row>
    <row r="2847" spans="4:5">
      <c r="D2847" s="21"/>
      <c r="E2847" s="21"/>
    </row>
    <row r="2848" spans="4:5">
      <c r="D2848" s="21"/>
      <c r="E2848" s="21"/>
    </row>
    <row r="2849" spans="4:5">
      <c r="D2849" s="21"/>
      <c r="E2849" s="21"/>
    </row>
    <row r="2850" spans="4:5">
      <c r="D2850" s="21"/>
      <c r="E2850" s="21"/>
    </row>
    <row r="2851" spans="4:5">
      <c r="D2851" s="21"/>
      <c r="E2851" s="21"/>
    </row>
    <row r="2852" spans="4:5">
      <c r="D2852" s="21"/>
      <c r="E2852" s="21"/>
    </row>
    <row r="2853" spans="4:5">
      <c r="D2853" s="21"/>
      <c r="E2853" s="21"/>
    </row>
    <row r="2854" spans="4:5">
      <c r="D2854" s="21"/>
      <c r="E2854" s="21"/>
    </row>
    <row r="2855" spans="4:5">
      <c r="D2855" s="21"/>
      <c r="E2855" s="21"/>
    </row>
    <row r="2856" spans="4:5">
      <c r="D2856" s="21"/>
      <c r="E2856" s="21"/>
    </row>
    <row r="2857" spans="4:5">
      <c r="D2857" s="21"/>
      <c r="E2857" s="21"/>
    </row>
    <row r="2858" spans="4:5">
      <c r="D2858" s="21"/>
      <c r="E2858" s="21"/>
    </row>
    <row r="2859" spans="4:5">
      <c r="D2859" s="21"/>
      <c r="E2859" s="21"/>
    </row>
    <row r="2860" spans="4:5">
      <c r="D2860" s="21"/>
      <c r="E2860" s="21"/>
    </row>
    <row r="2861" spans="4:5">
      <c r="D2861" s="21"/>
      <c r="E2861" s="21"/>
    </row>
    <row r="2862" spans="4:5">
      <c r="D2862" s="21"/>
      <c r="E2862" s="21"/>
    </row>
    <row r="2863" spans="4:5">
      <c r="D2863" s="21"/>
      <c r="E2863" s="21"/>
    </row>
    <row r="2864" spans="4:5">
      <c r="D2864" s="21"/>
      <c r="E2864" s="21"/>
    </row>
    <row r="2865" spans="4:5">
      <c r="D2865" s="21"/>
      <c r="E2865" s="21"/>
    </row>
    <row r="2866" spans="4:5">
      <c r="D2866" s="21"/>
      <c r="E2866" s="21"/>
    </row>
    <row r="2867" spans="4:5">
      <c r="D2867" s="21"/>
      <c r="E2867" s="21"/>
    </row>
    <row r="2868" spans="4:5">
      <c r="D2868" s="21"/>
      <c r="E2868" s="21"/>
    </row>
    <row r="2869" spans="4:5">
      <c r="D2869" s="21"/>
      <c r="E2869" s="21"/>
    </row>
    <row r="2870" spans="4:5">
      <c r="D2870" s="21"/>
      <c r="E2870" s="21"/>
    </row>
    <row r="2871" spans="4:5">
      <c r="D2871" s="21"/>
      <c r="E2871" s="21"/>
    </row>
    <row r="2872" spans="4:5">
      <c r="D2872" s="21"/>
      <c r="E2872" s="21"/>
    </row>
    <row r="2873" spans="4:5">
      <c r="D2873" s="21"/>
      <c r="E2873" s="21"/>
    </row>
    <row r="2874" spans="4:5">
      <c r="D2874" s="21"/>
      <c r="E2874" s="21"/>
    </row>
    <row r="2875" spans="4:5">
      <c r="D2875" s="21"/>
      <c r="E2875" s="21"/>
    </row>
    <row r="2876" spans="4:5">
      <c r="D2876" s="21"/>
      <c r="E2876" s="21"/>
    </row>
    <row r="2877" spans="4:5">
      <c r="D2877" s="21"/>
      <c r="E2877" s="21"/>
    </row>
    <row r="2878" spans="4:5">
      <c r="D2878" s="21"/>
      <c r="E2878" s="21"/>
    </row>
    <row r="2879" spans="4:5">
      <c r="D2879" s="21"/>
      <c r="E2879" s="21"/>
    </row>
    <row r="2880" spans="4:5">
      <c r="D2880" s="21"/>
      <c r="E2880" s="21"/>
    </row>
    <row r="2881" spans="4:5">
      <c r="D2881" s="21"/>
      <c r="E2881" s="21"/>
    </row>
    <row r="2882" spans="4:5">
      <c r="D2882" s="21"/>
      <c r="E2882" s="21"/>
    </row>
    <row r="2883" spans="4:5">
      <c r="D2883" s="21"/>
      <c r="E2883" s="21"/>
    </row>
    <row r="2884" spans="4:5">
      <c r="D2884" s="21"/>
      <c r="E2884" s="21"/>
    </row>
    <row r="2885" spans="4:5">
      <c r="D2885" s="21"/>
      <c r="E2885" s="21"/>
    </row>
    <row r="2886" spans="4:5">
      <c r="D2886" s="21"/>
      <c r="E2886" s="21"/>
    </row>
    <row r="2887" spans="4:5">
      <c r="D2887" s="21"/>
      <c r="E2887" s="21"/>
    </row>
    <row r="2888" spans="4:5">
      <c r="D2888" s="21"/>
      <c r="E2888" s="21"/>
    </row>
    <row r="2889" spans="4:5">
      <c r="D2889" s="21"/>
      <c r="E2889" s="21"/>
    </row>
    <row r="2890" spans="4:5">
      <c r="D2890" s="21"/>
      <c r="E2890" s="21"/>
    </row>
    <row r="2891" spans="4:5">
      <c r="D2891" s="21"/>
      <c r="E2891" s="21"/>
    </row>
    <row r="2892" spans="4:5">
      <c r="D2892" s="21"/>
      <c r="E2892" s="21"/>
    </row>
    <row r="2893" spans="4:5">
      <c r="D2893" s="21"/>
      <c r="E2893" s="21"/>
    </row>
    <row r="2894" spans="4:5">
      <c r="D2894" s="21"/>
      <c r="E2894" s="21"/>
    </row>
    <row r="2895" spans="4:5">
      <c r="D2895" s="21"/>
      <c r="E2895" s="21"/>
    </row>
    <row r="2896" spans="4:5">
      <c r="D2896" s="21"/>
      <c r="E2896" s="21"/>
    </row>
    <row r="2897" spans="4:5">
      <c r="D2897" s="21"/>
      <c r="E2897" s="21"/>
    </row>
    <row r="2898" spans="4:5">
      <c r="D2898" s="21"/>
      <c r="E2898" s="21"/>
    </row>
    <row r="2899" spans="4:5">
      <c r="D2899" s="21"/>
      <c r="E2899" s="21"/>
    </row>
    <row r="2900" spans="4:5">
      <c r="D2900" s="21"/>
      <c r="E2900" s="21"/>
    </row>
    <row r="2901" spans="4:5">
      <c r="D2901" s="21"/>
      <c r="E2901" s="21"/>
    </row>
    <row r="2902" spans="4:5">
      <c r="D2902" s="21"/>
      <c r="E2902" s="21"/>
    </row>
    <row r="2903" spans="4:5">
      <c r="D2903" s="21"/>
      <c r="E2903" s="21"/>
    </row>
    <row r="2904" spans="4:5">
      <c r="D2904" s="21"/>
      <c r="E2904" s="21"/>
    </row>
    <row r="2905" spans="4:5">
      <c r="D2905" s="21"/>
      <c r="E2905" s="21"/>
    </row>
    <row r="2906" spans="4:5">
      <c r="D2906" s="21"/>
      <c r="E2906" s="21"/>
    </row>
    <row r="2907" spans="4:5">
      <c r="D2907" s="21"/>
      <c r="E2907" s="21"/>
    </row>
    <row r="2908" spans="4:5">
      <c r="D2908" s="21"/>
      <c r="E2908" s="21"/>
    </row>
    <row r="2909" spans="4:5">
      <c r="D2909" s="21"/>
      <c r="E2909" s="21"/>
    </row>
    <row r="2910" spans="4:5">
      <c r="D2910" s="21"/>
      <c r="E2910" s="21"/>
    </row>
    <row r="2911" spans="4:5">
      <c r="D2911" s="21"/>
      <c r="E2911" s="21"/>
    </row>
    <row r="2912" spans="4:5">
      <c r="D2912" s="21"/>
      <c r="E2912" s="21"/>
    </row>
    <row r="2913" spans="4:5">
      <c r="D2913" s="21"/>
      <c r="E2913" s="21"/>
    </row>
    <row r="2914" spans="4:5">
      <c r="D2914" s="21"/>
      <c r="E2914" s="21"/>
    </row>
    <row r="2915" spans="4:5">
      <c r="D2915" s="21"/>
      <c r="E2915" s="21"/>
    </row>
    <row r="2916" spans="4:5">
      <c r="D2916" s="21"/>
      <c r="E2916" s="21"/>
    </row>
    <row r="2917" spans="4:5">
      <c r="D2917" s="21"/>
      <c r="E2917" s="21"/>
    </row>
    <row r="2918" spans="4:5">
      <c r="D2918" s="21"/>
      <c r="E2918" s="21"/>
    </row>
    <row r="2919" spans="4:5">
      <c r="D2919" s="21"/>
      <c r="E2919" s="21"/>
    </row>
    <row r="2920" spans="4:5">
      <c r="D2920" s="21"/>
      <c r="E2920" s="21"/>
    </row>
    <row r="2921" spans="4:5">
      <c r="D2921" s="21"/>
      <c r="E2921" s="21"/>
    </row>
    <row r="2922" spans="4:5">
      <c r="D2922" s="21"/>
      <c r="E2922" s="21"/>
    </row>
    <row r="2923" spans="4:5">
      <c r="D2923" s="21"/>
      <c r="E2923" s="21"/>
    </row>
    <row r="2924" spans="4:5">
      <c r="D2924" s="21"/>
      <c r="E2924" s="21"/>
    </row>
    <row r="2925" spans="4:5">
      <c r="D2925" s="21"/>
      <c r="E2925" s="21"/>
    </row>
    <row r="2926" spans="4:5">
      <c r="D2926" s="21"/>
      <c r="E2926" s="21"/>
    </row>
    <row r="2927" spans="4:5">
      <c r="D2927" s="21"/>
      <c r="E2927" s="21"/>
    </row>
    <row r="2928" spans="4:5">
      <c r="D2928" s="21"/>
      <c r="E2928" s="21"/>
    </row>
    <row r="2929" spans="4:5">
      <c r="D2929" s="21"/>
      <c r="E2929" s="21"/>
    </row>
    <row r="2930" spans="4:5">
      <c r="D2930" s="21"/>
      <c r="E2930" s="21"/>
    </row>
    <row r="2931" spans="4:5">
      <c r="D2931" s="21"/>
      <c r="E2931" s="21"/>
    </row>
    <row r="2932" spans="4:5">
      <c r="D2932" s="21"/>
      <c r="E2932" s="21"/>
    </row>
    <row r="2933" spans="4:5">
      <c r="D2933" s="21"/>
      <c r="E2933" s="21"/>
    </row>
    <row r="2934" spans="4:5">
      <c r="D2934" s="21"/>
      <c r="E2934" s="21"/>
    </row>
    <row r="2935" spans="4:5">
      <c r="D2935" s="21"/>
      <c r="E2935" s="21"/>
    </row>
    <row r="2936" spans="4:5">
      <c r="D2936" s="21"/>
      <c r="E2936" s="21"/>
    </row>
    <row r="2937" spans="4:5">
      <c r="D2937" s="21"/>
      <c r="E2937" s="21"/>
    </row>
    <row r="2938" spans="4:5">
      <c r="D2938" s="21"/>
      <c r="E2938" s="21"/>
    </row>
    <row r="2939" spans="4:5">
      <c r="D2939" s="21"/>
      <c r="E2939" s="21"/>
    </row>
    <row r="2940" spans="4:5">
      <c r="D2940" s="21"/>
      <c r="E2940" s="21"/>
    </row>
    <row r="2941" spans="4:5">
      <c r="D2941" s="21"/>
      <c r="E2941" s="21"/>
    </row>
    <row r="2942" spans="4:5">
      <c r="D2942" s="21"/>
      <c r="E2942" s="21"/>
    </row>
    <row r="2943" spans="4:5">
      <c r="D2943" s="21"/>
      <c r="E2943" s="21"/>
    </row>
    <row r="2944" spans="4:5">
      <c r="D2944" s="21"/>
      <c r="E2944" s="21"/>
    </row>
    <row r="2945" spans="4:5">
      <c r="D2945" s="21"/>
      <c r="E2945" s="21"/>
    </row>
    <row r="2946" spans="4:5">
      <c r="D2946" s="21"/>
      <c r="E2946" s="21"/>
    </row>
    <row r="2947" spans="4:5">
      <c r="D2947" s="21"/>
      <c r="E2947" s="21"/>
    </row>
    <row r="2948" spans="4:5">
      <c r="D2948" s="21"/>
      <c r="E2948" s="21"/>
    </row>
    <row r="2949" spans="4:5">
      <c r="D2949" s="21"/>
      <c r="E2949" s="21"/>
    </row>
    <row r="2950" spans="4:5">
      <c r="D2950" s="21"/>
      <c r="E2950" s="21"/>
    </row>
    <row r="2951" spans="4:5">
      <c r="D2951" s="21"/>
      <c r="E2951" s="21"/>
    </row>
    <row r="2952" spans="4:5">
      <c r="D2952" s="21"/>
      <c r="E2952" s="21"/>
    </row>
    <row r="2953" spans="4:5">
      <c r="D2953" s="21"/>
      <c r="E2953" s="21"/>
    </row>
    <row r="2954" spans="4:5">
      <c r="D2954" s="21"/>
      <c r="E2954" s="21"/>
    </row>
    <row r="2955" spans="4:5">
      <c r="D2955" s="21"/>
      <c r="E2955" s="21"/>
    </row>
    <row r="2956" spans="4:5">
      <c r="D2956" s="21"/>
      <c r="E2956" s="21"/>
    </row>
    <row r="2957" spans="4:5">
      <c r="D2957" s="21"/>
      <c r="E2957" s="21"/>
    </row>
    <row r="2958" spans="4:5">
      <c r="D2958" s="21"/>
      <c r="E2958" s="21"/>
    </row>
    <row r="2959" spans="4:5">
      <c r="D2959" s="21"/>
      <c r="E2959" s="21"/>
    </row>
    <row r="2960" spans="4:5">
      <c r="D2960" s="21"/>
      <c r="E2960" s="21"/>
    </row>
    <row r="2961" spans="4:5">
      <c r="D2961" s="21"/>
      <c r="E2961" s="21"/>
    </row>
    <row r="2962" spans="4:5">
      <c r="D2962" s="21"/>
      <c r="E2962" s="21"/>
    </row>
    <row r="2963" spans="4:5">
      <c r="D2963" s="21"/>
      <c r="E2963" s="21"/>
    </row>
    <row r="2964" spans="4:5">
      <c r="D2964" s="21"/>
      <c r="E2964" s="21"/>
    </row>
    <row r="2965" spans="4:5">
      <c r="D2965" s="21"/>
      <c r="E2965" s="21"/>
    </row>
    <row r="2966" spans="4:5">
      <c r="D2966" s="21"/>
      <c r="E2966" s="21"/>
    </row>
    <row r="2967" spans="4:5">
      <c r="D2967" s="21"/>
      <c r="E2967" s="21"/>
    </row>
    <row r="2968" spans="4:5">
      <c r="D2968" s="21"/>
      <c r="E2968" s="21"/>
    </row>
    <row r="2969" spans="4:5">
      <c r="D2969" s="21"/>
      <c r="E2969" s="21"/>
    </row>
    <row r="2970" spans="4:5">
      <c r="D2970" s="21"/>
      <c r="E2970" s="21"/>
    </row>
    <row r="2971" spans="4:5">
      <c r="D2971" s="21"/>
      <c r="E2971" s="21"/>
    </row>
    <row r="2972" spans="4:5">
      <c r="D2972" s="21"/>
      <c r="E2972" s="21"/>
    </row>
    <row r="2973" spans="4:5">
      <c r="D2973" s="21"/>
      <c r="E2973" s="21"/>
    </row>
    <row r="2974" spans="4:5">
      <c r="D2974" s="21"/>
      <c r="E2974" s="21"/>
    </row>
    <row r="2975" spans="4:5">
      <c r="D2975" s="21"/>
      <c r="E2975" s="21"/>
    </row>
    <row r="2976" spans="4:5">
      <c r="D2976" s="21"/>
      <c r="E2976" s="21"/>
    </row>
    <row r="2977" spans="4:5">
      <c r="D2977" s="21"/>
      <c r="E2977" s="21"/>
    </row>
    <row r="2978" spans="4:5">
      <c r="D2978" s="21"/>
      <c r="E2978" s="21"/>
    </row>
    <row r="2979" spans="4:5">
      <c r="D2979" s="21"/>
      <c r="E2979" s="21"/>
    </row>
    <row r="2980" spans="4:5">
      <c r="D2980" s="21"/>
      <c r="E2980" s="21"/>
    </row>
    <row r="2981" spans="4:5">
      <c r="D2981" s="21"/>
      <c r="E2981" s="21"/>
    </row>
    <row r="2982" spans="4:5">
      <c r="D2982" s="21"/>
      <c r="E2982" s="21"/>
    </row>
    <row r="2983" spans="4:5">
      <c r="D2983" s="21"/>
      <c r="E2983" s="21"/>
    </row>
    <row r="2984" spans="4:5">
      <c r="D2984" s="21"/>
      <c r="E2984" s="21"/>
    </row>
    <row r="2985" spans="4:5">
      <c r="D2985" s="21"/>
      <c r="E2985" s="21"/>
    </row>
    <row r="2986" spans="4:5">
      <c r="D2986" s="21"/>
      <c r="E2986" s="21"/>
    </row>
    <row r="2987" spans="4:5">
      <c r="D2987" s="21"/>
      <c r="E2987" s="21"/>
    </row>
    <row r="2988" spans="4:5">
      <c r="D2988" s="21"/>
      <c r="E2988" s="21"/>
    </row>
    <row r="2989" spans="4:5">
      <c r="D2989" s="21"/>
      <c r="E2989" s="21"/>
    </row>
    <row r="2990" spans="4:5">
      <c r="D2990" s="21"/>
      <c r="E2990" s="21"/>
    </row>
    <row r="2991" spans="4:5">
      <c r="D2991" s="21"/>
      <c r="E2991" s="21"/>
    </row>
    <row r="2992" spans="4:5">
      <c r="D2992" s="21"/>
      <c r="E2992" s="21"/>
    </row>
    <row r="2993" spans="4:5">
      <c r="D2993" s="21"/>
      <c r="E2993" s="21"/>
    </row>
    <row r="2994" spans="4:5">
      <c r="D2994" s="21"/>
      <c r="E2994" s="21"/>
    </row>
    <row r="2995" spans="4:5">
      <c r="D2995" s="21"/>
      <c r="E2995" s="21"/>
    </row>
    <row r="2996" spans="4:5">
      <c r="D2996" s="21"/>
      <c r="E2996" s="21"/>
    </row>
    <row r="2997" spans="4:5">
      <c r="D2997" s="21"/>
      <c r="E2997" s="21"/>
    </row>
    <row r="2998" spans="4:5">
      <c r="D2998" s="21"/>
      <c r="E2998" s="21"/>
    </row>
    <row r="2999" spans="4:5">
      <c r="D2999" s="21"/>
      <c r="E2999" s="21"/>
    </row>
    <row r="3000" spans="4:5">
      <c r="D3000" s="21"/>
      <c r="E3000" s="21"/>
    </row>
    <row r="3001" spans="4:5">
      <c r="D3001" s="21"/>
      <c r="E3001" s="21"/>
    </row>
    <row r="3002" spans="4:5">
      <c r="D3002" s="21"/>
      <c r="E3002" s="21"/>
    </row>
    <row r="3003" spans="4:5">
      <c r="D3003" s="21"/>
      <c r="E3003" s="21"/>
    </row>
    <row r="3004" spans="4:5">
      <c r="D3004" s="21"/>
      <c r="E3004" s="21"/>
    </row>
    <row r="3005" spans="4:5">
      <c r="D3005" s="21"/>
      <c r="E3005" s="21"/>
    </row>
    <row r="3006" spans="4:5">
      <c r="D3006" s="21"/>
      <c r="E3006" s="21"/>
    </row>
    <row r="3007" spans="4:5">
      <c r="D3007" s="21"/>
      <c r="E3007" s="21"/>
    </row>
    <row r="3008" spans="4:5">
      <c r="D3008" s="21"/>
      <c r="E3008" s="21"/>
    </row>
    <row r="3009" spans="4:5">
      <c r="D3009" s="21"/>
      <c r="E3009" s="21"/>
    </row>
    <row r="3010" spans="4:5">
      <c r="D3010" s="21"/>
      <c r="E3010" s="21"/>
    </row>
    <row r="3011" spans="4:5">
      <c r="D3011" s="21"/>
      <c r="E3011" s="21"/>
    </row>
    <row r="3012" spans="4:5">
      <c r="D3012" s="21"/>
      <c r="E3012" s="21"/>
    </row>
    <row r="3013" spans="4:5">
      <c r="D3013" s="21"/>
      <c r="E3013" s="21"/>
    </row>
    <row r="3014" spans="4:5">
      <c r="D3014" s="21"/>
      <c r="E3014" s="21"/>
    </row>
    <row r="3015" spans="4:5">
      <c r="D3015" s="21"/>
      <c r="E3015" s="21"/>
    </row>
    <row r="3016" spans="4:5">
      <c r="D3016" s="21"/>
      <c r="E3016" s="21"/>
    </row>
    <row r="3017" spans="4:5">
      <c r="D3017" s="21"/>
      <c r="E3017" s="21"/>
    </row>
    <row r="3018" spans="4:5">
      <c r="D3018" s="21"/>
      <c r="E3018" s="21"/>
    </row>
    <row r="3019" spans="4:5">
      <c r="D3019" s="21"/>
      <c r="E3019" s="21"/>
    </row>
    <row r="3020" spans="4:5">
      <c r="D3020" s="21"/>
      <c r="E3020" s="21"/>
    </row>
    <row r="3021" spans="4:5">
      <c r="D3021" s="21"/>
      <c r="E3021" s="21"/>
    </row>
    <row r="3022" spans="4:5">
      <c r="D3022" s="21"/>
      <c r="E3022" s="21"/>
    </row>
    <row r="3023" spans="4:5">
      <c r="D3023" s="21"/>
      <c r="E3023" s="21"/>
    </row>
    <row r="3024" spans="4:5">
      <c r="D3024" s="21"/>
      <c r="E3024" s="21"/>
    </row>
    <row r="3025" spans="4:5">
      <c r="D3025" s="21"/>
      <c r="E3025" s="21"/>
    </row>
    <row r="3026" spans="4:5">
      <c r="D3026" s="21"/>
      <c r="E3026" s="21"/>
    </row>
    <row r="3027" spans="4:5">
      <c r="D3027" s="21"/>
      <c r="E3027" s="21"/>
    </row>
    <row r="3028" spans="4:5">
      <c r="D3028" s="21"/>
      <c r="E3028" s="21"/>
    </row>
    <row r="3029" spans="4:5">
      <c r="D3029" s="21"/>
      <c r="E3029" s="21"/>
    </row>
    <row r="3030" spans="4:5">
      <c r="D3030" s="21"/>
      <c r="E3030" s="21"/>
    </row>
    <row r="3031" spans="4:5">
      <c r="D3031" s="21"/>
      <c r="E3031" s="21"/>
    </row>
    <row r="3032" spans="4:5">
      <c r="D3032" s="21"/>
      <c r="E3032" s="21"/>
    </row>
    <row r="3033" spans="4:5">
      <c r="D3033" s="21"/>
      <c r="E3033" s="21"/>
    </row>
    <row r="3034" spans="4:5">
      <c r="D3034" s="21"/>
      <c r="E3034" s="21"/>
    </row>
    <row r="3035" spans="4:5">
      <c r="D3035" s="21"/>
      <c r="E3035" s="21"/>
    </row>
    <row r="3036" spans="4:5">
      <c r="D3036" s="21"/>
      <c r="E3036" s="21"/>
    </row>
    <row r="3037" spans="4:5">
      <c r="D3037" s="21"/>
      <c r="E3037" s="21"/>
    </row>
    <row r="3038" spans="4:5">
      <c r="D3038" s="21"/>
      <c r="E3038" s="21"/>
    </row>
    <row r="3039" spans="4:5">
      <c r="D3039" s="21"/>
      <c r="E3039" s="21"/>
    </row>
    <row r="3040" spans="4:5">
      <c r="D3040" s="21"/>
      <c r="E3040" s="21"/>
    </row>
    <row r="3041" spans="4:5">
      <c r="D3041" s="21"/>
      <c r="E3041" s="21"/>
    </row>
    <row r="3042" spans="4:5">
      <c r="D3042" s="21"/>
      <c r="E3042" s="21"/>
    </row>
    <row r="3043" spans="4:5">
      <c r="D3043" s="21"/>
      <c r="E3043" s="21"/>
    </row>
    <row r="3044" spans="4:5">
      <c r="D3044" s="21"/>
      <c r="E3044" s="21"/>
    </row>
    <row r="3045" spans="4:5">
      <c r="D3045" s="21"/>
      <c r="E3045" s="21"/>
    </row>
    <row r="3046" spans="4:5">
      <c r="D3046" s="21"/>
      <c r="E3046" s="21"/>
    </row>
    <row r="3047" spans="4:5">
      <c r="D3047" s="21"/>
      <c r="E3047" s="21"/>
    </row>
    <row r="3048" spans="4:5">
      <c r="D3048" s="21"/>
      <c r="E3048" s="21"/>
    </row>
    <row r="3049" spans="4:5">
      <c r="D3049" s="21"/>
      <c r="E3049" s="21"/>
    </row>
    <row r="3050" spans="4:5">
      <c r="D3050" s="21"/>
      <c r="E3050" s="21"/>
    </row>
    <row r="3051" spans="4:5">
      <c r="D3051" s="21"/>
      <c r="E3051" s="21"/>
    </row>
    <row r="3052" spans="4:5">
      <c r="D3052" s="21"/>
      <c r="E3052" s="21"/>
    </row>
    <row r="3053" spans="4:5">
      <c r="D3053" s="21"/>
      <c r="E3053" s="21"/>
    </row>
    <row r="3054" spans="4:5">
      <c r="D3054" s="21"/>
      <c r="E3054" s="21"/>
    </row>
    <row r="3055" spans="4:5">
      <c r="D3055" s="21"/>
      <c r="E3055" s="21"/>
    </row>
    <row r="3056" spans="4:5">
      <c r="D3056" s="21"/>
      <c r="E3056" s="21"/>
    </row>
    <row r="3057" spans="4:5">
      <c r="D3057" s="21"/>
      <c r="E3057" s="21"/>
    </row>
    <row r="3058" spans="4:5">
      <c r="D3058" s="21"/>
      <c r="E3058" s="21"/>
    </row>
    <row r="3059" spans="4:5">
      <c r="D3059" s="21"/>
      <c r="E3059" s="21"/>
    </row>
    <row r="3060" spans="4:5">
      <c r="D3060" s="21"/>
      <c r="E3060" s="21"/>
    </row>
    <row r="3061" spans="4:5">
      <c r="D3061" s="21"/>
      <c r="E3061" s="21"/>
    </row>
    <row r="3062" spans="4:5">
      <c r="D3062" s="21"/>
      <c r="E3062" s="21"/>
    </row>
    <row r="3063" spans="4:5">
      <c r="D3063" s="21"/>
      <c r="E3063" s="21"/>
    </row>
    <row r="3064" spans="4:5">
      <c r="D3064" s="21"/>
      <c r="E3064" s="21"/>
    </row>
    <row r="3065" spans="4:5">
      <c r="D3065" s="21"/>
      <c r="E3065" s="21"/>
    </row>
    <row r="3066" spans="4:5">
      <c r="D3066" s="21"/>
      <c r="E3066" s="21"/>
    </row>
    <row r="3067" spans="4:5">
      <c r="D3067" s="21"/>
      <c r="E3067" s="21"/>
    </row>
    <row r="3068" spans="4:5">
      <c r="D3068" s="21"/>
      <c r="E3068" s="21"/>
    </row>
    <row r="3069" spans="4:5">
      <c r="D3069" s="21"/>
      <c r="E3069" s="21"/>
    </row>
    <row r="3070" spans="4:5">
      <c r="D3070" s="21"/>
      <c r="E3070" s="21"/>
    </row>
    <row r="3071" spans="4:5">
      <c r="D3071" s="21"/>
      <c r="E3071" s="21"/>
    </row>
    <row r="3072" spans="4:5">
      <c r="D3072" s="21"/>
      <c r="E3072" s="21"/>
    </row>
    <row r="3073" spans="4:5">
      <c r="D3073" s="21"/>
      <c r="E3073" s="21"/>
    </row>
    <row r="3074" spans="4:5">
      <c r="D3074" s="21"/>
      <c r="E3074" s="21"/>
    </row>
    <row r="3075" spans="4:5">
      <c r="D3075" s="21"/>
      <c r="E3075" s="21"/>
    </row>
    <row r="3076" spans="4:5">
      <c r="D3076" s="21"/>
      <c r="E3076" s="21"/>
    </row>
    <row r="3077" spans="4:5">
      <c r="D3077" s="21"/>
      <c r="E3077" s="21"/>
    </row>
    <row r="3078" spans="4:5">
      <c r="D3078" s="21"/>
      <c r="E3078" s="21"/>
    </row>
    <row r="3079" spans="4:5">
      <c r="D3079" s="21"/>
      <c r="E3079" s="21"/>
    </row>
    <row r="3080" spans="4:5">
      <c r="D3080" s="21"/>
      <c r="E3080" s="21"/>
    </row>
    <row r="3081" spans="4:5">
      <c r="D3081" s="21"/>
      <c r="E3081" s="21"/>
    </row>
    <row r="3082" spans="4:5">
      <c r="D3082" s="21"/>
      <c r="E3082" s="21"/>
    </row>
    <row r="3083" spans="4:5">
      <c r="D3083" s="21"/>
      <c r="E3083" s="21"/>
    </row>
    <row r="3084" spans="4:5">
      <c r="D3084" s="21"/>
      <c r="E3084" s="21"/>
    </row>
    <row r="3085" spans="4:5">
      <c r="D3085" s="21"/>
      <c r="E3085" s="21"/>
    </row>
    <row r="3086" spans="4:5">
      <c r="D3086" s="21"/>
      <c r="E3086" s="21"/>
    </row>
    <row r="3087" spans="4:5">
      <c r="D3087" s="21"/>
      <c r="E3087" s="21"/>
    </row>
    <row r="3088" spans="4:5">
      <c r="D3088" s="21"/>
      <c r="E3088" s="21"/>
    </row>
    <row r="3089" spans="4:5">
      <c r="D3089" s="21"/>
      <c r="E3089" s="21"/>
    </row>
    <row r="3090" spans="4:5">
      <c r="D3090" s="21"/>
      <c r="E3090" s="21"/>
    </row>
    <row r="3091" spans="4:5">
      <c r="D3091" s="21"/>
      <c r="E3091" s="21"/>
    </row>
    <row r="3092" spans="4:5">
      <c r="D3092" s="21"/>
      <c r="E3092" s="21"/>
    </row>
    <row r="3093" spans="4:5">
      <c r="D3093" s="21"/>
      <c r="E3093" s="21"/>
    </row>
    <row r="3094" spans="4:5">
      <c r="D3094" s="21"/>
      <c r="E3094" s="21"/>
    </row>
    <row r="3095" spans="4:5">
      <c r="D3095" s="21"/>
      <c r="E3095" s="21"/>
    </row>
    <row r="3096" spans="4:5">
      <c r="D3096" s="21"/>
      <c r="E3096" s="21"/>
    </row>
    <row r="3097" spans="4:5">
      <c r="D3097" s="21"/>
      <c r="E3097" s="21"/>
    </row>
    <row r="3098" spans="4:5">
      <c r="D3098" s="21"/>
      <c r="E3098" s="21"/>
    </row>
    <row r="3099" spans="4:5">
      <c r="D3099" s="21"/>
      <c r="E3099" s="21"/>
    </row>
    <row r="3100" spans="4:5">
      <c r="D3100" s="21"/>
      <c r="E3100" s="21"/>
    </row>
    <row r="3101" spans="4:5">
      <c r="D3101" s="21"/>
      <c r="E3101" s="21"/>
    </row>
    <row r="3102" spans="4:5">
      <c r="D3102" s="21"/>
      <c r="E3102" s="21"/>
    </row>
    <row r="3103" spans="4:5">
      <c r="D3103" s="21"/>
      <c r="E3103" s="21"/>
    </row>
    <row r="3104" spans="4:5">
      <c r="D3104" s="21"/>
      <c r="E3104" s="21"/>
    </row>
    <row r="3105" spans="1:5">
      <c r="A3105" s="217"/>
      <c r="D3105" s="21"/>
      <c r="E3105" s="21"/>
    </row>
    <row r="3106" spans="1:5">
      <c r="A3106" s="217"/>
      <c r="D3106" s="21"/>
      <c r="E3106" s="21"/>
    </row>
    <row r="3107" spans="1:5">
      <c r="A3107" s="217"/>
      <c r="D3107" s="21"/>
      <c r="E3107" s="21"/>
    </row>
    <row r="3108" spans="1:5">
      <c r="A3108" s="217"/>
      <c r="D3108" s="21"/>
      <c r="E3108" s="21"/>
    </row>
    <row r="3109" spans="1:5">
      <c r="A3109" s="217"/>
      <c r="D3109" s="21"/>
      <c r="E3109" s="21"/>
    </row>
    <row r="3110" spans="1:5">
      <c r="A3110" s="217"/>
      <c r="D3110" s="21"/>
      <c r="E3110" s="21"/>
    </row>
    <row r="3111" spans="1:5">
      <c r="A3111" s="217"/>
      <c r="D3111" s="21"/>
      <c r="E3111" s="21"/>
    </row>
    <row r="3112" spans="1:5">
      <c r="A3112" s="217"/>
      <c r="D3112" s="21"/>
      <c r="E3112" s="21"/>
    </row>
    <row r="3113" spans="1:5">
      <c r="A3113" s="217"/>
      <c r="D3113" s="21"/>
      <c r="E3113" s="21"/>
    </row>
    <row r="3114" spans="1:5">
      <c r="A3114" s="217"/>
      <c r="D3114" s="21"/>
      <c r="E3114" s="21"/>
    </row>
    <row r="3115" spans="1:5">
      <c r="A3115" s="217"/>
      <c r="D3115" s="21"/>
      <c r="E3115" s="21"/>
    </row>
    <row r="3116" spans="1:5">
      <c r="A3116" s="217"/>
      <c r="D3116" s="21"/>
      <c r="E3116" s="21"/>
    </row>
    <row r="3117" spans="1:5">
      <c r="A3117" s="217"/>
      <c r="D3117" s="21"/>
      <c r="E3117" s="21"/>
    </row>
    <row r="3118" spans="1:5">
      <c r="A3118" s="217"/>
      <c r="D3118" s="21"/>
      <c r="E3118" s="21"/>
    </row>
    <row r="3119" spans="1:5">
      <c r="A3119" s="217"/>
      <c r="D3119" s="21"/>
      <c r="E3119" s="21"/>
    </row>
    <row r="3120" spans="1:5">
      <c r="A3120" s="217"/>
      <c r="D3120" s="21"/>
      <c r="E3120" s="21"/>
    </row>
    <row r="3121" spans="1:5">
      <c r="A3121" s="217"/>
      <c r="D3121" s="21"/>
      <c r="E3121" s="21"/>
    </row>
    <row r="3122" spans="1:5">
      <c r="A3122" s="217"/>
      <c r="D3122" s="21"/>
      <c r="E3122" s="21"/>
    </row>
    <row r="3123" spans="1:5">
      <c r="A3123" s="217"/>
      <c r="D3123" s="21"/>
      <c r="E3123" s="21"/>
    </row>
    <row r="3124" spans="1:5">
      <c r="A3124" s="217"/>
      <c r="D3124" s="21"/>
      <c r="E3124" s="21"/>
    </row>
    <row r="3125" spans="1:5">
      <c r="A3125" s="217"/>
      <c r="D3125" s="21"/>
      <c r="E3125" s="21"/>
    </row>
    <row r="3126" spans="1:5">
      <c r="A3126" s="217"/>
      <c r="D3126" s="21"/>
      <c r="E3126" s="21"/>
    </row>
    <row r="3127" spans="1:5">
      <c r="A3127" s="217"/>
      <c r="D3127" s="21"/>
      <c r="E3127" s="21"/>
    </row>
    <row r="3128" spans="1:5">
      <c r="A3128" s="217"/>
      <c r="D3128" s="21"/>
      <c r="E3128" s="21"/>
    </row>
    <row r="3129" spans="1:5">
      <c r="A3129" s="217"/>
      <c r="D3129" s="21"/>
      <c r="E3129" s="21"/>
    </row>
    <row r="3130" spans="1:5">
      <c r="A3130" s="217"/>
      <c r="D3130" s="21"/>
      <c r="E3130" s="21"/>
    </row>
    <row r="3131" spans="1:5">
      <c r="A3131" s="217"/>
      <c r="D3131" s="21"/>
      <c r="E3131" s="21"/>
    </row>
    <row r="3132" spans="1:5">
      <c r="A3132" s="217"/>
      <c r="D3132" s="21"/>
      <c r="E3132" s="21"/>
    </row>
    <row r="3133" spans="1:5">
      <c r="A3133" s="217"/>
      <c r="D3133" s="21"/>
      <c r="E3133" s="21"/>
    </row>
    <row r="3134" spans="1:5">
      <c r="A3134" s="217"/>
      <c r="D3134" s="21"/>
      <c r="E3134" s="21"/>
    </row>
    <row r="3135" spans="1:5">
      <c r="A3135" s="217"/>
      <c r="D3135" s="21"/>
      <c r="E3135" s="21"/>
    </row>
    <row r="3136" spans="1:5">
      <c r="A3136" s="217"/>
      <c r="D3136" s="21"/>
      <c r="E3136" s="21"/>
    </row>
    <row r="3137" spans="1:5">
      <c r="A3137" s="217"/>
      <c r="D3137" s="21"/>
      <c r="E3137" s="21"/>
    </row>
    <row r="3138" spans="1:5">
      <c r="A3138" s="217"/>
      <c r="D3138" s="21"/>
      <c r="E3138" s="21"/>
    </row>
    <row r="3139" spans="1:5">
      <c r="A3139" s="217"/>
      <c r="D3139" s="21"/>
      <c r="E3139" s="21"/>
    </row>
    <row r="3140" spans="1:5">
      <c r="A3140" s="217"/>
      <c r="D3140" s="21"/>
      <c r="E3140" s="21"/>
    </row>
    <row r="3141" spans="1:5">
      <c r="A3141" s="217"/>
      <c r="D3141" s="21"/>
      <c r="E3141" s="21"/>
    </row>
    <row r="3142" spans="1:5">
      <c r="A3142" s="217"/>
      <c r="D3142" s="21"/>
      <c r="E3142" s="21"/>
    </row>
    <row r="3143" spans="1:5">
      <c r="A3143" s="217"/>
      <c r="D3143" s="21"/>
      <c r="E3143" s="21"/>
    </row>
    <row r="3144" spans="1:5">
      <c r="A3144" s="217"/>
      <c r="D3144" s="21"/>
      <c r="E3144" s="21"/>
    </row>
    <row r="3145" spans="1:5">
      <c r="A3145" s="217"/>
      <c r="D3145" s="21"/>
      <c r="E3145" s="21"/>
    </row>
    <row r="3146" spans="1:5">
      <c r="A3146" s="217"/>
      <c r="D3146" s="21"/>
      <c r="E3146" s="21"/>
    </row>
    <row r="3147" spans="1:5">
      <c r="A3147" s="217"/>
      <c r="D3147" s="21"/>
      <c r="E3147" s="21"/>
    </row>
    <row r="3148" spans="1:5">
      <c r="A3148" s="217"/>
      <c r="D3148" s="21"/>
      <c r="E3148" s="21"/>
    </row>
    <row r="3149" spans="1:5">
      <c r="A3149" s="217"/>
      <c r="D3149" s="21"/>
      <c r="E3149" s="21"/>
    </row>
    <row r="3150" spans="1:5">
      <c r="A3150" s="217"/>
      <c r="D3150" s="21"/>
      <c r="E3150" s="21"/>
    </row>
    <row r="3151" spans="1:5">
      <c r="A3151" s="217"/>
      <c r="D3151" s="21"/>
      <c r="E3151" s="21"/>
    </row>
    <row r="3152" spans="1:5">
      <c r="A3152" s="217"/>
      <c r="D3152" s="21"/>
      <c r="E3152" s="21"/>
    </row>
    <row r="3153" spans="1:5">
      <c r="A3153" s="217"/>
      <c r="D3153" s="21"/>
      <c r="E3153" s="21"/>
    </row>
    <row r="3154" spans="1:5">
      <c r="A3154" s="217"/>
      <c r="D3154" s="21"/>
      <c r="E3154" s="21"/>
    </row>
    <row r="3155" spans="1:5">
      <c r="A3155" s="217"/>
      <c r="D3155" s="21"/>
      <c r="E3155" s="21"/>
    </row>
    <row r="3156" spans="1:5">
      <c r="A3156" s="217"/>
      <c r="D3156" s="21"/>
      <c r="E3156" s="21"/>
    </row>
    <row r="3157" spans="1:5">
      <c r="A3157" s="217"/>
      <c r="D3157" s="21"/>
      <c r="E3157" s="21"/>
    </row>
    <row r="3158" spans="1:5">
      <c r="A3158" s="217"/>
      <c r="D3158" s="21"/>
      <c r="E3158" s="21"/>
    </row>
    <row r="3159" spans="1:5">
      <c r="A3159" s="217"/>
      <c r="D3159" s="21"/>
      <c r="E3159" s="21"/>
    </row>
    <row r="3160" spans="1:5">
      <c r="A3160" s="217"/>
      <c r="D3160" s="21"/>
      <c r="E3160" s="21"/>
    </row>
    <row r="3161" spans="1:5">
      <c r="A3161" s="217"/>
      <c r="D3161" s="21"/>
      <c r="E3161" s="21"/>
    </row>
    <row r="3162" spans="1:5">
      <c r="A3162" s="217"/>
      <c r="D3162" s="21"/>
      <c r="E3162" s="21"/>
    </row>
    <row r="3163" spans="1:5">
      <c r="D3163" s="21"/>
      <c r="E3163" s="21"/>
    </row>
    <row r="3164" spans="1:5">
      <c r="D3164" s="21"/>
      <c r="E3164" s="21"/>
    </row>
    <row r="3165" spans="1:5">
      <c r="D3165" s="21"/>
      <c r="E3165" s="21"/>
    </row>
    <row r="3166" spans="1:5">
      <c r="D3166" s="21"/>
      <c r="E3166" s="21"/>
    </row>
    <row r="3167" spans="1:5">
      <c r="D3167" s="21"/>
      <c r="E3167" s="21"/>
    </row>
    <row r="3168" spans="1:5">
      <c r="D3168" s="21"/>
      <c r="E3168" s="21"/>
    </row>
    <row r="3169" spans="4:5">
      <c r="D3169" s="21"/>
      <c r="E3169" s="21"/>
    </row>
    <row r="3170" spans="4:5">
      <c r="D3170" s="21"/>
      <c r="E3170" s="21"/>
    </row>
    <row r="3171" spans="4:5">
      <c r="D3171" s="21"/>
      <c r="E3171" s="21"/>
    </row>
    <row r="3172" spans="4:5">
      <c r="D3172" s="21"/>
      <c r="E3172" s="21"/>
    </row>
    <row r="3173" spans="4:5">
      <c r="D3173" s="21"/>
      <c r="E3173" s="21"/>
    </row>
    <row r="3174" spans="4:5">
      <c r="D3174" s="21"/>
      <c r="E3174" s="21"/>
    </row>
    <row r="3175" spans="4:5">
      <c r="D3175" s="21"/>
      <c r="E3175" s="21"/>
    </row>
    <row r="3176" spans="4:5">
      <c r="D3176" s="21"/>
      <c r="E3176" s="21"/>
    </row>
    <row r="3177" spans="4:5">
      <c r="D3177" s="21"/>
      <c r="E3177" s="21"/>
    </row>
    <row r="3178" spans="4:5">
      <c r="D3178" s="21"/>
      <c r="E3178" s="21"/>
    </row>
    <row r="3179" spans="4:5">
      <c r="D3179" s="21"/>
      <c r="E3179" s="21"/>
    </row>
    <row r="3180" spans="4:5">
      <c r="D3180" s="21"/>
      <c r="E3180" s="21"/>
    </row>
    <row r="3181" spans="4:5">
      <c r="D3181" s="21"/>
      <c r="E3181" s="21"/>
    </row>
    <row r="3182" spans="4:5">
      <c r="D3182" s="21"/>
      <c r="E3182" s="21"/>
    </row>
    <row r="3183" spans="4:5">
      <c r="D3183" s="21"/>
      <c r="E3183" s="21"/>
    </row>
    <row r="3184" spans="4:5">
      <c r="D3184" s="21"/>
      <c r="E3184" s="21"/>
    </row>
    <row r="3185" spans="4:5">
      <c r="D3185" s="21"/>
      <c r="E3185" s="21"/>
    </row>
    <row r="3186" spans="4:5">
      <c r="D3186" s="21"/>
      <c r="E3186" s="21"/>
    </row>
    <row r="3187" spans="4:5">
      <c r="D3187" s="21"/>
      <c r="E3187" s="21"/>
    </row>
    <row r="3188" spans="4:5">
      <c r="D3188" s="21"/>
      <c r="E3188" s="21"/>
    </row>
    <row r="3189" spans="4:5">
      <c r="D3189" s="21"/>
      <c r="E3189" s="21"/>
    </row>
    <row r="3190" spans="4:5">
      <c r="D3190" s="21"/>
      <c r="E3190" s="21"/>
    </row>
    <row r="3191" spans="4:5">
      <c r="D3191" s="21"/>
      <c r="E3191" s="21"/>
    </row>
    <row r="3192" spans="4:5">
      <c r="D3192" s="21"/>
      <c r="E3192" s="21"/>
    </row>
    <row r="3193" spans="4:5">
      <c r="D3193" s="21"/>
      <c r="E3193" s="21"/>
    </row>
    <row r="3194" spans="4:5">
      <c r="D3194" s="21"/>
      <c r="E3194" s="21"/>
    </row>
    <row r="3195" spans="4:5">
      <c r="D3195" s="21"/>
      <c r="E3195" s="21"/>
    </row>
    <row r="3196" spans="4:5">
      <c r="D3196" s="21"/>
      <c r="E3196" s="21"/>
    </row>
    <row r="3197" spans="4:5">
      <c r="D3197" s="21"/>
      <c r="E3197" s="21"/>
    </row>
    <row r="3198" spans="4:5">
      <c r="D3198" s="21"/>
      <c r="E3198" s="21"/>
    </row>
    <row r="3199" spans="4:5">
      <c r="D3199" s="21"/>
      <c r="E3199" s="21"/>
    </row>
    <row r="3200" spans="4:5">
      <c r="D3200" s="21"/>
      <c r="E3200" s="21"/>
    </row>
    <row r="3201" spans="4:5">
      <c r="D3201" s="21"/>
      <c r="E3201" s="21"/>
    </row>
    <row r="3202" spans="4:5">
      <c r="D3202" s="21"/>
      <c r="E3202" s="21"/>
    </row>
    <row r="3203" spans="4:5">
      <c r="D3203" s="21"/>
      <c r="E3203" s="21"/>
    </row>
    <row r="3204" spans="4:5">
      <c r="D3204" s="21"/>
      <c r="E3204" s="21"/>
    </row>
    <row r="3205" spans="4:5">
      <c r="D3205" s="21"/>
      <c r="E3205" s="21"/>
    </row>
    <row r="3206" spans="4:5">
      <c r="D3206" s="21"/>
      <c r="E3206" s="21"/>
    </row>
    <row r="3207" spans="4:5">
      <c r="D3207" s="21"/>
      <c r="E3207" s="21"/>
    </row>
    <row r="3208" spans="4:5">
      <c r="D3208" s="21"/>
      <c r="E3208" s="21"/>
    </row>
    <row r="3209" spans="4:5">
      <c r="D3209" s="21"/>
      <c r="E3209" s="21"/>
    </row>
    <row r="3210" spans="4:5">
      <c r="D3210" s="21"/>
      <c r="E3210" s="21"/>
    </row>
    <row r="3211" spans="4:5">
      <c r="D3211" s="21"/>
      <c r="E3211" s="21"/>
    </row>
    <row r="3212" spans="4:5">
      <c r="D3212" s="21"/>
      <c r="E3212" s="21"/>
    </row>
    <row r="3213" spans="4:5">
      <c r="D3213" s="21"/>
      <c r="E3213" s="21"/>
    </row>
    <row r="3214" spans="4:5">
      <c r="D3214" s="21"/>
      <c r="E3214" s="21"/>
    </row>
    <row r="3215" spans="4:5">
      <c r="D3215" s="21"/>
      <c r="E3215" s="21"/>
    </row>
    <row r="3216" spans="4:5">
      <c r="D3216" s="21"/>
      <c r="E3216" s="21"/>
    </row>
    <row r="3217" spans="4:5">
      <c r="D3217" s="21"/>
      <c r="E3217" s="21"/>
    </row>
    <row r="3218" spans="4:5">
      <c r="D3218" s="21"/>
      <c r="E3218" s="21"/>
    </row>
    <row r="3219" spans="4:5">
      <c r="D3219" s="21"/>
      <c r="E3219" s="21"/>
    </row>
    <row r="3220" spans="4:5">
      <c r="D3220" s="21"/>
      <c r="E3220" s="21"/>
    </row>
    <row r="3221" spans="4:5">
      <c r="D3221" s="21"/>
      <c r="E3221" s="21"/>
    </row>
    <row r="3222" spans="4:5">
      <c r="D3222" s="21"/>
      <c r="E3222" s="21"/>
    </row>
    <row r="3223" spans="4:5">
      <c r="D3223" s="21"/>
      <c r="E3223" s="21"/>
    </row>
    <row r="3224" spans="4:5">
      <c r="D3224" s="21"/>
      <c r="E3224" s="21"/>
    </row>
    <row r="3225" spans="4:5">
      <c r="D3225" s="21"/>
      <c r="E3225" s="21"/>
    </row>
    <row r="3226" spans="4:5">
      <c r="D3226" s="21"/>
      <c r="E3226" s="21"/>
    </row>
    <row r="3227" spans="4:5">
      <c r="D3227" s="21"/>
      <c r="E3227" s="21"/>
    </row>
    <row r="3228" spans="4:5">
      <c r="D3228" s="21"/>
      <c r="E3228" s="21"/>
    </row>
    <row r="3229" spans="4:5">
      <c r="D3229" s="21"/>
      <c r="E3229" s="21"/>
    </row>
    <row r="3230" spans="4:5">
      <c r="D3230" s="21"/>
      <c r="E3230" s="21"/>
    </row>
    <row r="3231" spans="4:5">
      <c r="D3231" s="21"/>
      <c r="E3231" s="21"/>
    </row>
    <row r="3232" spans="4:5">
      <c r="D3232" s="21"/>
      <c r="E3232" s="21"/>
    </row>
    <row r="3233" spans="4:5">
      <c r="D3233" s="21"/>
      <c r="E3233" s="21"/>
    </row>
    <row r="3234" spans="4:5">
      <c r="D3234" s="21"/>
      <c r="E3234" s="21"/>
    </row>
    <row r="3235" spans="4:5">
      <c r="D3235" s="21"/>
      <c r="E3235" s="21"/>
    </row>
    <row r="3236" spans="4:5">
      <c r="D3236" s="21"/>
      <c r="E3236" s="21"/>
    </row>
    <row r="3237" spans="4:5">
      <c r="D3237" s="21"/>
      <c r="E3237" s="21"/>
    </row>
    <row r="3238" spans="4:5">
      <c r="D3238" s="21"/>
      <c r="E3238" s="21"/>
    </row>
    <row r="3239" spans="4:5">
      <c r="D3239" s="21"/>
      <c r="E3239" s="21"/>
    </row>
    <row r="3240" spans="4:5">
      <c r="D3240" s="21"/>
      <c r="E3240" s="21"/>
    </row>
    <row r="3241" spans="4:5">
      <c r="D3241" s="21"/>
      <c r="E3241" s="21"/>
    </row>
    <row r="3242" spans="4:5">
      <c r="D3242" s="21"/>
      <c r="E3242" s="21"/>
    </row>
    <row r="3243" spans="4:5">
      <c r="D3243" s="21"/>
      <c r="E3243" s="21"/>
    </row>
    <row r="3244" spans="4:5">
      <c r="D3244" s="21"/>
      <c r="E3244" s="21"/>
    </row>
    <row r="3245" spans="4:5">
      <c r="D3245" s="21"/>
      <c r="E3245" s="21"/>
    </row>
    <row r="3246" spans="4:5">
      <c r="D3246" s="21"/>
      <c r="E3246" s="21"/>
    </row>
    <row r="3247" spans="4:5">
      <c r="D3247" s="21"/>
      <c r="E3247" s="21"/>
    </row>
    <row r="3248" spans="4:5">
      <c r="D3248" s="21"/>
      <c r="E3248" s="21"/>
    </row>
    <row r="3249" spans="4:5">
      <c r="D3249" s="21"/>
      <c r="E3249" s="21"/>
    </row>
    <row r="3250" spans="4:5">
      <c r="D3250" s="21"/>
      <c r="E3250" s="21"/>
    </row>
    <row r="3251" spans="4:5">
      <c r="D3251" s="21"/>
      <c r="E3251" s="21"/>
    </row>
    <row r="3252" spans="4:5">
      <c r="D3252" s="21"/>
      <c r="E3252" s="21"/>
    </row>
    <row r="3253" spans="4:5">
      <c r="D3253" s="21"/>
      <c r="E3253" s="21"/>
    </row>
    <row r="3254" spans="4:5">
      <c r="D3254" s="21"/>
      <c r="E3254" s="21"/>
    </row>
    <row r="3255" spans="4:5">
      <c r="D3255" s="21"/>
      <c r="E3255" s="21"/>
    </row>
    <row r="3256" spans="4:5">
      <c r="D3256" s="21"/>
      <c r="E3256" s="21"/>
    </row>
    <row r="3257" spans="4:5">
      <c r="D3257" s="21"/>
      <c r="E3257" s="21"/>
    </row>
    <row r="3258" spans="4:5">
      <c r="D3258" s="21"/>
      <c r="E3258" s="21"/>
    </row>
    <row r="3259" spans="4:5">
      <c r="D3259" s="21"/>
      <c r="E3259" s="21"/>
    </row>
    <row r="3260" spans="4:5">
      <c r="D3260" s="21"/>
      <c r="E3260" s="21"/>
    </row>
    <row r="3261" spans="4:5">
      <c r="D3261" s="21"/>
      <c r="E3261" s="21"/>
    </row>
    <row r="3262" spans="4:5">
      <c r="D3262" s="21"/>
      <c r="E3262" s="21"/>
    </row>
    <row r="3263" spans="4:5">
      <c r="D3263" s="21"/>
      <c r="E3263" s="21"/>
    </row>
    <row r="3264" spans="4:5">
      <c r="D3264" s="21"/>
      <c r="E3264" s="21"/>
    </row>
    <row r="3265" spans="4:5">
      <c r="D3265" s="21"/>
      <c r="E3265" s="21"/>
    </row>
    <row r="3266" spans="4:5">
      <c r="D3266" s="21"/>
      <c r="E3266" s="21"/>
    </row>
    <row r="3267" spans="4:5">
      <c r="D3267" s="21"/>
      <c r="E3267" s="21"/>
    </row>
    <row r="3268" spans="4:5">
      <c r="D3268" s="21"/>
      <c r="E3268" s="21"/>
    </row>
    <row r="3269" spans="4:5">
      <c r="D3269" s="21"/>
      <c r="E3269" s="21"/>
    </row>
    <row r="3270" spans="4:5">
      <c r="D3270" s="21"/>
      <c r="E3270" s="21"/>
    </row>
    <row r="3271" spans="4:5">
      <c r="D3271" s="21"/>
      <c r="E3271" s="21"/>
    </row>
    <row r="3272" spans="4:5">
      <c r="D3272" s="21"/>
      <c r="E3272" s="21"/>
    </row>
    <row r="3273" spans="4:5">
      <c r="D3273" s="21"/>
      <c r="E3273" s="21"/>
    </row>
    <row r="3274" spans="4:5">
      <c r="D3274" s="21"/>
      <c r="E3274" s="21"/>
    </row>
    <row r="3275" spans="4:5">
      <c r="D3275" s="21"/>
      <c r="E3275" s="21"/>
    </row>
    <row r="3276" spans="4:5">
      <c r="D3276" s="21"/>
      <c r="E3276" s="21"/>
    </row>
    <row r="3277" spans="4:5">
      <c r="D3277" s="21"/>
      <c r="E3277" s="21"/>
    </row>
    <row r="3278" spans="4:5">
      <c r="D3278" s="21"/>
      <c r="E3278" s="21"/>
    </row>
    <row r="3279" spans="4:5">
      <c r="D3279" s="21"/>
      <c r="E3279" s="21"/>
    </row>
    <row r="3280" spans="4:5">
      <c r="D3280" s="21"/>
      <c r="E3280" s="21"/>
    </row>
    <row r="3281" spans="4:5">
      <c r="D3281" s="21"/>
      <c r="E3281" s="21"/>
    </row>
    <row r="3282" spans="4:5">
      <c r="D3282" s="21"/>
      <c r="E3282" s="21"/>
    </row>
    <row r="3283" spans="4:5">
      <c r="D3283" s="21"/>
      <c r="E3283" s="21"/>
    </row>
    <row r="3284" spans="4:5">
      <c r="D3284" s="21"/>
      <c r="E3284" s="21"/>
    </row>
    <row r="3285" spans="4:5">
      <c r="D3285" s="21"/>
      <c r="E3285" s="21"/>
    </row>
    <row r="3286" spans="4:5">
      <c r="D3286" s="21"/>
      <c r="E3286" s="21"/>
    </row>
    <row r="3287" spans="4:5">
      <c r="D3287" s="21"/>
      <c r="E3287" s="21"/>
    </row>
    <row r="3288" spans="4:5">
      <c r="D3288" s="21"/>
      <c r="E3288" s="21"/>
    </row>
    <row r="3289" spans="4:5">
      <c r="D3289" s="21"/>
      <c r="E3289" s="21"/>
    </row>
    <row r="3290" spans="4:5">
      <c r="D3290" s="21"/>
      <c r="E3290" s="21"/>
    </row>
    <row r="3291" spans="4:5">
      <c r="D3291" s="21"/>
      <c r="E3291" s="21"/>
    </row>
    <row r="3292" spans="4:5">
      <c r="D3292" s="21"/>
      <c r="E3292" s="21"/>
    </row>
    <row r="3293" spans="4:5">
      <c r="D3293" s="21"/>
      <c r="E3293" s="21"/>
    </row>
    <row r="3294" spans="4:5">
      <c r="D3294" s="21"/>
      <c r="E3294" s="21"/>
    </row>
    <row r="3295" spans="4:5">
      <c r="D3295" s="21"/>
      <c r="E3295" s="21"/>
    </row>
    <row r="3296" spans="4:5">
      <c r="D3296" s="21"/>
      <c r="E3296" s="21"/>
    </row>
    <row r="3297" spans="4:5">
      <c r="D3297" s="21"/>
      <c r="E3297" s="21"/>
    </row>
    <row r="3298" spans="4:5">
      <c r="D3298" s="21"/>
      <c r="E3298" s="21"/>
    </row>
    <row r="3299" spans="4:5">
      <c r="D3299" s="21"/>
      <c r="E3299" s="21"/>
    </row>
    <row r="3300" spans="4:5">
      <c r="D3300" s="21"/>
      <c r="E3300" s="21"/>
    </row>
    <row r="3301" spans="4:5">
      <c r="D3301" s="21"/>
      <c r="E3301" s="21"/>
    </row>
    <row r="3302" spans="4:5">
      <c r="D3302" s="21"/>
      <c r="E3302" s="21"/>
    </row>
    <row r="3303" spans="4:5">
      <c r="D3303" s="21"/>
      <c r="E3303" s="21"/>
    </row>
    <row r="3304" spans="4:5">
      <c r="D3304" s="21"/>
      <c r="E3304" s="21"/>
    </row>
    <row r="3305" spans="4:5">
      <c r="D3305" s="21"/>
      <c r="E3305" s="21"/>
    </row>
    <row r="3306" spans="4:5">
      <c r="D3306" s="21"/>
      <c r="E3306" s="21"/>
    </row>
    <row r="3307" spans="4:5">
      <c r="D3307" s="21"/>
      <c r="E3307" s="21"/>
    </row>
    <row r="3308" spans="4:5">
      <c r="D3308" s="21"/>
      <c r="E3308" s="21"/>
    </row>
    <row r="3309" spans="4:5">
      <c r="D3309" s="21"/>
      <c r="E3309" s="21"/>
    </row>
    <row r="3310" spans="4:5">
      <c r="D3310" s="21"/>
      <c r="E3310" s="21"/>
    </row>
    <row r="3311" spans="4:5">
      <c r="D3311" s="21"/>
      <c r="E3311" s="21"/>
    </row>
    <row r="3312" spans="4:5">
      <c r="D3312" s="21"/>
      <c r="E3312" s="21"/>
    </row>
    <row r="3313" spans="4:5">
      <c r="D3313" s="21"/>
      <c r="E3313" s="21"/>
    </row>
    <row r="3314" spans="4:5">
      <c r="D3314" s="21"/>
      <c r="E3314" s="21"/>
    </row>
    <row r="3315" spans="4:5">
      <c r="D3315" s="21"/>
      <c r="E3315" s="21"/>
    </row>
    <row r="3316" spans="4:5">
      <c r="D3316" s="21"/>
      <c r="E3316" s="21"/>
    </row>
    <row r="3317" spans="4:5">
      <c r="D3317" s="21"/>
      <c r="E3317" s="21"/>
    </row>
    <row r="3318" spans="4:5">
      <c r="D3318" s="21"/>
      <c r="E3318" s="21"/>
    </row>
    <row r="3319" spans="4:5">
      <c r="D3319" s="21"/>
      <c r="E3319" s="21"/>
    </row>
    <row r="3320" spans="4:5">
      <c r="D3320" s="21"/>
      <c r="E3320" s="21"/>
    </row>
    <row r="3321" spans="4:5">
      <c r="D3321" s="21"/>
      <c r="E3321" s="21"/>
    </row>
    <row r="3322" spans="4:5">
      <c r="D3322" s="21"/>
      <c r="E3322" s="21"/>
    </row>
    <row r="3323" spans="4:5">
      <c r="D3323" s="21"/>
      <c r="E3323" s="21"/>
    </row>
    <row r="3324" spans="4:5">
      <c r="D3324" s="21"/>
      <c r="E3324" s="21"/>
    </row>
    <row r="3325" spans="4:5">
      <c r="D3325" s="21"/>
      <c r="E3325" s="21"/>
    </row>
    <row r="3326" spans="4:5">
      <c r="D3326" s="21"/>
      <c r="E3326" s="21"/>
    </row>
    <row r="3327" spans="4:5">
      <c r="D3327" s="21"/>
      <c r="E3327" s="21"/>
    </row>
    <row r="3328" spans="4:5">
      <c r="D3328" s="21"/>
      <c r="E3328" s="21"/>
    </row>
    <row r="3329" spans="4:5">
      <c r="D3329" s="21"/>
      <c r="E3329" s="21"/>
    </row>
    <row r="3330" spans="4:5">
      <c r="D3330" s="21"/>
      <c r="E3330" s="21"/>
    </row>
    <row r="3331" spans="4:5">
      <c r="D3331" s="21"/>
      <c r="E3331" s="21"/>
    </row>
    <row r="3332" spans="4:5">
      <c r="D3332" s="21"/>
      <c r="E3332" s="21"/>
    </row>
    <row r="3333" spans="4:5">
      <c r="D3333" s="21"/>
      <c r="E3333" s="21"/>
    </row>
    <row r="3334" spans="4:5">
      <c r="D3334" s="21"/>
      <c r="E3334" s="21"/>
    </row>
    <row r="3335" spans="4:5">
      <c r="D3335" s="21"/>
      <c r="E3335" s="21"/>
    </row>
    <row r="3336" spans="4:5">
      <c r="D3336" s="21"/>
      <c r="E3336" s="21"/>
    </row>
    <row r="3337" spans="4:5">
      <c r="D3337" s="21"/>
      <c r="E3337" s="21"/>
    </row>
    <row r="3338" spans="4:5">
      <c r="D3338" s="21"/>
      <c r="E3338" s="21"/>
    </row>
    <row r="3339" spans="4:5">
      <c r="D3339" s="21"/>
      <c r="E3339" s="21"/>
    </row>
    <row r="3340" spans="4:5">
      <c r="D3340" s="21"/>
      <c r="E3340" s="21"/>
    </row>
    <row r="3341" spans="4:5">
      <c r="D3341" s="21"/>
      <c r="E3341" s="21"/>
    </row>
    <row r="3342" spans="4:5">
      <c r="D3342" s="21"/>
      <c r="E3342" s="21"/>
    </row>
    <row r="3343" spans="4:5">
      <c r="D3343" s="21"/>
      <c r="E3343" s="21"/>
    </row>
    <row r="3344" spans="4:5">
      <c r="D3344" s="21"/>
      <c r="E3344" s="21"/>
    </row>
    <row r="3345" spans="4:5">
      <c r="D3345" s="21"/>
      <c r="E3345" s="21"/>
    </row>
    <row r="3346" spans="4:5">
      <c r="D3346" s="21"/>
      <c r="E3346" s="21"/>
    </row>
    <row r="3347" spans="4:5">
      <c r="D3347" s="21"/>
      <c r="E3347" s="21"/>
    </row>
    <row r="3348" spans="4:5">
      <c r="D3348" s="21"/>
      <c r="E3348" s="21"/>
    </row>
    <row r="3349" spans="4:5">
      <c r="D3349" s="21"/>
      <c r="E3349" s="21"/>
    </row>
    <row r="3350" spans="4:5">
      <c r="D3350" s="21"/>
      <c r="E3350" s="21"/>
    </row>
    <row r="3351" spans="4:5">
      <c r="D3351" s="21"/>
      <c r="E3351" s="21"/>
    </row>
    <row r="3352" spans="4:5">
      <c r="D3352" s="21"/>
      <c r="E3352" s="21"/>
    </row>
    <row r="3353" spans="4:5">
      <c r="D3353" s="21"/>
      <c r="E3353" s="21"/>
    </row>
    <row r="3354" spans="4:5">
      <c r="D3354" s="21"/>
      <c r="E3354" s="21"/>
    </row>
    <row r="3355" spans="4:5">
      <c r="D3355" s="21"/>
      <c r="E3355" s="21"/>
    </row>
    <row r="3356" spans="4:5">
      <c r="D3356" s="21"/>
      <c r="E3356" s="21"/>
    </row>
    <row r="3357" spans="4:5">
      <c r="D3357" s="21"/>
      <c r="E3357" s="21"/>
    </row>
    <row r="3358" spans="4:5">
      <c r="D3358" s="21"/>
      <c r="E3358" s="21"/>
    </row>
    <row r="3359" spans="4:5">
      <c r="D3359" s="21"/>
      <c r="E3359" s="21"/>
    </row>
    <row r="3360" spans="4:5">
      <c r="D3360" s="21"/>
      <c r="E3360" s="21"/>
    </row>
    <row r="3361" spans="4:5">
      <c r="D3361" s="21"/>
      <c r="E3361" s="21"/>
    </row>
    <row r="3362" spans="4:5">
      <c r="D3362" s="21"/>
      <c r="E3362" s="21"/>
    </row>
    <row r="3363" spans="4:5">
      <c r="D3363" s="21"/>
      <c r="E3363" s="21"/>
    </row>
    <row r="3364" spans="4:5">
      <c r="D3364" s="21"/>
      <c r="E3364" s="21"/>
    </row>
    <row r="3365" spans="4:5">
      <c r="D3365" s="21"/>
      <c r="E3365" s="21"/>
    </row>
    <row r="3366" spans="4:5">
      <c r="D3366" s="21"/>
      <c r="E3366" s="21"/>
    </row>
    <row r="3367" spans="4:5">
      <c r="D3367" s="21"/>
      <c r="E3367" s="21"/>
    </row>
    <row r="3368" spans="4:5">
      <c r="D3368" s="21"/>
      <c r="E3368" s="21"/>
    </row>
    <row r="3369" spans="4:5">
      <c r="D3369" s="21"/>
      <c r="E3369" s="21"/>
    </row>
    <row r="3370" spans="4:5">
      <c r="D3370" s="21"/>
      <c r="E3370" s="21"/>
    </row>
    <row r="3371" spans="4:5">
      <c r="D3371" s="21"/>
      <c r="E3371" s="21"/>
    </row>
    <row r="3372" spans="4:5">
      <c r="D3372" s="21"/>
      <c r="E3372" s="21"/>
    </row>
    <row r="3373" spans="4:5">
      <c r="D3373" s="21"/>
      <c r="E3373" s="21"/>
    </row>
    <row r="3374" spans="4:5">
      <c r="D3374" s="21"/>
      <c r="E3374" s="21"/>
    </row>
    <row r="3375" spans="4:5">
      <c r="D3375" s="21"/>
      <c r="E3375" s="21"/>
    </row>
    <row r="3376" spans="4:5">
      <c r="D3376" s="21"/>
      <c r="E3376" s="21"/>
    </row>
    <row r="3377" spans="4:5">
      <c r="D3377" s="21"/>
      <c r="E3377" s="21"/>
    </row>
    <row r="3378" spans="4:5">
      <c r="D3378" s="21"/>
      <c r="E3378" s="21"/>
    </row>
    <row r="3379" spans="4:5">
      <c r="D3379" s="21"/>
      <c r="E3379" s="21"/>
    </row>
    <row r="3380" spans="4:5">
      <c r="D3380" s="21"/>
      <c r="E3380" s="21"/>
    </row>
    <row r="3381" spans="4:5">
      <c r="D3381" s="21"/>
      <c r="E3381" s="21"/>
    </row>
    <row r="3382" spans="4:5">
      <c r="D3382" s="21"/>
      <c r="E3382" s="21"/>
    </row>
    <row r="3383" spans="4:5">
      <c r="D3383" s="21"/>
      <c r="E3383" s="21"/>
    </row>
    <row r="3384" spans="4:5">
      <c r="D3384" s="21"/>
      <c r="E3384" s="21"/>
    </row>
    <row r="3385" spans="4:5">
      <c r="D3385" s="21"/>
      <c r="E3385" s="21"/>
    </row>
    <row r="3386" spans="4:5">
      <c r="D3386" s="21"/>
      <c r="E3386" s="21"/>
    </row>
    <row r="3387" spans="4:5">
      <c r="D3387" s="21"/>
      <c r="E3387" s="21"/>
    </row>
    <row r="3388" spans="4:5">
      <c r="D3388" s="21"/>
      <c r="E3388" s="21"/>
    </row>
    <row r="3389" spans="4:5">
      <c r="D3389" s="21"/>
      <c r="E3389" s="21"/>
    </row>
    <row r="3390" spans="4:5">
      <c r="D3390" s="21"/>
      <c r="E3390" s="21"/>
    </row>
    <row r="3391" spans="4:5">
      <c r="D3391" s="21"/>
      <c r="E3391" s="21"/>
    </row>
    <row r="3392" spans="4:5">
      <c r="D3392" s="21"/>
      <c r="E3392" s="21"/>
    </row>
    <row r="3393" spans="4:5">
      <c r="D3393" s="21"/>
      <c r="E3393" s="21"/>
    </row>
    <row r="3394" spans="4:5">
      <c r="D3394" s="21"/>
      <c r="E3394" s="21"/>
    </row>
    <row r="3395" spans="4:5">
      <c r="D3395" s="21"/>
      <c r="E3395" s="21"/>
    </row>
    <row r="3396" spans="4:5">
      <c r="D3396" s="21"/>
      <c r="E3396" s="21"/>
    </row>
    <row r="3397" spans="4:5">
      <c r="D3397" s="21"/>
      <c r="E3397" s="21"/>
    </row>
    <row r="3398" spans="4:5">
      <c r="D3398" s="21"/>
      <c r="E3398" s="21"/>
    </row>
    <row r="3399" spans="4:5">
      <c r="D3399" s="21"/>
      <c r="E3399" s="21"/>
    </row>
    <row r="3400" spans="4:5">
      <c r="D3400" s="21"/>
      <c r="E3400" s="21"/>
    </row>
    <row r="3401" spans="4:5">
      <c r="D3401" s="21"/>
      <c r="E3401" s="21"/>
    </row>
    <row r="3402" spans="4:5">
      <c r="D3402" s="21"/>
      <c r="E3402" s="21"/>
    </row>
    <row r="3403" spans="4:5">
      <c r="D3403" s="21"/>
      <c r="E3403" s="21"/>
    </row>
    <row r="3404" spans="4:5">
      <c r="D3404" s="21"/>
      <c r="E3404" s="21"/>
    </row>
    <row r="3405" spans="4:5">
      <c r="D3405" s="21"/>
      <c r="E3405" s="21"/>
    </row>
    <row r="3406" spans="4:5">
      <c r="D3406" s="21"/>
      <c r="E3406" s="21"/>
    </row>
    <row r="3407" spans="4:5">
      <c r="D3407" s="21"/>
      <c r="E3407" s="21"/>
    </row>
    <row r="3408" spans="4:5">
      <c r="D3408" s="21"/>
      <c r="E3408" s="21"/>
    </row>
    <row r="3409" spans="4:5">
      <c r="D3409" s="21"/>
      <c r="E3409" s="21"/>
    </row>
    <row r="3410" spans="4:5">
      <c r="D3410" s="21"/>
      <c r="E3410" s="21"/>
    </row>
    <row r="3411" spans="4:5">
      <c r="D3411" s="21"/>
      <c r="E3411" s="21"/>
    </row>
    <row r="3412" spans="4:5">
      <c r="D3412" s="21"/>
      <c r="E3412" s="21"/>
    </row>
    <row r="3413" spans="4:5">
      <c r="D3413" s="21"/>
      <c r="E3413" s="21"/>
    </row>
    <row r="3414" spans="4:5">
      <c r="D3414" s="21"/>
      <c r="E3414" s="21"/>
    </row>
    <row r="3415" spans="4:5">
      <c r="D3415" s="21"/>
      <c r="E3415" s="21"/>
    </row>
    <row r="3416" spans="4:5">
      <c r="D3416" s="21"/>
      <c r="E3416" s="21"/>
    </row>
    <row r="3417" spans="4:5">
      <c r="D3417" s="21"/>
      <c r="E3417" s="21"/>
    </row>
    <row r="3418" spans="4:5">
      <c r="D3418" s="21"/>
      <c r="E3418" s="21"/>
    </row>
    <row r="3419" spans="4:5">
      <c r="D3419" s="21"/>
      <c r="E3419" s="21"/>
    </row>
    <row r="3420" spans="4:5">
      <c r="D3420" s="21"/>
      <c r="E3420" s="21"/>
    </row>
    <row r="3421" spans="4:5">
      <c r="D3421" s="21"/>
      <c r="E3421" s="21"/>
    </row>
    <row r="3422" spans="4:5">
      <c r="D3422" s="21"/>
      <c r="E3422" s="21"/>
    </row>
    <row r="3423" spans="4:5">
      <c r="D3423" s="21"/>
      <c r="E3423" s="21"/>
    </row>
    <row r="3424" spans="4:5">
      <c r="D3424" s="21"/>
      <c r="E3424" s="21"/>
    </row>
    <row r="3425" spans="4:5">
      <c r="D3425" s="21"/>
      <c r="E3425" s="21"/>
    </row>
    <row r="3426" spans="4:5">
      <c r="D3426" s="21"/>
      <c r="E3426" s="21"/>
    </row>
    <row r="3427" spans="4:5">
      <c r="D3427" s="21"/>
      <c r="E3427" s="21"/>
    </row>
    <row r="3428" spans="4:5">
      <c r="D3428" s="21"/>
      <c r="E3428" s="21"/>
    </row>
    <row r="3429" spans="4:5">
      <c r="D3429" s="21"/>
      <c r="E3429" s="21"/>
    </row>
    <row r="3430" spans="4:5">
      <c r="D3430" s="21"/>
      <c r="E3430" s="21"/>
    </row>
    <row r="3431" spans="4:5">
      <c r="D3431" s="21"/>
      <c r="E3431" s="21"/>
    </row>
    <row r="3432" spans="4:5">
      <c r="D3432" s="21"/>
      <c r="E3432" s="21"/>
    </row>
    <row r="3433" spans="4:5">
      <c r="D3433" s="21"/>
      <c r="E3433" s="21"/>
    </row>
    <row r="3434" spans="4:5">
      <c r="D3434" s="21"/>
      <c r="E3434" s="21"/>
    </row>
    <row r="3435" spans="4:5">
      <c r="D3435" s="21"/>
      <c r="E3435" s="21"/>
    </row>
    <row r="3436" spans="4:5">
      <c r="D3436" s="21"/>
      <c r="E3436" s="21"/>
    </row>
    <row r="3437" spans="4:5">
      <c r="D3437" s="21"/>
      <c r="E3437" s="21"/>
    </row>
    <row r="3438" spans="4:5">
      <c r="D3438" s="21"/>
      <c r="E3438" s="21"/>
    </row>
    <row r="3439" spans="4:5">
      <c r="D3439" s="21"/>
      <c r="E3439" s="21"/>
    </row>
    <row r="3440" spans="4:5">
      <c r="D3440" s="21"/>
      <c r="E3440" s="21"/>
    </row>
    <row r="3441" spans="4:5">
      <c r="D3441" s="21"/>
      <c r="E3441" s="21"/>
    </row>
    <row r="3442" spans="4:5">
      <c r="D3442" s="21"/>
      <c r="E3442" s="21"/>
    </row>
    <row r="3443" spans="4:5">
      <c r="D3443" s="21"/>
      <c r="E3443" s="21"/>
    </row>
    <row r="3444" spans="4:5">
      <c r="D3444" s="21"/>
      <c r="E3444" s="21"/>
    </row>
    <row r="3445" spans="4:5">
      <c r="D3445" s="21"/>
      <c r="E3445" s="21"/>
    </row>
    <row r="3446" spans="4:5">
      <c r="D3446" s="21"/>
      <c r="E3446" s="21"/>
    </row>
    <row r="3447" spans="4:5">
      <c r="D3447" s="21"/>
      <c r="E3447" s="21"/>
    </row>
    <row r="3448" spans="4:5">
      <c r="D3448" s="21"/>
      <c r="E3448" s="21"/>
    </row>
    <row r="3449" spans="4:5">
      <c r="D3449" s="21"/>
      <c r="E3449" s="21"/>
    </row>
    <row r="3450" spans="4:5">
      <c r="D3450" s="21"/>
      <c r="E3450" s="21"/>
    </row>
    <row r="3451" spans="4:5">
      <c r="D3451" s="21"/>
      <c r="E3451" s="21"/>
    </row>
    <row r="3452" spans="4:5">
      <c r="D3452" s="21"/>
      <c r="E3452" s="21"/>
    </row>
    <row r="3453" spans="4:5">
      <c r="D3453" s="21"/>
      <c r="E3453" s="21"/>
    </row>
    <row r="3454" spans="4:5">
      <c r="D3454" s="21"/>
      <c r="E3454" s="21"/>
    </row>
    <row r="3455" spans="4:5">
      <c r="D3455" s="21"/>
      <c r="E3455" s="21"/>
    </row>
    <row r="3456" spans="4:5">
      <c r="D3456" s="21"/>
      <c r="E3456" s="21"/>
    </row>
    <row r="3457" spans="4:5">
      <c r="D3457" s="21"/>
      <c r="E3457" s="21"/>
    </row>
    <row r="3458" spans="4:5">
      <c r="D3458" s="21"/>
      <c r="E3458" s="21"/>
    </row>
    <row r="3459" spans="4:5">
      <c r="D3459" s="21"/>
      <c r="E3459" s="21"/>
    </row>
    <row r="3460" spans="4:5">
      <c r="D3460" s="21"/>
      <c r="E3460" s="21"/>
    </row>
    <row r="3461" spans="4:5">
      <c r="D3461" s="21"/>
      <c r="E3461" s="21"/>
    </row>
    <row r="3462" spans="4:5">
      <c r="D3462" s="21"/>
      <c r="E3462" s="21"/>
    </row>
    <row r="3463" spans="4:5">
      <c r="D3463" s="21"/>
      <c r="E3463" s="21"/>
    </row>
    <row r="3464" spans="4:5">
      <c r="D3464" s="21"/>
      <c r="E3464" s="21"/>
    </row>
    <row r="3465" spans="4:5">
      <c r="D3465" s="21"/>
      <c r="E3465" s="21"/>
    </row>
    <row r="3466" spans="4:5">
      <c r="D3466" s="21"/>
      <c r="E3466" s="21"/>
    </row>
    <row r="3467" spans="4:5">
      <c r="D3467" s="21"/>
      <c r="E3467" s="21"/>
    </row>
    <row r="3468" spans="4:5">
      <c r="D3468" s="21"/>
      <c r="E3468" s="21"/>
    </row>
    <row r="3469" spans="4:5">
      <c r="D3469" s="21"/>
      <c r="E3469" s="21"/>
    </row>
    <row r="3470" spans="4:5">
      <c r="D3470" s="21"/>
      <c r="E3470" s="21"/>
    </row>
    <row r="3471" spans="4:5">
      <c r="D3471" s="21"/>
      <c r="E3471" s="21"/>
    </row>
    <row r="3472" spans="4:5">
      <c r="D3472" s="21"/>
      <c r="E3472" s="21"/>
    </row>
    <row r="3473" spans="4:5">
      <c r="D3473" s="21"/>
      <c r="E3473" s="21"/>
    </row>
    <row r="3474" spans="4:5">
      <c r="D3474" s="21"/>
      <c r="E3474" s="21"/>
    </row>
    <row r="3475" spans="4:5">
      <c r="D3475" s="21"/>
      <c r="E3475" s="21"/>
    </row>
    <row r="3476" spans="4:5">
      <c r="D3476" s="21"/>
      <c r="E3476" s="21"/>
    </row>
    <row r="3477" spans="4:5">
      <c r="D3477" s="21"/>
      <c r="E3477" s="21"/>
    </row>
    <row r="3478" spans="4:5">
      <c r="D3478" s="21"/>
      <c r="E3478" s="21"/>
    </row>
    <row r="3479" spans="4:5">
      <c r="D3479" s="21"/>
      <c r="E3479" s="21"/>
    </row>
    <row r="3480" spans="4:5">
      <c r="D3480" s="21"/>
      <c r="E3480" s="21"/>
    </row>
    <row r="3481" spans="4:5">
      <c r="D3481" s="21"/>
      <c r="E3481" s="21"/>
    </row>
    <row r="3482" spans="4:5">
      <c r="D3482" s="21"/>
      <c r="E3482" s="21"/>
    </row>
    <row r="3483" spans="4:5">
      <c r="D3483" s="21"/>
      <c r="E3483" s="21"/>
    </row>
    <row r="3484" spans="4:5">
      <c r="D3484" s="21"/>
      <c r="E3484" s="21"/>
    </row>
    <row r="3485" spans="4:5">
      <c r="D3485" s="21"/>
      <c r="E3485" s="21"/>
    </row>
    <row r="3486" spans="4:5">
      <c r="D3486" s="21"/>
      <c r="E3486" s="21"/>
    </row>
    <row r="3487" spans="4:5">
      <c r="D3487" s="21"/>
      <c r="E3487" s="21"/>
    </row>
    <row r="3488" spans="4:5">
      <c r="D3488" s="21"/>
      <c r="E3488" s="21"/>
    </row>
    <row r="3489" spans="4:5">
      <c r="D3489" s="21"/>
      <c r="E3489" s="21"/>
    </row>
    <row r="3490" spans="4:5">
      <c r="D3490" s="21"/>
      <c r="E3490" s="21"/>
    </row>
    <row r="3491" spans="4:5">
      <c r="D3491" s="21"/>
      <c r="E3491" s="21"/>
    </row>
    <row r="3492" spans="4:5">
      <c r="D3492" s="21"/>
      <c r="E3492" s="21"/>
    </row>
    <row r="3493" spans="4:5">
      <c r="D3493" s="21"/>
      <c r="E3493" s="21"/>
    </row>
    <row r="3494" spans="4:5">
      <c r="D3494" s="21"/>
      <c r="E3494" s="21"/>
    </row>
    <row r="3495" spans="4:5">
      <c r="D3495" s="21"/>
      <c r="E3495" s="21"/>
    </row>
    <row r="3496" spans="4:5">
      <c r="D3496" s="21"/>
      <c r="E3496" s="21"/>
    </row>
    <row r="3497" spans="4:5">
      <c r="D3497" s="21"/>
      <c r="E3497" s="21"/>
    </row>
    <row r="3498" spans="4:5">
      <c r="D3498" s="21"/>
      <c r="E3498" s="21"/>
    </row>
    <row r="3499" spans="4:5">
      <c r="D3499" s="21"/>
      <c r="E3499" s="21"/>
    </row>
    <row r="3500" spans="4:5">
      <c r="D3500" s="21"/>
      <c r="E3500" s="21"/>
    </row>
    <row r="3501" spans="4:5">
      <c r="D3501" s="21"/>
      <c r="E3501" s="21"/>
    </row>
    <row r="3502" spans="4:5">
      <c r="D3502" s="21"/>
      <c r="E3502" s="21"/>
    </row>
    <row r="3503" spans="4:5">
      <c r="D3503" s="21"/>
      <c r="E3503" s="21"/>
    </row>
    <row r="3504" spans="4:5">
      <c r="D3504" s="21"/>
      <c r="E3504" s="21"/>
    </row>
    <row r="3505" spans="4:5">
      <c r="D3505" s="21"/>
      <c r="E3505" s="21"/>
    </row>
    <row r="3506" spans="4:5">
      <c r="D3506" s="21"/>
      <c r="E3506" s="21"/>
    </row>
    <row r="3507" spans="4:5">
      <c r="D3507" s="21"/>
      <c r="E3507" s="21"/>
    </row>
    <row r="3508" spans="4:5">
      <c r="D3508" s="21"/>
      <c r="E3508" s="21"/>
    </row>
    <row r="3509" spans="4:5">
      <c r="D3509" s="21"/>
      <c r="E3509" s="21"/>
    </row>
    <row r="3510" spans="4:5">
      <c r="D3510" s="21"/>
      <c r="E3510" s="21"/>
    </row>
    <row r="3511" spans="4:5">
      <c r="D3511" s="21"/>
      <c r="E3511" s="21"/>
    </row>
    <row r="3512" spans="4:5">
      <c r="D3512" s="21"/>
      <c r="E3512" s="21"/>
    </row>
    <row r="3513" spans="4:5">
      <c r="D3513" s="21"/>
      <c r="E3513" s="21"/>
    </row>
    <row r="3514" spans="4:5">
      <c r="D3514" s="21"/>
      <c r="E3514" s="21"/>
    </row>
    <row r="3515" spans="4:5">
      <c r="D3515" s="21"/>
      <c r="E3515" s="21"/>
    </row>
    <row r="3516" spans="4:5">
      <c r="D3516" s="21"/>
      <c r="E3516" s="21"/>
    </row>
    <row r="3517" spans="4:5">
      <c r="D3517" s="21"/>
      <c r="E3517" s="21"/>
    </row>
    <row r="3518" spans="4:5">
      <c r="D3518" s="21"/>
      <c r="E3518" s="21"/>
    </row>
    <row r="3519" spans="4:5">
      <c r="D3519" s="21"/>
      <c r="E3519" s="21"/>
    </row>
    <row r="3520" spans="4:5">
      <c r="D3520" s="21"/>
      <c r="E3520" s="21"/>
    </row>
    <row r="3521" spans="4:5">
      <c r="D3521" s="21"/>
      <c r="E3521" s="21"/>
    </row>
    <row r="3522" spans="4:5">
      <c r="D3522" s="21"/>
      <c r="E3522" s="21"/>
    </row>
    <row r="3523" spans="4:5">
      <c r="D3523" s="21"/>
      <c r="E3523" s="21"/>
    </row>
    <row r="3524" spans="4:5">
      <c r="D3524" s="21"/>
      <c r="E3524" s="21"/>
    </row>
    <row r="3525" spans="4:5">
      <c r="D3525" s="21"/>
      <c r="E3525" s="21"/>
    </row>
    <row r="3526" spans="4:5">
      <c r="D3526" s="21"/>
      <c r="E3526" s="21"/>
    </row>
    <row r="3527" spans="4:5">
      <c r="D3527" s="21"/>
      <c r="E3527" s="21"/>
    </row>
    <row r="3528" spans="4:5">
      <c r="D3528" s="21"/>
      <c r="E3528" s="21"/>
    </row>
    <row r="3529" spans="4:5">
      <c r="D3529" s="21"/>
      <c r="E3529" s="21"/>
    </row>
    <row r="3530" spans="4:5">
      <c r="D3530" s="21"/>
      <c r="E3530" s="21"/>
    </row>
    <row r="3531" spans="4:5">
      <c r="D3531" s="21"/>
      <c r="E3531" s="21"/>
    </row>
    <row r="3532" spans="4:5">
      <c r="D3532" s="21"/>
      <c r="E3532" s="21"/>
    </row>
    <row r="3533" spans="4:5">
      <c r="D3533" s="21"/>
      <c r="E3533" s="21"/>
    </row>
    <row r="3534" spans="4:5">
      <c r="D3534" s="21"/>
      <c r="E3534" s="21"/>
    </row>
    <row r="3535" spans="4:5">
      <c r="D3535" s="21"/>
      <c r="E3535" s="21"/>
    </row>
    <row r="3536" spans="4:5">
      <c r="D3536" s="21"/>
      <c r="E3536" s="21"/>
    </row>
    <row r="3537" spans="4:5">
      <c r="D3537" s="21"/>
      <c r="E3537" s="21"/>
    </row>
    <row r="3538" spans="4:5">
      <c r="D3538" s="21"/>
      <c r="E3538" s="21"/>
    </row>
    <row r="3539" spans="4:5">
      <c r="D3539" s="21"/>
      <c r="E3539" s="21"/>
    </row>
    <row r="3540" spans="4:5">
      <c r="D3540" s="21"/>
      <c r="E3540" s="21"/>
    </row>
    <row r="3541" spans="4:5">
      <c r="D3541" s="21"/>
      <c r="E3541" s="21"/>
    </row>
    <row r="3542" spans="4:5">
      <c r="D3542" s="21"/>
      <c r="E3542" s="21"/>
    </row>
    <row r="3543" spans="4:5">
      <c r="D3543" s="21"/>
      <c r="E3543" s="21"/>
    </row>
    <row r="3544" spans="4:5">
      <c r="D3544" s="21"/>
      <c r="E3544" s="21"/>
    </row>
    <row r="3545" spans="4:5">
      <c r="D3545" s="21"/>
      <c r="E3545" s="21"/>
    </row>
    <row r="3546" spans="4:5">
      <c r="D3546" s="21"/>
      <c r="E3546" s="21"/>
    </row>
    <row r="3547" spans="4:5">
      <c r="D3547" s="21"/>
      <c r="E3547" s="21"/>
    </row>
    <row r="3548" spans="4:5">
      <c r="D3548" s="21"/>
      <c r="E3548" s="21"/>
    </row>
    <row r="3549" spans="4:5">
      <c r="D3549" s="21"/>
      <c r="E3549" s="21"/>
    </row>
    <row r="3550" spans="4:5">
      <c r="D3550" s="21"/>
      <c r="E3550" s="21"/>
    </row>
    <row r="3551" spans="4:5">
      <c r="D3551" s="21"/>
      <c r="E3551" s="21"/>
    </row>
    <row r="3552" spans="4:5">
      <c r="D3552" s="21"/>
      <c r="E3552" s="21"/>
    </row>
    <row r="3553" spans="4:5">
      <c r="D3553" s="21"/>
      <c r="E3553" s="21"/>
    </row>
    <row r="3554" spans="4:5">
      <c r="D3554" s="21"/>
      <c r="E3554" s="21"/>
    </row>
    <row r="3555" spans="4:5">
      <c r="D3555" s="21"/>
      <c r="E3555" s="21"/>
    </row>
    <row r="3556" spans="4:5">
      <c r="D3556" s="21"/>
      <c r="E3556" s="21"/>
    </row>
    <row r="3557" spans="4:5">
      <c r="D3557" s="21"/>
      <c r="E3557" s="21"/>
    </row>
    <row r="3558" spans="4:5">
      <c r="D3558" s="21"/>
      <c r="E3558" s="21"/>
    </row>
    <row r="3559" spans="4:5">
      <c r="D3559" s="21"/>
      <c r="E3559" s="21"/>
    </row>
    <row r="3560" spans="4:5">
      <c r="D3560" s="21"/>
      <c r="E3560" s="21"/>
    </row>
    <row r="3561" spans="4:5">
      <c r="D3561" s="21"/>
      <c r="E3561" s="21"/>
    </row>
    <row r="3562" spans="4:5">
      <c r="D3562" s="21"/>
      <c r="E3562" s="21"/>
    </row>
    <row r="3563" spans="4:5">
      <c r="D3563" s="21"/>
      <c r="E3563" s="21"/>
    </row>
    <row r="3564" spans="4:5">
      <c r="D3564" s="21"/>
      <c r="E3564" s="21"/>
    </row>
    <row r="3565" spans="4:5">
      <c r="D3565" s="21"/>
      <c r="E3565" s="21"/>
    </row>
    <row r="3566" spans="4:5">
      <c r="D3566" s="21"/>
      <c r="E3566" s="21"/>
    </row>
    <row r="3567" spans="4:5">
      <c r="D3567" s="21"/>
      <c r="E3567" s="21"/>
    </row>
    <row r="3568" spans="4:5">
      <c r="D3568" s="21"/>
      <c r="E3568" s="21"/>
    </row>
    <row r="3569" spans="4:5">
      <c r="D3569" s="21"/>
      <c r="E3569" s="21"/>
    </row>
    <row r="3570" spans="4:5">
      <c r="D3570" s="21"/>
      <c r="E3570" s="21"/>
    </row>
    <row r="3571" spans="4:5">
      <c r="D3571" s="21"/>
      <c r="E3571" s="21"/>
    </row>
    <row r="3572" spans="4:5">
      <c r="D3572" s="21"/>
      <c r="E3572" s="21"/>
    </row>
    <row r="3573" spans="4:5">
      <c r="D3573" s="21"/>
      <c r="E3573" s="21"/>
    </row>
    <row r="3574" spans="4:5">
      <c r="D3574" s="21"/>
      <c r="E3574" s="21"/>
    </row>
    <row r="3575" spans="4:5">
      <c r="D3575" s="21"/>
      <c r="E3575" s="21"/>
    </row>
    <row r="3576" spans="4:5">
      <c r="D3576" s="21"/>
      <c r="E3576" s="21"/>
    </row>
    <row r="3577" spans="4:5">
      <c r="D3577" s="21"/>
      <c r="E3577" s="21"/>
    </row>
    <row r="3578" spans="4:5">
      <c r="D3578" s="21"/>
      <c r="E3578" s="21"/>
    </row>
    <row r="3579" spans="4:5">
      <c r="D3579" s="21"/>
      <c r="E3579" s="21"/>
    </row>
    <row r="3580" spans="4:5">
      <c r="D3580" s="21"/>
      <c r="E3580" s="21"/>
    </row>
    <row r="3581" spans="4:5">
      <c r="D3581" s="21"/>
      <c r="E3581" s="21"/>
    </row>
    <row r="3582" spans="4:5">
      <c r="D3582" s="21"/>
      <c r="E3582" s="21"/>
    </row>
    <row r="3583" spans="4:5">
      <c r="D3583" s="21"/>
      <c r="E3583" s="21"/>
    </row>
    <row r="3584" spans="4:5">
      <c r="D3584" s="21"/>
      <c r="E3584" s="21"/>
    </row>
    <row r="3585" spans="4:5">
      <c r="D3585" s="21"/>
      <c r="E3585" s="21"/>
    </row>
    <row r="3586" spans="4:5">
      <c r="D3586" s="21"/>
      <c r="E3586" s="21"/>
    </row>
    <row r="3587" spans="4:5">
      <c r="D3587" s="21"/>
      <c r="E3587" s="21"/>
    </row>
    <row r="3588" spans="4:5">
      <c r="D3588" s="21"/>
      <c r="E3588" s="21"/>
    </row>
    <row r="3589" spans="4:5">
      <c r="D3589" s="21"/>
      <c r="E3589" s="21"/>
    </row>
    <row r="3590" spans="4:5">
      <c r="D3590" s="21"/>
      <c r="E3590" s="21"/>
    </row>
    <row r="3591" spans="4:5">
      <c r="D3591" s="21"/>
      <c r="E3591" s="21"/>
    </row>
    <row r="3592" spans="4:5">
      <c r="D3592" s="21"/>
      <c r="E3592" s="21"/>
    </row>
    <row r="3593" spans="4:5">
      <c r="D3593" s="21"/>
      <c r="E3593" s="21"/>
    </row>
    <row r="3594" spans="4:5">
      <c r="D3594" s="21"/>
      <c r="E3594" s="21"/>
    </row>
    <row r="3595" spans="4:5">
      <c r="D3595" s="21"/>
      <c r="E3595" s="21"/>
    </row>
    <row r="3596" spans="4:5">
      <c r="D3596" s="21"/>
      <c r="E3596" s="21"/>
    </row>
    <row r="3597" spans="4:5">
      <c r="D3597" s="21"/>
      <c r="E3597" s="21"/>
    </row>
    <row r="3598" spans="4:5">
      <c r="D3598" s="21"/>
      <c r="E3598" s="21"/>
    </row>
    <row r="3599" spans="4:5">
      <c r="D3599" s="21"/>
      <c r="E3599" s="21"/>
    </row>
    <row r="3600" spans="4:5">
      <c r="D3600" s="21"/>
      <c r="E3600" s="21"/>
    </row>
    <row r="3601" spans="4:5">
      <c r="D3601" s="21"/>
      <c r="E3601" s="21"/>
    </row>
    <row r="3602" spans="4:5">
      <c r="D3602" s="21"/>
      <c r="E3602" s="21"/>
    </row>
    <row r="3603" spans="4:5">
      <c r="D3603" s="21"/>
      <c r="E3603" s="21"/>
    </row>
    <row r="3604" spans="4:5">
      <c r="D3604" s="21"/>
      <c r="E3604" s="21"/>
    </row>
    <row r="3605" spans="4:5">
      <c r="D3605" s="21"/>
      <c r="E3605" s="21"/>
    </row>
    <row r="3606" spans="4:5">
      <c r="D3606" s="21"/>
      <c r="E3606" s="21"/>
    </row>
    <row r="3607" spans="4:5">
      <c r="D3607" s="21"/>
      <c r="E3607" s="21"/>
    </row>
    <row r="3608" spans="4:5">
      <c r="D3608" s="21"/>
      <c r="E3608" s="21"/>
    </row>
    <row r="3609" spans="4:5">
      <c r="D3609" s="21"/>
      <c r="E3609" s="21"/>
    </row>
    <row r="3610" spans="4:5">
      <c r="D3610" s="21"/>
      <c r="E3610" s="21"/>
    </row>
    <row r="3611" spans="4:5">
      <c r="D3611" s="21"/>
      <c r="E3611" s="21"/>
    </row>
    <row r="3612" spans="4:5">
      <c r="D3612" s="21"/>
      <c r="E3612" s="21"/>
    </row>
    <row r="3613" spans="4:5">
      <c r="D3613" s="21"/>
      <c r="E3613" s="21"/>
    </row>
    <row r="3614" spans="4:5">
      <c r="D3614" s="21"/>
      <c r="E3614" s="21"/>
    </row>
    <row r="3615" spans="4:5">
      <c r="D3615" s="21"/>
      <c r="E3615" s="21"/>
    </row>
    <row r="3616" spans="4:5">
      <c r="D3616" s="21"/>
      <c r="E3616" s="21"/>
    </row>
    <row r="3617" spans="4:5">
      <c r="D3617" s="21"/>
      <c r="E3617" s="21"/>
    </row>
    <row r="3618" spans="4:5">
      <c r="D3618" s="21"/>
      <c r="E3618" s="21"/>
    </row>
    <row r="3619" spans="4:5">
      <c r="D3619" s="21"/>
      <c r="E3619" s="21"/>
    </row>
    <row r="3620" spans="4:5">
      <c r="D3620" s="21"/>
      <c r="E3620" s="21"/>
    </row>
    <row r="3621" spans="4:5">
      <c r="D3621" s="21"/>
      <c r="E3621" s="21"/>
    </row>
    <row r="3622" spans="4:5">
      <c r="D3622" s="21"/>
      <c r="E3622" s="21"/>
    </row>
    <row r="3623" spans="4:5">
      <c r="D3623" s="21"/>
      <c r="E3623" s="21"/>
    </row>
    <row r="3624" spans="4:5">
      <c r="D3624" s="21"/>
      <c r="E3624" s="21"/>
    </row>
    <row r="3625" spans="4:5">
      <c r="D3625" s="21"/>
      <c r="E3625" s="21"/>
    </row>
    <row r="3626" spans="4:5">
      <c r="D3626" s="21"/>
      <c r="E3626" s="21"/>
    </row>
    <row r="3627" spans="4:5">
      <c r="D3627" s="21"/>
      <c r="E3627" s="21"/>
    </row>
    <row r="3628" spans="4:5">
      <c r="D3628" s="21"/>
      <c r="E3628" s="21"/>
    </row>
    <row r="3629" spans="4:5">
      <c r="D3629" s="21"/>
      <c r="E3629" s="21"/>
    </row>
    <row r="3630" spans="4:5">
      <c r="D3630" s="21"/>
      <c r="E3630" s="21"/>
    </row>
    <row r="3631" spans="4:5">
      <c r="D3631" s="21"/>
      <c r="E3631" s="21"/>
    </row>
    <row r="3632" spans="4:5">
      <c r="D3632" s="21"/>
      <c r="E3632" s="21"/>
    </row>
    <row r="3633" spans="4:5">
      <c r="D3633" s="21"/>
      <c r="E3633" s="21"/>
    </row>
    <row r="3634" spans="4:5">
      <c r="D3634" s="21"/>
      <c r="E3634" s="21"/>
    </row>
    <row r="3635" spans="4:5">
      <c r="D3635" s="21"/>
      <c r="E3635" s="21"/>
    </row>
    <row r="3636" spans="4:5">
      <c r="D3636" s="21"/>
      <c r="E3636" s="21"/>
    </row>
    <row r="3637" spans="4:5">
      <c r="D3637" s="21"/>
      <c r="E3637" s="21"/>
    </row>
    <row r="3638" spans="4:5">
      <c r="D3638" s="21"/>
      <c r="E3638" s="21"/>
    </row>
    <row r="3639" spans="4:5">
      <c r="D3639" s="21"/>
      <c r="E3639" s="21"/>
    </row>
    <row r="3640" spans="4:5">
      <c r="D3640" s="21"/>
      <c r="E3640" s="21"/>
    </row>
    <row r="3641" spans="4:5">
      <c r="D3641" s="21"/>
      <c r="E3641" s="21"/>
    </row>
    <row r="3642" spans="4:5">
      <c r="D3642" s="21"/>
      <c r="E3642" s="21"/>
    </row>
    <row r="3643" spans="4:5">
      <c r="D3643" s="21"/>
      <c r="E3643" s="21"/>
    </row>
    <row r="3644" spans="4:5">
      <c r="D3644" s="21"/>
      <c r="E3644" s="21"/>
    </row>
    <row r="3645" spans="4:5">
      <c r="D3645" s="21"/>
      <c r="E3645" s="21"/>
    </row>
    <row r="3646" spans="4:5">
      <c r="D3646" s="21"/>
      <c r="E3646" s="21"/>
    </row>
    <row r="3647" spans="4:5">
      <c r="D3647" s="21"/>
      <c r="E3647" s="21"/>
    </row>
    <row r="3648" spans="4:5">
      <c r="D3648" s="21"/>
      <c r="E3648" s="21"/>
    </row>
    <row r="3649" spans="4:5">
      <c r="D3649" s="21"/>
      <c r="E3649" s="21"/>
    </row>
    <row r="3650" spans="4:5">
      <c r="D3650" s="21"/>
      <c r="E3650" s="21"/>
    </row>
    <row r="3651" spans="4:5">
      <c r="D3651" s="21"/>
      <c r="E3651" s="21"/>
    </row>
    <row r="3652" spans="4:5">
      <c r="D3652" s="21"/>
      <c r="E3652" s="21"/>
    </row>
    <row r="3653" spans="4:5">
      <c r="D3653" s="21"/>
      <c r="E3653" s="21"/>
    </row>
    <row r="3654" spans="4:5">
      <c r="D3654" s="21"/>
      <c r="E3654" s="21"/>
    </row>
    <row r="3655" spans="4:5">
      <c r="D3655" s="21"/>
      <c r="E3655" s="21"/>
    </row>
    <row r="3656" spans="4:5">
      <c r="D3656" s="21"/>
      <c r="E3656" s="21"/>
    </row>
    <row r="3657" spans="4:5">
      <c r="D3657" s="21"/>
      <c r="E3657" s="21"/>
    </row>
    <row r="3658" spans="4:5">
      <c r="D3658" s="21"/>
      <c r="E3658" s="21"/>
    </row>
    <row r="3659" spans="4:5">
      <c r="D3659" s="21"/>
      <c r="E3659" s="21"/>
    </row>
    <row r="3660" spans="4:5">
      <c r="D3660" s="21"/>
      <c r="E3660" s="21"/>
    </row>
    <row r="3661" spans="4:5">
      <c r="D3661" s="21"/>
      <c r="E3661" s="21"/>
    </row>
    <row r="3662" spans="4:5">
      <c r="D3662" s="21"/>
      <c r="E3662" s="21"/>
    </row>
    <row r="3663" spans="4:5">
      <c r="D3663" s="21"/>
      <c r="E3663" s="21"/>
    </row>
    <row r="3664" spans="4:5">
      <c r="D3664" s="21"/>
      <c r="E3664" s="21"/>
    </row>
    <row r="3665" spans="4:5">
      <c r="D3665" s="21"/>
      <c r="E3665" s="21"/>
    </row>
    <row r="3666" spans="4:5">
      <c r="D3666" s="21"/>
      <c r="E3666" s="21"/>
    </row>
    <row r="3667" spans="4:5">
      <c r="D3667" s="21"/>
      <c r="E3667" s="21"/>
    </row>
    <row r="3668" spans="4:5">
      <c r="D3668" s="21"/>
      <c r="E3668" s="21"/>
    </row>
    <row r="3669" spans="4:5">
      <c r="D3669" s="21"/>
      <c r="E3669" s="21"/>
    </row>
    <row r="3670" spans="4:5">
      <c r="D3670" s="21"/>
      <c r="E3670" s="21"/>
    </row>
    <row r="3671" spans="4:5">
      <c r="D3671" s="21"/>
      <c r="E3671" s="21"/>
    </row>
    <row r="3672" spans="4:5">
      <c r="D3672" s="21"/>
      <c r="E3672" s="21"/>
    </row>
    <row r="3673" spans="4:5">
      <c r="D3673" s="21"/>
      <c r="E3673" s="21"/>
    </row>
    <row r="3674" spans="4:5">
      <c r="D3674" s="21"/>
      <c r="E3674" s="21"/>
    </row>
    <row r="3675" spans="4:5">
      <c r="D3675" s="21"/>
      <c r="E3675" s="21"/>
    </row>
    <row r="3676" spans="4:5">
      <c r="D3676" s="21"/>
      <c r="E3676" s="21"/>
    </row>
    <row r="3677" spans="4:5">
      <c r="D3677" s="21"/>
      <c r="E3677" s="21"/>
    </row>
    <row r="3678" spans="4:5">
      <c r="D3678" s="21"/>
      <c r="E3678" s="21"/>
    </row>
    <row r="3679" spans="4:5">
      <c r="D3679" s="21"/>
      <c r="E3679" s="21"/>
    </row>
    <row r="3680" spans="4:5">
      <c r="D3680" s="21"/>
      <c r="E3680" s="21"/>
    </row>
    <row r="3681" spans="4:5">
      <c r="D3681" s="21"/>
      <c r="E3681" s="21"/>
    </row>
    <row r="3682" spans="4:5">
      <c r="D3682" s="21"/>
      <c r="E3682" s="21"/>
    </row>
    <row r="3683" spans="4:5">
      <c r="D3683" s="21"/>
      <c r="E3683" s="21"/>
    </row>
    <row r="3684" spans="4:5">
      <c r="D3684" s="21"/>
      <c r="E3684" s="21"/>
    </row>
    <row r="3685" spans="4:5">
      <c r="D3685" s="21"/>
      <c r="E3685" s="21"/>
    </row>
    <row r="3686" spans="4:5">
      <c r="D3686" s="21"/>
      <c r="E3686" s="21"/>
    </row>
    <row r="3687" spans="4:5">
      <c r="D3687" s="21"/>
      <c r="E3687" s="21"/>
    </row>
    <row r="3688" spans="4:5">
      <c r="D3688" s="21"/>
      <c r="E3688" s="21"/>
    </row>
    <row r="3689" spans="4:5">
      <c r="D3689" s="21"/>
      <c r="E3689" s="21"/>
    </row>
    <row r="3690" spans="4:5">
      <c r="D3690" s="21"/>
      <c r="E3690" s="21"/>
    </row>
    <row r="3691" spans="4:5">
      <c r="D3691" s="21"/>
      <c r="E3691" s="21"/>
    </row>
    <row r="3692" spans="4:5">
      <c r="D3692" s="21"/>
      <c r="E3692" s="21"/>
    </row>
    <row r="3693" spans="4:5">
      <c r="D3693" s="21"/>
      <c r="E3693" s="21"/>
    </row>
    <row r="3694" spans="4:5">
      <c r="D3694" s="21"/>
      <c r="E3694" s="21"/>
    </row>
    <row r="3695" spans="4:5">
      <c r="D3695" s="21"/>
      <c r="E3695" s="21"/>
    </row>
    <row r="3696" spans="4:5">
      <c r="D3696" s="21"/>
      <c r="E3696" s="21"/>
    </row>
    <row r="3697" spans="4:5">
      <c r="D3697" s="21"/>
      <c r="E3697" s="21"/>
    </row>
    <row r="3698" spans="4:5">
      <c r="D3698" s="21"/>
      <c r="E3698" s="21"/>
    </row>
    <row r="3699" spans="4:5">
      <c r="D3699" s="21"/>
      <c r="E3699" s="21"/>
    </row>
    <row r="3700" spans="4:5">
      <c r="D3700" s="21"/>
      <c r="E3700" s="21"/>
    </row>
    <row r="3701" spans="4:5">
      <c r="D3701" s="21"/>
      <c r="E3701" s="21"/>
    </row>
    <row r="3702" spans="4:5">
      <c r="D3702" s="21"/>
      <c r="E3702" s="21"/>
    </row>
    <row r="3703" spans="4:5">
      <c r="D3703" s="21"/>
      <c r="E3703" s="21"/>
    </row>
    <row r="3704" spans="4:5">
      <c r="D3704" s="21"/>
      <c r="E3704" s="21"/>
    </row>
    <row r="3705" spans="4:5">
      <c r="D3705" s="21"/>
      <c r="E3705" s="21"/>
    </row>
    <row r="3706" spans="4:5">
      <c r="D3706" s="21"/>
      <c r="E3706" s="21"/>
    </row>
    <row r="3707" spans="4:5">
      <c r="D3707" s="21"/>
      <c r="E3707" s="21"/>
    </row>
    <row r="3708" spans="4:5">
      <c r="D3708" s="21"/>
      <c r="E3708" s="21"/>
    </row>
    <row r="3709" spans="4:5">
      <c r="D3709" s="21"/>
      <c r="E3709" s="21"/>
    </row>
    <row r="3710" spans="4:5">
      <c r="D3710" s="21"/>
      <c r="E3710" s="21"/>
    </row>
    <row r="3711" spans="4:5">
      <c r="D3711" s="21"/>
      <c r="E3711" s="21"/>
    </row>
    <row r="3712" spans="4:5">
      <c r="D3712" s="21"/>
      <c r="E3712" s="21"/>
    </row>
    <row r="3713" spans="4:5">
      <c r="D3713" s="21"/>
      <c r="E3713" s="21"/>
    </row>
    <row r="3714" spans="4:5">
      <c r="D3714" s="21"/>
      <c r="E3714" s="21"/>
    </row>
    <row r="3715" spans="4:5">
      <c r="D3715" s="21"/>
      <c r="E3715" s="21"/>
    </row>
    <row r="3716" spans="4:5">
      <c r="D3716" s="21"/>
      <c r="E3716" s="21"/>
    </row>
    <row r="3717" spans="4:5">
      <c r="D3717" s="21"/>
      <c r="E3717" s="21"/>
    </row>
    <row r="3718" spans="4:5">
      <c r="D3718" s="21"/>
      <c r="E3718" s="21"/>
    </row>
    <row r="3719" spans="4:5">
      <c r="D3719" s="21"/>
      <c r="E3719" s="21"/>
    </row>
    <row r="3720" spans="4:5">
      <c r="D3720" s="21"/>
      <c r="E3720" s="21"/>
    </row>
    <row r="3721" spans="4:5">
      <c r="D3721" s="21"/>
      <c r="E3721" s="21"/>
    </row>
    <row r="3722" spans="4:5">
      <c r="D3722" s="21"/>
      <c r="E3722" s="21"/>
    </row>
    <row r="3723" spans="4:5">
      <c r="D3723" s="21"/>
      <c r="E3723" s="21"/>
    </row>
    <row r="3724" spans="4:5">
      <c r="D3724" s="21"/>
      <c r="E3724" s="21"/>
    </row>
    <row r="3725" spans="4:5">
      <c r="D3725" s="21"/>
      <c r="E3725" s="21"/>
    </row>
    <row r="3726" spans="4:5">
      <c r="D3726" s="21"/>
      <c r="E3726" s="21"/>
    </row>
    <row r="3727" spans="4:5">
      <c r="D3727" s="21"/>
      <c r="E3727" s="21"/>
    </row>
    <row r="3728" spans="4:5">
      <c r="D3728" s="21"/>
      <c r="E3728" s="21"/>
    </row>
    <row r="3729" spans="4:5">
      <c r="D3729" s="21"/>
      <c r="E3729" s="21"/>
    </row>
    <row r="3730" spans="4:5">
      <c r="D3730" s="21"/>
      <c r="E3730" s="21"/>
    </row>
    <row r="3731" spans="4:5">
      <c r="D3731" s="21"/>
      <c r="E3731" s="21"/>
    </row>
    <row r="3732" spans="4:5">
      <c r="D3732" s="21"/>
      <c r="E3732" s="21"/>
    </row>
    <row r="3733" spans="4:5">
      <c r="D3733" s="21"/>
      <c r="E3733" s="21"/>
    </row>
    <row r="3734" spans="4:5">
      <c r="D3734" s="21"/>
      <c r="E3734" s="21"/>
    </row>
    <row r="3735" spans="4:5">
      <c r="D3735" s="21"/>
      <c r="E3735" s="21"/>
    </row>
    <row r="3736" spans="4:5">
      <c r="D3736" s="21"/>
      <c r="E3736" s="21"/>
    </row>
    <row r="3737" spans="4:5">
      <c r="D3737" s="21"/>
      <c r="E3737" s="21"/>
    </row>
    <row r="3738" spans="4:5">
      <c r="D3738" s="21"/>
      <c r="E3738" s="21"/>
    </row>
    <row r="3739" spans="4:5">
      <c r="D3739" s="21"/>
      <c r="E3739" s="21"/>
    </row>
    <row r="3740" spans="4:5">
      <c r="D3740" s="21"/>
      <c r="E3740" s="21"/>
    </row>
    <row r="3741" spans="4:5">
      <c r="D3741" s="21"/>
      <c r="E3741" s="21"/>
    </row>
    <row r="3742" spans="4:5">
      <c r="D3742" s="21"/>
      <c r="E3742" s="21"/>
    </row>
    <row r="3743" spans="4:5">
      <c r="D3743" s="21"/>
      <c r="E3743" s="21"/>
    </row>
    <row r="3744" spans="4:5">
      <c r="D3744" s="21"/>
      <c r="E3744" s="21"/>
    </row>
    <row r="3745" spans="4:5">
      <c r="D3745" s="21"/>
      <c r="E3745" s="21"/>
    </row>
    <row r="3746" spans="4:5">
      <c r="D3746" s="21"/>
      <c r="E3746" s="21"/>
    </row>
    <row r="3747" spans="4:5">
      <c r="D3747" s="21"/>
      <c r="E3747" s="21"/>
    </row>
    <row r="3748" spans="4:5">
      <c r="D3748" s="21"/>
      <c r="E3748" s="21"/>
    </row>
    <row r="3749" spans="4:5">
      <c r="D3749" s="21"/>
      <c r="E3749" s="21"/>
    </row>
    <row r="3750" spans="4:5">
      <c r="D3750" s="21"/>
      <c r="E3750" s="21"/>
    </row>
    <row r="3751" spans="4:5">
      <c r="D3751" s="21"/>
      <c r="E3751" s="21"/>
    </row>
    <row r="3752" spans="4:5">
      <c r="D3752" s="21"/>
      <c r="E3752" s="21"/>
    </row>
    <row r="3753" spans="4:5">
      <c r="D3753" s="21"/>
      <c r="E3753" s="21"/>
    </row>
    <row r="3754" spans="4:5">
      <c r="D3754" s="21"/>
      <c r="E3754" s="21"/>
    </row>
    <row r="3755" spans="4:5">
      <c r="D3755" s="21"/>
      <c r="E3755" s="21"/>
    </row>
    <row r="3756" spans="4:5">
      <c r="D3756" s="21"/>
      <c r="E3756" s="21"/>
    </row>
    <row r="3757" spans="4:5">
      <c r="D3757" s="21"/>
      <c r="E3757" s="21"/>
    </row>
    <row r="3758" spans="4:5">
      <c r="D3758" s="21"/>
      <c r="E3758" s="21"/>
    </row>
    <row r="3759" spans="4:5">
      <c r="D3759" s="21"/>
      <c r="E3759" s="21"/>
    </row>
    <row r="3760" spans="4:5">
      <c r="D3760" s="21"/>
      <c r="E3760" s="21"/>
    </row>
    <row r="3761" spans="4:5">
      <c r="D3761" s="21"/>
      <c r="E3761" s="21"/>
    </row>
    <row r="3762" spans="4:5">
      <c r="D3762" s="21"/>
      <c r="E3762" s="21"/>
    </row>
    <row r="3763" spans="4:5">
      <c r="D3763" s="21"/>
      <c r="E3763" s="21"/>
    </row>
    <row r="3764" spans="4:5">
      <c r="D3764" s="21"/>
      <c r="E3764" s="21"/>
    </row>
    <row r="3765" spans="4:5">
      <c r="D3765" s="21"/>
      <c r="E3765" s="21"/>
    </row>
    <row r="3766" spans="4:5">
      <c r="D3766" s="21"/>
      <c r="E3766" s="21"/>
    </row>
    <row r="3767" spans="4:5">
      <c r="D3767" s="21"/>
      <c r="E3767" s="21"/>
    </row>
    <row r="3768" spans="4:5">
      <c r="D3768" s="21"/>
      <c r="E3768" s="21"/>
    </row>
    <row r="3769" spans="4:5">
      <c r="D3769" s="21"/>
      <c r="E3769" s="21"/>
    </row>
    <row r="3770" spans="4:5">
      <c r="D3770" s="21"/>
      <c r="E3770" s="21"/>
    </row>
    <row r="3771" spans="4:5">
      <c r="D3771" s="21"/>
      <c r="E3771" s="21"/>
    </row>
    <row r="3772" spans="4:5">
      <c r="D3772" s="21"/>
      <c r="E3772" s="21"/>
    </row>
    <row r="3773" spans="4:5">
      <c r="D3773" s="21"/>
      <c r="E3773" s="21"/>
    </row>
    <row r="3774" spans="4:5">
      <c r="D3774" s="21"/>
      <c r="E3774" s="21"/>
    </row>
    <row r="3775" spans="4:5">
      <c r="D3775" s="21"/>
      <c r="E3775" s="21"/>
    </row>
    <row r="3776" spans="4:5">
      <c r="D3776" s="21"/>
      <c r="E3776" s="21"/>
    </row>
    <row r="3777" spans="4:5">
      <c r="D3777" s="21"/>
      <c r="E3777" s="21"/>
    </row>
    <row r="3778" spans="4:5">
      <c r="D3778" s="21"/>
      <c r="E3778" s="21"/>
    </row>
    <row r="3779" spans="4:5">
      <c r="D3779" s="21"/>
      <c r="E3779" s="21"/>
    </row>
    <row r="3780" spans="4:5">
      <c r="D3780" s="21"/>
      <c r="E3780" s="21"/>
    </row>
    <row r="3781" spans="4:5">
      <c r="D3781" s="21"/>
      <c r="E3781" s="21"/>
    </row>
    <row r="3782" spans="4:5">
      <c r="D3782" s="21"/>
      <c r="E3782" s="21"/>
    </row>
    <row r="3783" spans="4:5">
      <c r="D3783" s="21"/>
      <c r="E3783" s="21"/>
    </row>
    <row r="3784" spans="4:5">
      <c r="D3784" s="21"/>
      <c r="E3784" s="21"/>
    </row>
    <row r="3785" spans="4:5">
      <c r="D3785" s="21"/>
      <c r="E3785" s="21"/>
    </row>
    <row r="3786" spans="4:5">
      <c r="D3786" s="21"/>
      <c r="E3786" s="21"/>
    </row>
    <row r="3787" spans="4:5">
      <c r="D3787" s="21"/>
      <c r="E3787" s="21"/>
    </row>
    <row r="3788" spans="4:5">
      <c r="D3788" s="21"/>
      <c r="E3788" s="21"/>
    </row>
    <row r="3789" spans="4:5">
      <c r="D3789" s="21"/>
      <c r="E3789" s="21"/>
    </row>
    <row r="3790" spans="4:5">
      <c r="D3790" s="21"/>
      <c r="E3790" s="21"/>
    </row>
    <row r="3791" spans="4:5">
      <c r="D3791" s="21"/>
      <c r="E3791" s="21"/>
    </row>
    <row r="3792" spans="4:5">
      <c r="D3792" s="21"/>
      <c r="E3792" s="21"/>
    </row>
    <row r="3793" spans="4:5">
      <c r="D3793" s="21"/>
      <c r="E3793" s="21"/>
    </row>
    <row r="3794" spans="4:5">
      <c r="D3794" s="21"/>
      <c r="E3794" s="21"/>
    </row>
    <row r="3795" spans="4:5">
      <c r="D3795" s="21"/>
      <c r="E3795" s="21"/>
    </row>
    <row r="3796" spans="4:5">
      <c r="D3796" s="21"/>
      <c r="E3796" s="21"/>
    </row>
    <row r="3797" spans="4:5">
      <c r="D3797" s="21"/>
      <c r="E3797" s="21"/>
    </row>
    <row r="3798" spans="4:5">
      <c r="D3798" s="21"/>
      <c r="E3798" s="21"/>
    </row>
    <row r="3799" spans="4:5">
      <c r="D3799" s="21"/>
      <c r="E3799" s="21"/>
    </row>
    <row r="3800" spans="4:5">
      <c r="D3800" s="21"/>
      <c r="E3800" s="21"/>
    </row>
    <row r="3801" spans="4:5">
      <c r="D3801" s="21"/>
      <c r="E3801" s="21"/>
    </row>
    <row r="3802" spans="4:5">
      <c r="D3802" s="21"/>
      <c r="E3802" s="21"/>
    </row>
    <row r="3803" spans="4:5">
      <c r="D3803" s="21"/>
      <c r="E3803" s="21"/>
    </row>
    <row r="3804" spans="4:5">
      <c r="D3804" s="21"/>
      <c r="E3804" s="21"/>
    </row>
    <row r="3805" spans="4:5">
      <c r="D3805" s="21"/>
      <c r="E3805" s="21"/>
    </row>
    <row r="3806" spans="4:5">
      <c r="D3806" s="21"/>
      <c r="E3806" s="21"/>
    </row>
    <row r="3807" spans="4:5">
      <c r="D3807" s="21"/>
      <c r="E3807" s="21"/>
    </row>
    <row r="3808" spans="4:5">
      <c r="D3808" s="21"/>
      <c r="E3808" s="21"/>
    </row>
    <row r="3809" spans="4:5">
      <c r="D3809" s="21"/>
      <c r="E3809" s="21"/>
    </row>
    <row r="3810" spans="4:5">
      <c r="D3810" s="21"/>
      <c r="E3810" s="21"/>
    </row>
    <row r="3811" spans="4:5">
      <c r="D3811" s="21"/>
      <c r="E3811" s="21"/>
    </row>
    <row r="3812" spans="4:5">
      <c r="D3812" s="21"/>
      <c r="E3812" s="21"/>
    </row>
    <row r="3813" spans="4:5">
      <c r="D3813" s="21"/>
      <c r="E3813" s="21"/>
    </row>
    <row r="3814" spans="4:5">
      <c r="D3814" s="21"/>
      <c r="E3814" s="21"/>
    </row>
    <row r="3815" spans="4:5">
      <c r="D3815" s="21"/>
      <c r="E3815" s="21"/>
    </row>
    <row r="3816" spans="4:5">
      <c r="D3816" s="21"/>
      <c r="E3816" s="21"/>
    </row>
    <row r="3817" spans="4:5">
      <c r="D3817" s="21"/>
      <c r="E3817" s="21"/>
    </row>
    <row r="3818" spans="4:5">
      <c r="D3818" s="21"/>
      <c r="E3818" s="21"/>
    </row>
    <row r="3819" spans="4:5">
      <c r="D3819" s="21"/>
      <c r="E3819" s="21"/>
    </row>
    <row r="3820" spans="4:5">
      <c r="D3820" s="21"/>
      <c r="E3820" s="21"/>
    </row>
    <row r="3821" spans="4:5">
      <c r="D3821" s="21"/>
      <c r="E3821" s="21"/>
    </row>
    <row r="3822" spans="4:5">
      <c r="D3822" s="21"/>
      <c r="E3822" s="21"/>
    </row>
    <row r="3823" spans="4:5">
      <c r="D3823" s="21"/>
      <c r="E3823" s="21"/>
    </row>
    <row r="3824" spans="4:5">
      <c r="D3824" s="21"/>
      <c r="E3824" s="21"/>
    </row>
    <row r="3825" spans="4:5">
      <c r="D3825" s="21"/>
      <c r="E3825" s="21"/>
    </row>
    <row r="3826" spans="4:5">
      <c r="D3826" s="21"/>
      <c r="E3826" s="21"/>
    </row>
    <row r="3827" spans="4:5">
      <c r="D3827" s="21"/>
      <c r="E3827" s="21"/>
    </row>
    <row r="3828" spans="4:5">
      <c r="D3828" s="21"/>
      <c r="E3828" s="21"/>
    </row>
    <row r="3829" spans="4:5">
      <c r="D3829" s="21"/>
      <c r="E3829" s="21"/>
    </row>
    <row r="3830" spans="4:5">
      <c r="D3830" s="21"/>
      <c r="E3830" s="21"/>
    </row>
    <row r="3831" spans="4:5">
      <c r="D3831" s="21"/>
      <c r="E3831" s="21"/>
    </row>
    <row r="3832" spans="4:5">
      <c r="D3832" s="21"/>
      <c r="E3832" s="21"/>
    </row>
    <row r="3833" spans="4:5">
      <c r="D3833" s="21"/>
      <c r="E3833" s="21"/>
    </row>
    <row r="3834" spans="4:5">
      <c r="D3834" s="21"/>
      <c r="E3834" s="21"/>
    </row>
    <row r="3835" spans="4:5">
      <c r="D3835" s="21"/>
      <c r="E3835" s="21"/>
    </row>
    <row r="3836" spans="4:5">
      <c r="D3836" s="21"/>
      <c r="E3836" s="21"/>
    </row>
    <row r="3837" spans="4:5">
      <c r="D3837" s="21"/>
      <c r="E3837" s="21"/>
    </row>
    <row r="3838" spans="4:5">
      <c r="D3838" s="21"/>
      <c r="E3838" s="21"/>
    </row>
    <row r="3839" spans="4:5">
      <c r="D3839" s="21"/>
      <c r="E3839" s="21"/>
    </row>
    <row r="3840" spans="4:5">
      <c r="D3840" s="21"/>
      <c r="E3840" s="21"/>
    </row>
    <row r="3841" spans="4:5">
      <c r="D3841" s="21"/>
      <c r="E3841" s="21"/>
    </row>
    <row r="3842" spans="4:5">
      <c r="D3842" s="21"/>
      <c r="E3842" s="21"/>
    </row>
    <row r="3843" spans="4:5">
      <c r="D3843" s="21"/>
      <c r="E3843" s="21"/>
    </row>
    <row r="3844" spans="4:5">
      <c r="D3844" s="21"/>
      <c r="E3844" s="21"/>
    </row>
    <row r="3845" spans="4:5">
      <c r="D3845" s="21"/>
      <c r="E3845" s="21"/>
    </row>
    <row r="3846" spans="4:5">
      <c r="D3846" s="21"/>
      <c r="E3846" s="21"/>
    </row>
    <row r="3847" spans="4:5">
      <c r="D3847" s="21"/>
      <c r="E3847" s="21"/>
    </row>
    <row r="3848" spans="4:5">
      <c r="D3848" s="21"/>
      <c r="E3848" s="21"/>
    </row>
    <row r="3849" spans="4:5">
      <c r="D3849" s="21"/>
      <c r="E3849" s="21"/>
    </row>
    <row r="3850" spans="4:5">
      <c r="D3850" s="21"/>
      <c r="E3850" s="21"/>
    </row>
    <row r="3851" spans="4:5">
      <c r="D3851" s="21"/>
      <c r="E3851" s="21"/>
    </row>
    <row r="3852" spans="4:5">
      <c r="D3852" s="21"/>
      <c r="E3852" s="21"/>
    </row>
    <row r="3853" spans="4:5">
      <c r="D3853" s="21"/>
      <c r="E3853" s="21"/>
    </row>
    <row r="3854" spans="4:5">
      <c r="D3854" s="21"/>
      <c r="E3854" s="21"/>
    </row>
    <row r="3855" spans="4:5">
      <c r="D3855" s="21"/>
      <c r="E3855" s="21"/>
    </row>
    <row r="3856" spans="4:5">
      <c r="D3856" s="21"/>
      <c r="E3856" s="21"/>
    </row>
    <row r="3857" spans="4:5">
      <c r="D3857" s="21"/>
      <c r="E3857" s="21"/>
    </row>
    <row r="3858" spans="4:5">
      <c r="D3858" s="21"/>
      <c r="E3858" s="21"/>
    </row>
    <row r="3859" spans="4:5">
      <c r="D3859" s="21"/>
      <c r="E3859" s="21"/>
    </row>
    <row r="3860" spans="4:5">
      <c r="D3860" s="21"/>
      <c r="E3860" s="21"/>
    </row>
    <row r="3861" spans="4:5">
      <c r="D3861" s="21"/>
      <c r="E3861" s="21"/>
    </row>
    <row r="3862" spans="4:5">
      <c r="D3862" s="21"/>
      <c r="E3862" s="21"/>
    </row>
    <row r="3863" spans="4:5">
      <c r="D3863" s="21"/>
      <c r="E3863" s="21"/>
    </row>
    <row r="3864" spans="4:5">
      <c r="D3864" s="21"/>
      <c r="E3864" s="21"/>
    </row>
    <row r="3865" spans="4:5">
      <c r="D3865" s="21"/>
      <c r="E3865" s="21"/>
    </row>
    <row r="3866" spans="4:5">
      <c r="D3866" s="21"/>
      <c r="E3866" s="21"/>
    </row>
    <row r="3867" spans="4:5">
      <c r="D3867" s="21"/>
      <c r="E3867" s="21"/>
    </row>
    <row r="3868" spans="4:5">
      <c r="D3868" s="21"/>
      <c r="E3868" s="21"/>
    </row>
    <row r="3869" spans="4:5">
      <c r="D3869" s="21"/>
      <c r="E3869" s="21"/>
    </row>
    <row r="3870" spans="4:5">
      <c r="D3870" s="21"/>
      <c r="E3870" s="21"/>
    </row>
    <row r="3871" spans="4:5">
      <c r="D3871" s="21"/>
      <c r="E3871" s="21"/>
    </row>
    <row r="3872" spans="4:5">
      <c r="D3872" s="21"/>
      <c r="E3872" s="21"/>
    </row>
    <row r="3873" spans="4:5">
      <c r="D3873" s="21"/>
      <c r="E3873" s="21"/>
    </row>
    <row r="3874" spans="4:5">
      <c r="D3874" s="21"/>
      <c r="E3874" s="21"/>
    </row>
    <row r="3875" spans="4:5">
      <c r="D3875" s="21"/>
      <c r="E3875" s="21"/>
    </row>
    <row r="3876" spans="4:5">
      <c r="D3876" s="21"/>
      <c r="E3876" s="21"/>
    </row>
    <row r="3877" spans="4:5">
      <c r="D3877" s="21"/>
      <c r="E3877" s="21"/>
    </row>
    <row r="3878" spans="4:5">
      <c r="D3878" s="21"/>
      <c r="E3878" s="21"/>
    </row>
    <row r="3879" spans="4:5">
      <c r="D3879" s="21"/>
      <c r="E3879" s="21"/>
    </row>
    <row r="3880" spans="4:5">
      <c r="D3880" s="21"/>
      <c r="E3880" s="21"/>
    </row>
    <row r="3881" spans="4:5">
      <c r="D3881" s="21"/>
      <c r="E3881" s="21"/>
    </row>
    <row r="3882" spans="4:5">
      <c r="D3882" s="21"/>
      <c r="E3882" s="21"/>
    </row>
    <row r="3883" spans="4:5">
      <c r="D3883" s="21"/>
      <c r="E3883" s="21"/>
    </row>
    <row r="3884" spans="4:5">
      <c r="D3884" s="21"/>
      <c r="E3884" s="21"/>
    </row>
    <row r="3885" spans="4:5">
      <c r="D3885" s="21"/>
      <c r="E3885" s="21"/>
    </row>
    <row r="3886" spans="4:5">
      <c r="D3886" s="21"/>
      <c r="E3886" s="21"/>
    </row>
    <row r="3887" spans="4:5">
      <c r="D3887" s="21"/>
      <c r="E3887" s="21"/>
    </row>
    <row r="3888" spans="4:5">
      <c r="D3888" s="21"/>
      <c r="E3888" s="21"/>
    </row>
    <row r="3889" spans="4:5">
      <c r="D3889" s="21"/>
      <c r="E3889" s="21"/>
    </row>
    <row r="3890" spans="4:5">
      <c r="D3890" s="21"/>
      <c r="E3890" s="21"/>
    </row>
    <row r="3891" spans="4:5">
      <c r="D3891" s="21"/>
      <c r="E3891" s="21"/>
    </row>
    <row r="3892" spans="4:5">
      <c r="D3892" s="21"/>
      <c r="E3892" s="21"/>
    </row>
    <row r="3893" spans="4:5">
      <c r="D3893" s="21"/>
      <c r="E3893" s="21"/>
    </row>
    <row r="3894" spans="4:5">
      <c r="D3894" s="21"/>
      <c r="E3894" s="21"/>
    </row>
    <row r="3895" spans="4:5">
      <c r="D3895" s="21"/>
      <c r="E3895" s="21"/>
    </row>
    <row r="3896" spans="4:5">
      <c r="D3896" s="21"/>
      <c r="E3896" s="21"/>
    </row>
    <row r="3897" spans="4:5">
      <c r="D3897" s="21"/>
      <c r="E3897" s="21"/>
    </row>
    <row r="3898" spans="4:5">
      <c r="D3898" s="21"/>
      <c r="E3898" s="21"/>
    </row>
    <row r="3899" spans="4:5">
      <c r="D3899" s="21"/>
      <c r="E3899" s="21"/>
    </row>
    <row r="3900" spans="4:5">
      <c r="D3900" s="21"/>
      <c r="E3900" s="21"/>
    </row>
    <row r="3901" spans="4:5">
      <c r="D3901" s="21"/>
      <c r="E3901" s="21"/>
    </row>
    <row r="3902" spans="4:5">
      <c r="D3902" s="21"/>
      <c r="E3902" s="21"/>
    </row>
    <row r="3903" spans="4:5">
      <c r="D3903" s="21"/>
      <c r="E3903" s="21"/>
    </row>
    <row r="3904" spans="4:5">
      <c r="D3904" s="21"/>
      <c r="E3904" s="21"/>
    </row>
    <row r="3905" spans="4:5">
      <c r="D3905" s="21"/>
      <c r="E3905" s="21"/>
    </row>
    <row r="3906" spans="4:5">
      <c r="D3906" s="21"/>
      <c r="E3906" s="21"/>
    </row>
    <row r="3907" spans="4:5">
      <c r="D3907" s="21"/>
      <c r="E3907" s="21"/>
    </row>
    <row r="3908" spans="4:5">
      <c r="D3908" s="21"/>
      <c r="E3908" s="21"/>
    </row>
    <row r="3909" spans="4:5">
      <c r="D3909" s="21"/>
      <c r="E3909" s="21"/>
    </row>
    <row r="3910" spans="4:5">
      <c r="D3910" s="21"/>
      <c r="E3910" s="21"/>
    </row>
    <row r="3911" spans="4:5">
      <c r="D3911" s="21"/>
      <c r="E3911" s="21"/>
    </row>
    <row r="3912" spans="4:5">
      <c r="D3912" s="21"/>
      <c r="E3912" s="21"/>
    </row>
    <row r="3913" spans="4:5">
      <c r="D3913" s="21"/>
      <c r="E3913" s="21"/>
    </row>
    <row r="3914" spans="4:5">
      <c r="D3914" s="21"/>
      <c r="E3914" s="21"/>
    </row>
    <row r="3915" spans="4:5">
      <c r="D3915" s="21"/>
      <c r="E3915" s="21"/>
    </row>
    <row r="3916" spans="4:5">
      <c r="D3916" s="21"/>
      <c r="E3916" s="21"/>
    </row>
    <row r="3917" spans="4:5">
      <c r="D3917" s="21"/>
      <c r="E3917" s="21"/>
    </row>
    <row r="3918" spans="4:5">
      <c r="D3918" s="21"/>
      <c r="E3918" s="21"/>
    </row>
    <row r="3919" spans="4:5">
      <c r="D3919" s="21"/>
      <c r="E3919" s="21"/>
    </row>
    <row r="3920" spans="4:5">
      <c r="D3920" s="21"/>
      <c r="E3920" s="21"/>
    </row>
    <row r="3921" spans="4:5">
      <c r="D3921" s="21"/>
      <c r="E3921" s="21"/>
    </row>
    <row r="3922" spans="4:5">
      <c r="D3922" s="21"/>
      <c r="E3922" s="21"/>
    </row>
    <row r="3923" spans="4:5">
      <c r="D3923" s="21"/>
      <c r="E3923" s="21"/>
    </row>
    <row r="3924" spans="4:5">
      <c r="D3924" s="21"/>
      <c r="E3924" s="21"/>
    </row>
    <row r="3925" spans="4:5">
      <c r="D3925" s="21"/>
      <c r="E3925" s="21"/>
    </row>
    <row r="3926" spans="4:5">
      <c r="D3926" s="21"/>
      <c r="E3926" s="21"/>
    </row>
    <row r="3927" spans="4:5">
      <c r="D3927" s="21"/>
      <c r="E3927" s="21"/>
    </row>
    <row r="3928" spans="4:5">
      <c r="D3928" s="21"/>
      <c r="E3928" s="21"/>
    </row>
    <row r="3929" spans="4:5">
      <c r="D3929" s="21"/>
      <c r="E3929" s="21"/>
    </row>
    <row r="3930" spans="4:5">
      <c r="D3930" s="21"/>
      <c r="E3930" s="21"/>
    </row>
    <row r="3931" spans="4:5">
      <c r="D3931" s="21"/>
      <c r="E3931" s="21"/>
    </row>
    <row r="3932" spans="4:5">
      <c r="D3932" s="21"/>
      <c r="E3932" s="21"/>
    </row>
    <row r="3933" spans="4:5">
      <c r="D3933" s="21"/>
      <c r="E3933" s="21"/>
    </row>
    <row r="3934" spans="4:5">
      <c r="D3934" s="21"/>
      <c r="E3934" s="21"/>
    </row>
    <row r="3935" spans="4:5">
      <c r="D3935" s="21"/>
      <c r="E3935" s="21"/>
    </row>
    <row r="3936" spans="4:5">
      <c r="D3936" s="21"/>
      <c r="E3936" s="21"/>
    </row>
    <row r="3937" spans="4:5">
      <c r="D3937" s="21"/>
      <c r="E3937" s="21"/>
    </row>
    <row r="3938" spans="4:5">
      <c r="D3938" s="21"/>
      <c r="E3938" s="21"/>
    </row>
    <row r="3939" spans="4:5">
      <c r="D3939" s="21"/>
      <c r="E3939" s="21"/>
    </row>
    <row r="3940" spans="4:5">
      <c r="D3940" s="21"/>
      <c r="E3940" s="21"/>
    </row>
    <row r="3941" spans="4:5">
      <c r="D3941" s="21"/>
      <c r="E3941" s="21"/>
    </row>
    <row r="3942" spans="4:5">
      <c r="D3942" s="21"/>
      <c r="E3942" s="21"/>
    </row>
    <row r="3943" spans="4:5">
      <c r="D3943" s="21"/>
      <c r="E3943" s="21"/>
    </row>
    <row r="3944" spans="4:5">
      <c r="D3944" s="21"/>
      <c r="E3944" s="21"/>
    </row>
    <row r="3945" spans="4:5">
      <c r="D3945" s="21"/>
      <c r="E3945" s="21"/>
    </row>
    <row r="3946" spans="4:5">
      <c r="D3946" s="21"/>
      <c r="E3946" s="21"/>
    </row>
    <row r="3947" spans="4:5">
      <c r="D3947" s="21"/>
      <c r="E3947" s="21"/>
    </row>
    <row r="3948" spans="4:5">
      <c r="D3948" s="21"/>
      <c r="E3948" s="21"/>
    </row>
    <row r="3949" spans="4:5">
      <c r="D3949" s="21"/>
      <c r="E3949" s="21"/>
    </row>
    <row r="3950" spans="4:5">
      <c r="D3950" s="21"/>
      <c r="E3950" s="21"/>
    </row>
    <row r="3951" spans="4:5">
      <c r="D3951" s="21"/>
      <c r="E3951" s="21"/>
    </row>
    <row r="3952" spans="4:5">
      <c r="D3952" s="21"/>
      <c r="E3952" s="21"/>
    </row>
    <row r="3953" spans="4:5">
      <c r="D3953" s="21"/>
      <c r="E3953" s="21"/>
    </row>
    <row r="3954" spans="4:5">
      <c r="D3954" s="21"/>
      <c r="E3954" s="21"/>
    </row>
    <row r="3955" spans="4:5">
      <c r="D3955" s="21"/>
      <c r="E3955" s="21"/>
    </row>
    <row r="3956" spans="4:5">
      <c r="D3956" s="21"/>
      <c r="E3956" s="21"/>
    </row>
    <row r="3957" spans="4:5">
      <c r="D3957" s="21"/>
      <c r="E3957" s="21"/>
    </row>
    <row r="3958" spans="4:5">
      <c r="D3958" s="21"/>
      <c r="E3958" s="21"/>
    </row>
    <row r="3959" spans="4:5">
      <c r="D3959" s="21"/>
      <c r="E3959" s="21"/>
    </row>
    <row r="3960" spans="4:5">
      <c r="D3960" s="21"/>
      <c r="E3960" s="21"/>
    </row>
    <row r="3961" spans="4:5">
      <c r="D3961" s="21"/>
      <c r="E3961" s="21"/>
    </row>
    <row r="3962" spans="4:5">
      <c r="D3962" s="21"/>
      <c r="E3962" s="21"/>
    </row>
    <row r="3963" spans="4:5">
      <c r="D3963" s="21"/>
      <c r="E3963" s="21"/>
    </row>
    <row r="3964" spans="4:5">
      <c r="D3964" s="21"/>
      <c r="E3964" s="21"/>
    </row>
    <row r="3965" spans="4:5">
      <c r="D3965" s="21"/>
      <c r="E3965" s="21"/>
    </row>
    <row r="3966" spans="4:5">
      <c r="D3966" s="21"/>
      <c r="E3966" s="21"/>
    </row>
    <row r="3967" spans="4:5">
      <c r="D3967" s="21"/>
      <c r="E3967" s="21"/>
    </row>
    <row r="3968" spans="4:5">
      <c r="D3968" s="21"/>
      <c r="E3968" s="21"/>
    </row>
    <row r="3969" spans="4:5">
      <c r="D3969" s="21"/>
      <c r="E3969" s="21"/>
    </row>
    <row r="3970" spans="4:5">
      <c r="D3970" s="21"/>
      <c r="E3970" s="21"/>
    </row>
    <row r="3971" spans="4:5">
      <c r="D3971" s="21"/>
      <c r="E3971" s="21"/>
    </row>
    <row r="3972" spans="4:5">
      <c r="D3972" s="21"/>
      <c r="E3972" s="21"/>
    </row>
    <row r="3973" spans="4:5">
      <c r="D3973" s="21"/>
      <c r="E3973" s="21"/>
    </row>
    <row r="3974" spans="4:5">
      <c r="D3974" s="21"/>
      <c r="E3974" s="21"/>
    </row>
    <row r="3975" spans="4:5">
      <c r="D3975" s="21"/>
      <c r="E3975" s="21"/>
    </row>
    <row r="3976" spans="4:5">
      <c r="D3976" s="21"/>
      <c r="E3976" s="21"/>
    </row>
    <row r="3977" spans="4:5">
      <c r="D3977" s="21"/>
      <c r="E3977" s="21"/>
    </row>
    <row r="3978" spans="4:5">
      <c r="D3978" s="21"/>
      <c r="E3978" s="21"/>
    </row>
    <row r="3979" spans="4:5">
      <c r="D3979" s="21"/>
      <c r="E3979" s="21"/>
    </row>
    <row r="3980" spans="4:5">
      <c r="D3980" s="21"/>
      <c r="E3980" s="21"/>
    </row>
    <row r="3981" spans="4:5">
      <c r="D3981" s="21"/>
      <c r="E3981" s="21"/>
    </row>
    <row r="3982" spans="4:5">
      <c r="D3982" s="21"/>
      <c r="E3982" s="21"/>
    </row>
    <row r="3983" spans="4:5">
      <c r="D3983" s="21"/>
      <c r="E3983" s="21"/>
    </row>
    <row r="3984" spans="4:5">
      <c r="D3984" s="21"/>
      <c r="E3984" s="21"/>
    </row>
    <row r="3985" spans="4:5">
      <c r="D3985" s="21"/>
      <c r="E3985" s="21"/>
    </row>
    <row r="3986" spans="4:5">
      <c r="D3986" s="21"/>
      <c r="E3986" s="21"/>
    </row>
    <row r="3987" spans="4:5">
      <c r="D3987" s="21"/>
      <c r="E3987" s="21"/>
    </row>
    <row r="3988" spans="4:5">
      <c r="D3988" s="21"/>
      <c r="E3988" s="21"/>
    </row>
    <row r="3989" spans="4:5">
      <c r="D3989" s="21"/>
      <c r="E3989" s="21"/>
    </row>
    <row r="3990" spans="4:5">
      <c r="D3990" s="21"/>
      <c r="E3990" s="21"/>
    </row>
    <row r="3991" spans="4:5">
      <c r="D3991" s="21"/>
      <c r="E3991" s="21"/>
    </row>
    <row r="3992" spans="4:5">
      <c r="D3992" s="21"/>
      <c r="E3992" s="21"/>
    </row>
    <row r="3993" spans="4:5">
      <c r="D3993" s="21"/>
      <c r="E3993" s="21"/>
    </row>
    <row r="3994" spans="4:5">
      <c r="D3994" s="21"/>
      <c r="E3994" s="21"/>
    </row>
    <row r="3995" spans="4:5">
      <c r="D3995" s="21"/>
      <c r="E3995" s="21"/>
    </row>
    <row r="3996" spans="4:5">
      <c r="D3996" s="21"/>
      <c r="E3996" s="21"/>
    </row>
    <row r="3997" spans="4:5">
      <c r="D3997" s="21"/>
      <c r="E3997" s="21"/>
    </row>
    <row r="3998" spans="4:5">
      <c r="D3998" s="21"/>
      <c r="E3998" s="21"/>
    </row>
    <row r="3999" spans="4:5">
      <c r="D3999" s="21"/>
      <c r="E3999" s="21"/>
    </row>
    <row r="4000" spans="4:5">
      <c r="D4000" s="21"/>
      <c r="E4000" s="21"/>
    </row>
    <row r="4001" spans="4:5">
      <c r="D4001" s="21"/>
      <c r="E4001" s="21"/>
    </row>
    <row r="4002" spans="4:5">
      <c r="D4002" s="21"/>
      <c r="E4002" s="21"/>
    </row>
    <row r="4003" spans="4:5">
      <c r="D4003" s="21"/>
      <c r="E4003" s="21"/>
    </row>
    <row r="4004" spans="4:5">
      <c r="D4004" s="21"/>
      <c r="E4004" s="21"/>
    </row>
    <row r="4005" spans="4:5">
      <c r="D4005" s="21"/>
      <c r="E4005" s="21"/>
    </row>
    <row r="4006" spans="4:5">
      <c r="D4006" s="21"/>
      <c r="E4006" s="21"/>
    </row>
    <row r="4007" spans="4:5">
      <c r="D4007" s="21"/>
      <c r="E4007" s="21"/>
    </row>
    <row r="4008" spans="4:5">
      <c r="D4008" s="21"/>
      <c r="E4008" s="21"/>
    </row>
    <row r="4009" spans="4:5">
      <c r="D4009" s="21"/>
      <c r="E4009" s="21"/>
    </row>
    <row r="4010" spans="4:5">
      <c r="D4010" s="21"/>
      <c r="E4010" s="21"/>
    </row>
    <row r="4011" spans="4:5">
      <c r="D4011" s="21"/>
      <c r="E4011" s="21"/>
    </row>
    <row r="4012" spans="4:5">
      <c r="D4012" s="21"/>
      <c r="E4012" s="21"/>
    </row>
    <row r="4013" spans="4:5">
      <c r="D4013" s="21"/>
      <c r="E4013" s="21"/>
    </row>
    <row r="4014" spans="4:5">
      <c r="D4014" s="21"/>
      <c r="E4014" s="21"/>
    </row>
    <row r="4015" spans="4:5">
      <c r="D4015" s="21"/>
      <c r="E4015" s="21"/>
    </row>
    <row r="4016" spans="4:5">
      <c r="D4016" s="21"/>
      <c r="E4016" s="21"/>
    </row>
    <row r="4017" spans="4:5">
      <c r="D4017" s="21"/>
      <c r="E4017" s="21"/>
    </row>
    <row r="4018" spans="4:5">
      <c r="D4018" s="21"/>
      <c r="E4018" s="21"/>
    </row>
    <row r="4019" spans="4:5">
      <c r="D4019" s="21"/>
      <c r="E4019" s="21"/>
    </row>
    <row r="4020" spans="4:5">
      <c r="D4020" s="21"/>
      <c r="E4020" s="21"/>
    </row>
    <row r="4021" spans="4:5">
      <c r="D4021" s="21"/>
      <c r="E4021" s="21"/>
    </row>
    <row r="4022" spans="4:5">
      <c r="D4022" s="21"/>
      <c r="E4022" s="21"/>
    </row>
    <row r="4023" spans="4:5">
      <c r="D4023" s="21"/>
      <c r="E4023" s="21"/>
    </row>
    <row r="4024" spans="4:5">
      <c r="D4024" s="21"/>
      <c r="E4024" s="21"/>
    </row>
    <row r="4025" spans="4:5">
      <c r="D4025" s="21"/>
      <c r="E4025" s="21"/>
    </row>
    <row r="4026" spans="4:5">
      <c r="D4026" s="21"/>
      <c r="E4026" s="21"/>
    </row>
    <row r="4027" spans="4:5">
      <c r="D4027" s="21"/>
      <c r="E4027" s="21"/>
    </row>
    <row r="4028" spans="4:5">
      <c r="D4028" s="21"/>
      <c r="E4028" s="21"/>
    </row>
    <row r="4029" spans="4:5">
      <c r="D4029" s="21"/>
      <c r="E4029" s="21"/>
    </row>
    <row r="4030" spans="4:5">
      <c r="D4030" s="21"/>
      <c r="E4030" s="21"/>
    </row>
    <row r="4031" spans="4:5">
      <c r="D4031" s="21"/>
      <c r="E4031" s="21"/>
    </row>
    <row r="4032" spans="4:5">
      <c r="D4032" s="21"/>
      <c r="E4032" s="21"/>
    </row>
    <row r="4033" spans="4:5">
      <c r="D4033" s="21"/>
      <c r="E4033" s="21"/>
    </row>
    <row r="4034" spans="4:5">
      <c r="D4034" s="21"/>
      <c r="E4034" s="21"/>
    </row>
    <row r="4035" spans="4:5">
      <c r="D4035" s="21"/>
      <c r="E4035" s="21"/>
    </row>
    <row r="4036" spans="4:5">
      <c r="D4036" s="21"/>
      <c r="E4036" s="21"/>
    </row>
    <row r="4037" spans="4:5">
      <c r="D4037" s="21"/>
      <c r="E4037" s="21"/>
    </row>
    <row r="4038" spans="4:5">
      <c r="D4038" s="21"/>
      <c r="E4038" s="21"/>
    </row>
    <row r="4039" spans="4:5">
      <c r="D4039" s="21"/>
      <c r="E4039" s="21"/>
    </row>
    <row r="4040" spans="4:5">
      <c r="D4040" s="21"/>
      <c r="E4040" s="21"/>
    </row>
    <row r="4041" spans="4:5">
      <c r="D4041" s="21"/>
      <c r="E4041" s="21"/>
    </row>
    <row r="4042" spans="4:5">
      <c r="D4042" s="21"/>
      <c r="E4042" s="21"/>
    </row>
    <row r="4043" spans="4:5">
      <c r="D4043" s="21"/>
      <c r="E4043" s="21"/>
    </row>
    <row r="4044" spans="4:5">
      <c r="D4044" s="21"/>
      <c r="E4044" s="21"/>
    </row>
    <row r="4045" spans="4:5">
      <c r="D4045" s="21"/>
      <c r="E4045" s="21"/>
    </row>
    <row r="4046" spans="4:5">
      <c r="D4046" s="21"/>
      <c r="E4046" s="21"/>
    </row>
    <row r="4047" spans="4:5">
      <c r="D4047" s="21"/>
      <c r="E4047" s="21"/>
    </row>
    <row r="4048" spans="4:5">
      <c r="D4048" s="21"/>
      <c r="E4048" s="21"/>
    </row>
    <row r="4049" spans="4:5">
      <c r="D4049" s="21"/>
      <c r="E4049" s="21"/>
    </row>
    <row r="4050" spans="4:5">
      <c r="D4050" s="21"/>
      <c r="E4050" s="21"/>
    </row>
    <row r="4051" spans="4:5">
      <c r="D4051" s="21"/>
      <c r="E4051" s="21"/>
    </row>
    <row r="4052" spans="4:5">
      <c r="D4052" s="21"/>
      <c r="E4052" s="21"/>
    </row>
    <row r="4053" spans="4:5">
      <c r="D4053" s="21"/>
      <c r="E4053" s="21"/>
    </row>
    <row r="4054" spans="4:5">
      <c r="D4054" s="21"/>
      <c r="E4054" s="21"/>
    </row>
    <row r="4055" spans="4:5">
      <c r="D4055" s="21"/>
      <c r="E4055" s="21"/>
    </row>
    <row r="4056" spans="4:5">
      <c r="D4056" s="21"/>
      <c r="E4056" s="21"/>
    </row>
    <row r="4057" spans="4:5">
      <c r="D4057" s="21"/>
      <c r="E4057" s="21"/>
    </row>
    <row r="4058" spans="4:5">
      <c r="D4058" s="21"/>
      <c r="E4058" s="21"/>
    </row>
    <row r="4059" spans="4:5">
      <c r="D4059" s="21"/>
      <c r="E4059" s="21"/>
    </row>
    <row r="4060" spans="4:5">
      <c r="D4060" s="21"/>
      <c r="E4060" s="21"/>
    </row>
    <row r="4061" spans="4:5">
      <c r="D4061" s="21"/>
      <c r="E4061" s="21"/>
    </row>
    <row r="4062" spans="4:5">
      <c r="D4062" s="21"/>
      <c r="E4062" s="21"/>
    </row>
    <row r="4063" spans="4:5">
      <c r="D4063" s="21"/>
      <c r="E4063" s="21"/>
    </row>
    <row r="4064" spans="4:5">
      <c r="D4064" s="21"/>
      <c r="E4064" s="21"/>
    </row>
    <row r="4065" spans="4:5">
      <c r="D4065" s="21"/>
      <c r="E4065" s="21"/>
    </row>
    <row r="4066" spans="4:5">
      <c r="D4066" s="21"/>
      <c r="E4066" s="21"/>
    </row>
    <row r="4067" spans="4:5">
      <c r="D4067" s="21"/>
      <c r="E4067" s="21"/>
    </row>
    <row r="4068" spans="4:5">
      <c r="D4068" s="21"/>
      <c r="E4068" s="21"/>
    </row>
    <row r="4069" spans="4:5">
      <c r="D4069" s="21"/>
      <c r="E4069" s="21"/>
    </row>
    <row r="4070" spans="4:5">
      <c r="D4070" s="21"/>
      <c r="E4070" s="21"/>
    </row>
    <row r="4071" spans="4:5">
      <c r="D4071" s="21"/>
      <c r="E4071" s="21"/>
    </row>
    <row r="4072" spans="4:5">
      <c r="D4072" s="21"/>
      <c r="E4072" s="21"/>
    </row>
    <row r="4073" spans="4:5">
      <c r="D4073" s="21"/>
      <c r="E4073" s="21"/>
    </row>
    <row r="4074" spans="4:5">
      <c r="D4074" s="21"/>
      <c r="E4074" s="21"/>
    </row>
    <row r="4075" spans="4:5">
      <c r="D4075" s="21"/>
      <c r="E4075" s="21"/>
    </row>
    <row r="4076" spans="4:5">
      <c r="D4076" s="21"/>
      <c r="E4076" s="21"/>
    </row>
    <row r="4077" spans="4:5">
      <c r="D4077" s="21"/>
      <c r="E4077" s="21"/>
    </row>
    <row r="4078" spans="4:5">
      <c r="D4078" s="21"/>
      <c r="E4078" s="21"/>
    </row>
    <row r="4079" spans="4:5">
      <c r="D4079" s="21"/>
      <c r="E4079" s="21"/>
    </row>
    <row r="4080" spans="4:5">
      <c r="D4080" s="21"/>
      <c r="E4080" s="21"/>
    </row>
    <row r="4081" spans="4:5">
      <c r="D4081" s="21"/>
      <c r="E4081" s="21"/>
    </row>
    <row r="4082" spans="4:5">
      <c r="D4082" s="21"/>
      <c r="E4082" s="21"/>
    </row>
    <row r="4083" spans="4:5">
      <c r="D4083" s="21"/>
      <c r="E4083" s="21"/>
    </row>
    <row r="4084" spans="4:5">
      <c r="D4084" s="21"/>
      <c r="E4084" s="21"/>
    </row>
    <row r="4085" spans="4:5">
      <c r="D4085" s="21"/>
      <c r="E4085" s="21"/>
    </row>
    <row r="4086" spans="4:5">
      <c r="D4086" s="21"/>
      <c r="E4086" s="21"/>
    </row>
    <row r="4087" spans="4:5">
      <c r="D4087" s="21"/>
      <c r="E4087" s="21"/>
    </row>
    <row r="4088" spans="4:5">
      <c r="D4088" s="21"/>
      <c r="E4088" s="21"/>
    </row>
    <row r="4089" spans="4:5">
      <c r="D4089" s="21"/>
      <c r="E4089" s="21"/>
    </row>
    <row r="4090" spans="4:5">
      <c r="D4090" s="21"/>
      <c r="E4090" s="21"/>
    </row>
    <row r="4091" spans="4:5">
      <c r="D4091" s="21"/>
      <c r="E4091" s="21"/>
    </row>
    <row r="4092" spans="4:5">
      <c r="D4092" s="21"/>
      <c r="E4092" s="21"/>
    </row>
    <row r="4093" spans="4:5">
      <c r="D4093" s="21"/>
      <c r="E4093" s="21"/>
    </row>
    <row r="4094" spans="4:5">
      <c r="D4094" s="21"/>
      <c r="E4094" s="21"/>
    </row>
    <row r="4095" spans="4:5">
      <c r="D4095" s="21"/>
      <c r="E4095" s="21"/>
    </row>
    <row r="4096" spans="4:5">
      <c r="D4096" s="21"/>
      <c r="E4096" s="21"/>
    </row>
    <row r="4097" spans="4:5">
      <c r="D4097" s="21"/>
      <c r="E4097" s="21"/>
    </row>
    <row r="4098" spans="4:5">
      <c r="D4098" s="21"/>
      <c r="E4098" s="21"/>
    </row>
    <row r="4099" spans="4:5">
      <c r="D4099" s="21"/>
      <c r="E4099" s="21"/>
    </row>
    <row r="4100" spans="4:5">
      <c r="D4100" s="21"/>
      <c r="E4100" s="21"/>
    </row>
    <row r="4101" spans="4:5">
      <c r="D4101" s="21"/>
      <c r="E4101" s="21"/>
    </row>
    <row r="4102" spans="4:5">
      <c r="D4102" s="21"/>
      <c r="E4102" s="21"/>
    </row>
    <row r="4103" spans="4:5">
      <c r="D4103" s="21"/>
      <c r="E4103" s="21"/>
    </row>
    <row r="4104" spans="4:5">
      <c r="D4104" s="21"/>
      <c r="E4104" s="21"/>
    </row>
    <row r="4105" spans="4:5">
      <c r="D4105" s="21"/>
      <c r="E4105" s="21"/>
    </row>
    <row r="4106" spans="4:5">
      <c r="D4106" s="21"/>
      <c r="E4106" s="21"/>
    </row>
    <row r="4107" spans="4:5">
      <c r="D4107" s="21"/>
      <c r="E4107" s="21"/>
    </row>
    <row r="4108" spans="4:5">
      <c r="D4108" s="21"/>
      <c r="E4108" s="21"/>
    </row>
    <row r="4109" spans="4:5">
      <c r="D4109" s="21"/>
      <c r="E4109" s="21"/>
    </row>
    <row r="4110" spans="4:5">
      <c r="D4110" s="21"/>
      <c r="E4110" s="21"/>
    </row>
    <row r="4111" spans="4:5">
      <c r="D4111" s="21"/>
      <c r="E4111" s="21"/>
    </row>
    <row r="4112" spans="4:5">
      <c r="D4112" s="21"/>
      <c r="E4112" s="21"/>
    </row>
    <row r="4113" spans="4:5">
      <c r="D4113" s="21"/>
      <c r="E4113" s="21"/>
    </row>
    <row r="4114" spans="4:5">
      <c r="D4114" s="21"/>
      <c r="E4114" s="21"/>
    </row>
    <row r="4115" spans="4:5">
      <c r="D4115" s="21"/>
      <c r="E4115" s="21"/>
    </row>
    <row r="4116" spans="4:5">
      <c r="D4116" s="21"/>
      <c r="E4116" s="21"/>
    </row>
    <row r="4117" spans="4:5">
      <c r="D4117" s="21"/>
      <c r="E4117" s="21"/>
    </row>
    <row r="4118" spans="4:5">
      <c r="D4118" s="21"/>
      <c r="E4118" s="21"/>
    </row>
    <row r="4119" spans="4:5">
      <c r="D4119" s="21"/>
      <c r="E4119" s="21"/>
    </row>
    <row r="4120" spans="4:5">
      <c r="D4120" s="21"/>
      <c r="E4120" s="21"/>
    </row>
    <row r="4121" spans="4:5">
      <c r="D4121" s="21"/>
      <c r="E4121" s="21"/>
    </row>
    <row r="4122" spans="4:5">
      <c r="D4122" s="21"/>
      <c r="E4122" s="21"/>
    </row>
    <row r="4123" spans="4:5">
      <c r="D4123" s="21"/>
      <c r="E4123" s="21"/>
    </row>
    <row r="4124" spans="4:5">
      <c r="D4124" s="21"/>
      <c r="E4124" s="21"/>
    </row>
    <row r="4125" spans="4:5">
      <c r="D4125" s="21"/>
      <c r="E4125" s="21"/>
    </row>
    <row r="4126" spans="4:5">
      <c r="D4126" s="21"/>
      <c r="E4126" s="21"/>
    </row>
    <row r="4127" spans="4:5">
      <c r="D4127" s="21"/>
      <c r="E4127" s="21"/>
    </row>
    <row r="4128" spans="4:5">
      <c r="D4128" s="21"/>
      <c r="E4128" s="21"/>
    </row>
    <row r="4129" spans="4:5">
      <c r="D4129" s="21"/>
      <c r="E4129" s="21"/>
    </row>
    <row r="4130" spans="4:5">
      <c r="D4130" s="21"/>
      <c r="E4130" s="21"/>
    </row>
    <row r="4131" spans="4:5">
      <c r="D4131" s="21"/>
      <c r="E4131" s="21"/>
    </row>
    <row r="4132" spans="4:5">
      <c r="D4132" s="21"/>
      <c r="E4132" s="21"/>
    </row>
    <row r="4133" spans="4:5">
      <c r="D4133" s="21"/>
      <c r="E4133" s="21"/>
    </row>
    <row r="4134" spans="4:5">
      <c r="D4134" s="21"/>
      <c r="E4134" s="21"/>
    </row>
    <row r="4135" spans="4:5">
      <c r="D4135" s="21"/>
      <c r="E4135" s="21"/>
    </row>
    <row r="4136" spans="4:5">
      <c r="D4136" s="21"/>
      <c r="E4136" s="21"/>
    </row>
    <row r="4137" spans="4:5">
      <c r="D4137" s="21"/>
      <c r="E4137" s="21"/>
    </row>
    <row r="4138" spans="4:5">
      <c r="D4138" s="21"/>
      <c r="E4138" s="21"/>
    </row>
    <row r="4139" spans="4:5">
      <c r="D4139" s="21"/>
      <c r="E4139" s="21"/>
    </row>
    <row r="4140" spans="4:5">
      <c r="D4140" s="21"/>
      <c r="E4140" s="21"/>
    </row>
    <row r="4141" spans="4:5">
      <c r="D4141" s="21"/>
      <c r="E4141" s="21"/>
    </row>
    <row r="4142" spans="4:5">
      <c r="D4142" s="21"/>
      <c r="E4142" s="21"/>
    </row>
    <row r="4143" spans="4:5">
      <c r="D4143" s="21"/>
      <c r="E4143" s="21"/>
    </row>
    <row r="4144" spans="4:5">
      <c r="D4144" s="21"/>
      <c r="E4144" s="21"/>
    </row>
    <row r="4145" spans="4:5">
      <c r="D4145" s="21"/>
      <c r="E4145" s="21"/>
    </row>
    <row r="4146" spans="4:5">
      <c r="D4146" s="21"/>
      <c r="E4146" s="21"/>
    </row>
    <row r="4147" spans="4:5">
      <c r="D4147" s="21"/>
      <c r="E4147" s="21"/>
    </row>
    <row r="4148" spans="4:5">
      <c r="D4148" s="21"/>
      <c r="E4148" s="21"/>
    </row>
    <row r="4149" spans="4:5">
      <c r="D4149" s="21"/>
      <c r="E4149" s="21"/>
    </row>
    <row r="4150" spans="4:5">
      <c r="D4150" s="21"/>
      <c r="E4150" s="21"/>
    </row>
    <row r="4151" spans="4:5">
      <c r="D4151" s="21"/>
      <c r="E4151" s="21"/>
    </row>
    <row r="4152" spans="4:5">
      <c r="D4152" s="21"/>
      <c r="E4152" s="21"/>
    </row>
    <row r="4153" spans="4:5">
      <c r="D4153" s="21"/>
      <c r="E4153" s="21"/>
    </row>
    <row r="4154" spans="4:5">
      <c r="D4154" s="21"/>
      <c r="E4154" s="21"/>
    </row>
    <row r="4155" spans="4:5">
      <c r="D4155" s="21"/>
      <c r="E4155" s="21"/>
    </row>
    <row r="4156" spans="4:5">
      <c r="D4156" s="21"/>
      <c r="E4156" s="21"/>
    </row>
    <row r="4157" spans="4:5">
      <c r="D4157" s="21"/>
      <c r="E4157" s="21"/>
    </row>
    <row r="4158" spans="4:5">
      <c r="D4158" s="21"/>
      <c r="E4158" s="21"/>
    </row>
    <row r="4159" spans="4:5">
      <c r="D4159" s="21"/>
      <c r="E4159" s="21"/>
    </row>
    <row r="4160" spans="4:5">
      <c r="D4160" s="21"/>
      <c r="E4160" s="21"/>
    </row>
    <row r="4161" spans="4:5">
      <c r="D4161" s="21"/>
      <c r="E4161" s="21"/>
    </row>
    <row r="4162" spans="4:5">
      <c r="D4162" s="21"/>
      <c r="E4162" s="21"/>
    </row>
    <row r="4163" spans="4:5">
      <c r="D4163" s="21"/>
      <c r="E4163" s="21"/>
    </row>
    <row r="4164" spans="4:5">
      <c r="D4164" s="21"/>
      <c r="E4164" s="21"/>
    </row>
    <row r="4165" spans="4:5">
      <c r="D4165" s="21"/>
      <c r="E4165" s="21"/>
    </row>
    <row r="4166" spans="4:5">
      <c r="D4166" s="21"/>
      <c r="E4166" s="21"/>
    </row>
    <row r="4167" spans="4:5">
      <c r="D4167" s="21"/>
      <c r="E4167" s="21"/>
    </row>
    <row r="4168" spans="4:5">
      <c r="D4168" s="21"/>
      <c r="E4168" s="21"/>
    </row>
    <row r="4169" spans="4:5">
      <c r="D4169" s="21"/>
      <c r="E4169" s="21"/>
    </row>
    <row r="4170" spans="4:5">
      <c r="D4170" s="21"/>
      <c r="E4170" s="21"/>
    </row>
    <row r="4171" spans="4:5">
      <c r="D4171" s="21"/>
      <c r="E4171" s="21"/>
    </row>
    <row r="4172" spans="4:5">
      <c r="D4172" s="21"/>
      <c r="E4172" s="21"/>
    </row>
    <row r="4173" spans="4:5">
      <c r="D4173" s="21"/>
      <c r="E4173" s="21"/>
    </row>
    <row r="4174" spans="4:5">
      <c r="D4174" s="21"/>
      <c r="E4174" s="21"/>
    </row>
    <row r="4175" spans="4:5">
      <c r="D4175" s="21"/>
      <c r="E4175" s="21"/>
    </row>
    <row r="4176" spans="4:5">
      <c r="D4176" s="21"/>
      <c r="E4176" s="21"/>
    </row>
    <row r="4177" spans="4:5">
      <c r="D4177" s="21"/>
      <c r="E4177" s="21"/>
    </row>
    <row r="4178" spans="4:5">
      <c r="D4178" s="21"/>
      <c r="E4178" s="21"/>
    </row>
    <row r="4179" spans="4:5">
      <c r="D4179" s="21"/>
      <c r="E4179" s="21"/>
    </row>
    <row r="4180" spans="4:5">
      <c r="D4180" s="21"/>
      <c r="E4180" s="21"/>
    </row>
    <row r="4181" spans="4:5">
      <c r="D4181" s="21"/>
      <c r="E4181" s="21"/>
    </row>
    <row r="4182" spans="4:5">
      <c r="D4182" s="21"/>
      <c r="E4182" s="21"/>
    </row>
    <row r="4183" spans="4:5">
      <c r="D4183" s="21"/>
      <c r="E4183" s="21"/>
    </row>
    <row r="4184" spans="4:5">
      <c r="D4184" s="21"/>
      <c r="E4184" s="21"/>
    </row>
    <row r="4185" spans="4:5">
      <c r="D4185" s="21"/>
      <c r="E4185" s="21"/>
    </row>
    <row r="4186" spans="4:5">
      <c r="D4186" s="21"/>
      <c r="E4186" s="21"/>
    </row>
    <row r="4187" spans="4:5">
      <c r="D4187" s="21"/>
      <c r="E4187" s="21"/>
    </row>
    <row r="4188" spans="4:5">
      <c r="D4188" s="21"/>
      <c r="E4188" s="21"/>
    </row>
    <row r="4189" spans="4:5">
      <c r="D4189" s="21"/>
      <c r="E4189" s="21"/>
    </row>
    <row r="4190" spans="4:5">
      <c r="D4190" s="21"/>
      <c r="E4190" s="21"/>
    </row>
    <row r="4191" spans="4:5">
      <c r="D4191" s="21"/>
      <c r="E4191" s="21"/>
    </row>
    <row r="4192" spans="4:5">
      <c r="D4192" s="21"/>
      <c r="E4192" s="21"/>
    </row>
    <row r="4193" spans="4:5">
      <c r="D4193" s="21"/>
      <c r="E4193" s="21"/>
    </row>
    <row r="4194" spans="4:5">
      <c r="D4194" s="21"/>
      <c r="E4194" s="21"/>
    </row>
    <row r="4195" spans="4:5">
      <c r="D4195" s="21"/>
      <c r="E4195" s="21"/>
    </row>
    <row r="4196" spans="4:5">
      <c r="D4196" s="21"/>
      <c r="E4196" s="21"/>
    </row>
    <row r="4197" spans="4:5">
      <c r="D4197" s="21"/>
      <c r="E4197" s="21"/>
    </row>
    <row r="4198" spans="4:5">
      <c r="D4198" s="21"/>
      <c r="E4198" s="21"/>
    </row>
    <row r="4199" spans="4:5">
      <c r="D4199" s="21"/>
      <c r="E4199" s="21"/>
    </row>
    <row r="4200" spans="4:5">
      <c r="D4200" s="21"/>
      <c r="E4200" s="21"/>
    </row>
    <row r="4201" spans="4:5">
      <c r="D4201" s="21"/>
      <c r="E4201" s="21"/>
    </row>
    <row r="4202" spans="4:5">
      <c r="D4202" s="21"/>
      <c r="E4202" s="21"/>
    </row>
    <row r="4203" spans="4:5">
      <c r="D4203" s="21"/>
      <c r="E4203" s="21"/>
    </row>
    <row r="4204" spans="4:5">
      <c r="D4204" s="21"/>
      <c r="E4204" s="21"/>
    </row>
    <row r="4205" spans="4:5">
      <c r="D4205" s="21"/>
      <c r="E4205" s="21"/>
    </row>
    <row r="4206" spans="4:5">
      <c r="D4206" s="21"/>
      <c r="E4206" s="21"/>
    </row>
    <row r="4207" spans="4:5">
      <c r="D4207" s="21"/>
      <c r="E4207" s="21"/>
    </row>
    <row r="4208" spans="4:5">
      <c r="D4208" s="21"/>
      <c r="E4208" s="21"/>
    </row>
    <row r="4209" spans="4:5">
      <c r="D4209" s="21"/>
      <c r="E4209" s="21"/>
    </row>
    <row r="4210" spans="4:5">
      <c r="D4210" s="21"/>
      <c r="E4210" s="21"/>
    </row>
    <row r="4211" spans="4:5">
      <c r="D4211" s="21"/>
      <c r="E4211" s="21"/>
    </row>
    <row r="4212" spans="4:5">
      <c r="D4212" s="21"/>
      <c r="E4212" s="21"/>
    </row>
    <row r="4213" spans="4:5">
      <c r="D4213" s="21"/>
      <c r="E4213" s="21"/>
    </row>
    <row r="4214" spans="4:5">
      <c r="D4214" s="21"/>
      <c r="E4214" s="21"/>
    </row>
    <row r="4215" spans="4:5">
      <c r="D4215" s="21"/>
      <c r="E4215" s="21"/>
    </row>
    <row r="4216" spans="4:5">
      <c r="D4216" s="21"/>
      <c r="E4216" s="21"/>
    </row>
    <row r="4217" spans="4:5">
      <c r="D4217" s="21"/>
      <c r="E4217" s="21"/>
    </row>
    <row r="4218" spans="4:5">
      <c r="D4218" s="21"/>
      <c r="E4218" s="21"/>
    </row>
    <row r="4219" spans="4:5">
      <c r="D4219" s="21"/>
      <c r="E4219" s="21"/>
    </row>
    <row r="4220" spans="4:5">
      <c r="D4220" s="21"/>
      <c r="E4220" s="21"/>
    </row>
    <row r="4221" spans="4:5">
      <c r="D4221" s="21"/>
      <c r="E4221" s="21"/>
    </row>
    <row r="4222" spans="4:5">
      <c r="D4222" s="21"/>
      <c r="E4222" s="21"/>
    </row>
    <row r="4223" spans="4:5">
      <c r="D4223" s="21"/>
      <c r="E4223" s="21"/>
    </row>
    <row r="4224" spans="4:5">
      <c r="D4224" s="21"/>
      <c r="E4224" s="21"/>
    </row>
    <row r="4225" spans="4:5">
      <c r="D4225" s="21"/>
      <c r="E4225" s="21"/>
    </row>
    <row r="4226" spans="4:5">
      <c r="D4226" s="21"/>
      <c r="E4226" s="21"/>
    </row>
    <row r="4227" spans="4:5">
      <c r="D4227" s="21"/>
      <c r="E4227" s="21"/>
    </row>
    <row r="4228" spans="4:5">
      <c r="D4228" s="21"/>
      <c r="E4228" s="21"/>
    </row>
    <row r="4229" spans="4:5">
      <c r="D4229" s="21"/>
      <c r="E4229" s="21"/>
    </row>
    <row r="4230" spans="4:5">
      <c r="D4230" s="21"/>
      <c r="E4230" s="21"/>
    </row>
    <row r="4231" spans="4:5">
      <c r="D4231" s="21"/>
      <c r="E4231" s="21"/>
    </row>
    <row r="4232" spans="4:5">
      <c r="D4232" s="21"/>
      <c r="E4232" s="21"/>
    </row>
    <row r="4233" spans="4:5">
      <c r="D4233" s="21"/>
      <c r="E4233" s="21"/>
    </row>
    <row r="4234" spans="4:5">
      <c r="D4234" s="21"/>
      <c r="E4234" s="21"/>
    </row>
    <row r="4235" spans="4:5">
      <c r="D4235" s="21"/>
      <c r="E4235" s="21"/>
    </row>
    <row r="4236" spans="4:5">
      <c r="D4236" s="21"/>
      <c r="E4236" s="21"/>
    </row>
    <row r="4237" spans="4:5">
      <c r="D4237" s="21"/>
      <c r="E4237" s="21"/>
    </row>
    <row r="4238" spans="4:5">
      <c r="D4238" s="21"/>
      <c r="E4238" s="21"/>
    </row>
    <row r="4239" spans="4:5">
      <c r="D4239" s="21"/>
      <c r="E4239" s="21"/>
    </row>
    <row r="4240" spans="4:5">
      <c r="D4240" s="21"/>
      <c r="E4240" s="21"/>
    </row>
    <row r="4241" spans="4:5">
      <c r="D4241" s="21"/>
      <c r="E4241" s="21"/>
    </row>
    <row r="4242" spans="4:5">
      <c r="D4242" s="21"/>
      <c r="E4242" s="21"/>
    </row>
    <row r="4243" spans="4:5">
      <c r="D4243" s="21"/>
      <c r="E4243" s="21"/>
    </row>
    <row r="4244" spans="4:5">
      <c r="D4244" s="21"/>
      <c r="E4244" s="21"/>
    </row>
    <row r="4245" spans="4:5">
      <c r="D4245" s="21"/>
      <c r="E4245" s="21"/>
    </row>
    <row r="4246" spans="4:5">
      <c r="D4246" s="21"/>
      <c r="E4246" s="21"/>
    </row>
    <row r="4247" spans="4:5">
      <c r="D4247" s="21"/>
      <c r="E4247" s="21"/>
    </row>
    <row r="4248" spans="4:5">
      <c r="D4248" s="21"/>
      <c r="E4248" s="21"/>
    </row>
    <row r="4249" spans="4:5">
      <c r="D4249" s="21"/>
      <c r="E4249" s="21"/>
    </row>
    <row r="4250" spans="4:5">
      <c r="D4250" s="21"/>
      <c r="E4250" s="21"/>
    </row>
    <row r="4251" spans="4:5">
      <c r="D4251" s="21"/>
      <c r="E4251" s="21"/>
    </row>
    <row r="4252" spans="4:5">
      <c r="D4252" s="21"/>
      <c r="E4252" s="21"/>
    </row>
    <row r="4253" spans="4:5">
      <c r="D4253" s="21"/>
      <c r="E4253" s="21"/>
    </row>
    <row r="4254" spans="4:5">
      <c r="D4254" s="21"/>
      <c r="E4254" s="21"/>
    </row>
    <row r="4255" spans="4:5">
      <c r="D4255" s="21"/>
      <c r="E4255" s="21"/>
    </row>
    <row r="4256" spans="4:5">
      <c r="D4256" s="21"/>
      <c r="E4256" s="21"/>
    </row>
    <row r="4257" spans="4:5">
      <c r="D4257" s="21"/>
      <c r="E4257" s="21"/>
    </row>
    <row r="4258" spans="4:5">
      <c r="D4258" s="21"/>
      <c r="E4258" s="21"/>
    </row>
    <row r="4259" spans="4:5">
      <c r="D4259" s="21"/>
      <c r="E4259" s="21"/>
    </row>
    <row r="4260" spans="4:5">
      <c r="D4260" s="21"/>
      <c r="E4260" s="21"/>
    </row>
    <row r="4261" spans="4:5">
      <c r="D4261" s="21"/>
      <c r="E4261" s="21"/>
    </row>
    <row r="4262" spans="4:5">
      <c r="D4262" s="21"/>
      <c r="E4262" s="21"/>
    </row>
    <row r="4263" spans="4:5">
      <c r="D4263" s="21"/>
      <c r="E4263" s="21"/>
    </row>
    <row r="4264" spans="4:5">
      <c r="D4264" s="21"/>
      <c r="E4264" s="21"/>
    </row>
    <row r="4265" spans="4:5">
      <c r="D4265" s="21"/>
      <c r="E4265" s="21"/>
    </row>
    <row r="4266" spans="4:5">
      <c r="D4266" s="21"/>
      <c r="E4266" s="21"/>
    </row>
    <row r="4267" spans="4:5">
      <c r="D4267" s="21"/>
      <c r="E4267" s="21"/>
    </row>
    <row r="4268" spans="4:5">
      <c r="D4268" s="21"/>
      <c r="E4268" s="21"/>
    </row>
    <row r="4269" spans="4:5">
      <c r="D4269" s="21"/>
      <c r="E4269" s="21"/>
    </row>
    <row r="4270" spans="4:5">
      <c r="D4270" s="21"/>
      <c r="E4270" s="21"/>
    </row>
    <row r="4271" spans="4:5">
      <c r="D4271" s="21"/>
      <c r="E4271" s="21"/>
    </row>
    <row r="4272" spans="4:5">
      <c r="D4272" s="21"/>
      <c r="E4272" s="21"/>
    </row>
    <row r="4273" spans="4:5">
      <c r="D4273" s="21"/>
      <c r="E4273" s="21"/>
    </row>
    <row r="4274" spans="4:5">
      <c r="D4274" s="21"/>
      <c r="E4274" s="21"/>
    </row>
    <row r="4275" spans="4:5">
      <c r="D4275" s="21"/>
      <c r="E4275" s="21"/>
    </row>
    <row r="4276" spans="4:5">
      <c r="D4276" s="21"/>
      <c r="E4276" s="21"/>
    </row>
    <row r="4277" spans="4:5">
      <c r="D4277" s="21"/>
      <c r="E4277" s="21"/>
    </row>
    <row r="4278" spans="4:5">
      <c r="D4278" s="21"/>
      <c r="E4278" s="21"/>
    </row>
    <row r="4279" spans="4:5">
      <c r="D4279" s="21"/>
      <c r="E4279" s="21"/>
    </row>
    <row r="4280" spans="4:5">
      <c r="D4280" s="21"/>
      <c r="E4280" s="21"/>
    </row>
    <row r="4281" spans="4:5">
      <c r="D4281" s="21"/>
      <c r="E4281" s="21"/>
    </row>
    <row r="4282" spans="4:5">
      <c r="D4282" s="21"/>
      <c r="E4282" s="21"/>
    </row>
    <row r="4283" spans="4:5">
      <c r="D4283" s="21"/>
      <c r="E4283" s="21"/>
    </row>
    <row r="4284" spans="4:5">
      <c r="D4284" s="21"/>
      <c r="E4284" s="21"/>
    </row>
    <row r="4285" spans="4:5">
      <c r="D4285" s="21"/>
      <c r="E4285" s="21"/>
    </row>
    <row r="4286" spans="4:5">
      <c r="D4286" s="21"/>
      <c r="E4286" s="21"/>
    </row>
    <row r="4287" spans="4:5">
      <c r="D4287" s="21"/>
      <c r="E4287" s="21"/>
    </row>
    <row r="4288" spans="4:5">
      <c r="D4288" s="21"/>
      <c r="E4288" s="21"/>
    </row>
    <row r="4289" spans="4:5">
      <c r="D4289" s="21"/>
      <c r="E4289" s="21"/>
    </row>
    <row r="4290" spans="4:5">
      <c r="D4290" s="21"/>
      <c r="E4290" s="21"/>
    </row>
    <row r="4291" spans="4:5">
      <c r="D4291" s="21"/>
      <c r="E4291" s="21"/>
    </row>
    <row r="4292" spans="4:5">
      <c r="D4292" s="21"/>
      <c r="E4292" s="21"/>
    </row>
    <row r="4293" spans="4:5">
      <c r="D4293" s="21"/>
      <c r="E4293" s="21"/>
    </row>
    <row r="4294" spans="4:5">
      <c r="D4294" s="21"/>
      <c r="E4294" s="21"/>
    </row>
    <row r="4295" spans="4:5">
      <c r="D4295" s="21"/>
      <c r="E4295" s="21"/>
    </row>
    <row r="4296" spans="4:5">
      <c r="D4296" s="21"/>
      <c r="E4296" s="21"/>
    </row>
    <row r="4297" spans="4:5">
      <c r="D4297" s="21"/>
      <c r="E4297" s="21"/>
    </row>
    <row r="4298" spans="4:5">
      <c r="D4298" s="21"/>
      <c r="E4298" s="21"/>
    </row>
    <row r="4299" spans="4:5">
      <c r="D4299" s="21"/>
      <c r="E4299" s="21"/>
    </row>
    <row r="4300" spans="4:5">
      <c r="D4300" s="21"/>
      <c r="E4300" s="21"/>
    </row>
    <row r="4301" spans="4:5">
      <c r="D4301" s="21"/>
      <c r="E4301" s="21"/>
    </row>
    <row r="4302" spans="4:5">
      <c r="D4302" s="21"/>
      <c r="E4302" s="21"/>
    </row>
    <row r="4303" spans="4:5">
      <c r="D4303" s="21"/>
      <c r="E4303" s="21"/>
    </row>
    <row r="4304" spans="4:5">
      <c r="D4304" s="21"/>
      <c r="E4304" s="21"/>
    </row>
    <row r="4305" spans="4:5">
      <c r="D4305" s="21"/>
      <c r="E4305" s="21"/>
    </row>
    <row r="4306" spans="4:5">
      <c r="D4306" s="21"/>
      <c r="E4306" s="21"/>
    </row>
    <row r="4307" spans="4:5">
      <c r="D4307" s="21"/>
      <c r="E4307" s="21"/>
    </row>
    <row r="4308" spans="4:5">
      <c r="D4308" s="21"/>
      <c r="E4308" s="21"/>
    </row>
    <row r="4309" spans="4:5">
      <c r="D4309" s="21"/>
      <c r="E4309" s="21"/>
    </row>
    <row r="4310" spans="4:5">
      <c r="D4310" s="21"/>
      <c r="E4310" s="21"/>
    </row>
    <row r="4311" spans="4:5">
      <c r="D4311" s="21"/>
      <c r="E4311" s="21"/>
    </row>
    <row r="4312" spans="4:5">
      <c r="D4312" s="21"/>
      <c r="E4312" s="21"/>
    </row>
    <row r="4313" spans="4:5">
      <c r="D4313" s="21"/>
      <c r="E4313" s="21"/>
    </row>
    <row r="4314" spans="4:5">
      <c r="D4314" s="21"/>
      <c r="E4314" s="21"/>
    </row>
    <row r="4315" spans="4:5">
      <c r="D4315" s="21"/>
      <c r="E4315" s="21"/>
    </row>
    <row r="4316" spans="4:5">
      <c r="D4316" s="21"/>
      <c r="E4316" s="21"/>
    </row>
    <row r="4317" spans="4:5">
      <c r="D4317" s="21"/>
      <c r="E4317" s="21"/>
    </row>
    <row r="4318" spans="4:5">
      <c r="D4318" s="21"/>
      <c r="E4318" s="21"/>
    </row>
    <row r="4319" spans="4:5">
      <c r="D4319" s="21"/>
      <c r="E4319" s="21"/>
    </row>
    <row r="4320" spans="4:5">
      <c r="D4320" s="21"/>
      <c r="E4320" s="21"/>
    </row>
    <row r="4321" spans="4:5">
      <c r="D4321" s="21"/>
      <c r="E4321" s="21"/>
    </row>
    <row r="4322" spans="4:5">
      <c r="D4322" s="21"/>
      <c r="E4322" s="21"/>
    </row>
    <row r="4323" spans="4:5">
      <c r="D4323" s="21"/>
      <c r="E4323" s="21"/>
    </row>
    <row r="4324" spans="4:5">
      <c r="D4324" s="21"/>
      <c r="E4324" s="21"/>
    </row>
    <row r="4325" spans="4:5">
      <c r="D4325" s="21"/>
      <c r="E4325" s="21"/>
    </row>
    <row r="4326" spans="4:5">
      <c r="D4326" s="21"/>
      <c r="E4326" s="21"/>
    </row>
    <row r="4327" spans="4:5">
      <c r="D4327" s="21"/>
      <c r="E4327" s="21"/>
    </row>
    <row r="4328" spans="4:5">
      <c r="D4328" s="21"/>
      <c r="E4328" s="21"/>
    </row>
    <row r="4329" spans="4:5">
      <c r="D4329" s="21"/>
      <c r="E4329" s="21"/>
    </row>
    <row r="4330" spans="4:5">
      <c r="D4330" s="21"/>
      <c r="E4330" s="21"/>
    </row>
    <row r="4331" spans="4:5">
      <c r="D4331" s="21"/>
      <c r="E4331" s="21"/>
    </row>
    <row r="4332" spans="4:5">
      <c r="D4332" s="21"/>
      <c r="E4332" s="21"/>
    </row>
    <row r="4333" spans="4:5">
      <c r="D4333" s="21"/>
      <c r="E4333" s="21"/>
    </row>
    <row r="4334" spans="4:5">
      <c r="D4334" s="21"/>
      <c r="E4334" s="21"/>
    </row>
    <row r="4335" spans="4:5">
      <c r="D4335" s="21"/>
      <c r="E4335" s="21"/>
    </row>
    <row r="4336" spans="4:5">
      <c r="D4336" s="21"/>
      <c r="E4336" s="21"/>
    </row>
    <row r="4337" spans="4:5">
      <c r="D4337" s="21"/>
      <c r="E4337" s="21"/>
    </row>
    <row r="4338" spans="4:5">
      <c r="D4338" s="21"/>
      <c r="E4338" s="21"/>
    </row>
    <row r="4339" spans="4:5">
      <c r="D4339" s="21"/>
      <c r="E4339" s="21"/>
    </row>
    <row r="4340" spans="4:5">
      <c r="D4340" s="21"/>
      <c r="E4340" s="21"/>
    </row>
    <row r="4341" spans="4:5">
      <c r="D4341" s="21"/>
      <c r="E4341" s="21"/>
    </row>
    <row r="4342" spans="4:5">
      <c r="D4342" s="21"/>
      <c r="E4342" s="21"/>
    </row>
    <row r="4343" spans="4:5">
      <c r="D4343" s="21"/>
      <c r="E4343" s="21"/>
    </row>
    <row r="4344" spans="4:5">
      <c r="D4344" s="21"/>
      <c r="E4344" s="21"/>
    </row>
    <row r="4345" spans="4:5">
      <c r="D4345" s="21"/>
      <c r="E4345" s="21"/>
    </row>
    <row r="4346" spans="4:5">
      <c r="D4346" s="21"/>
      <c r="E4346" s="21"/>
    </row>
    <row r="4347" spans="4:5">
      <c r="D4347" s="21"/>
      <c r="E4347" s="21"/>
    </row>
    <row r="4348" spans="4:5">
      <c r="D4348" s="21"/>
      <c r="E4348" s="21"/>
    </row>
    <row r="4349" spans="4:5">
      <c r="D4349" s="21"/>
      <c r="E4349" s="21"/>
    </row>
    <row r="4350" spans="4:5">
      <c r="D4350" s="21"/>
      <c r="E4350" s="21"/>
    </row>
    <row r="4351" spans="4:5">
      <c r="D4351" s="21"/>
      <c r="E4351" s="21"/>
    </row>
    <row r="4352" spans="4:5">
      <c r="D4352" s="21"/>
      <c r="E4352" s="21"/>
    </row>
    <row r="4353" spans="4:5">
      <c r="D4353" s="21"/>
      <c r="E4353" s="21"/>
    </row>
    <row r="4354" spans="4:5">
      <c r="D4354" s="21"/>
      <c r="E4354" s="21"/>
    </row>
    <row r="4355" spans="4:5">
      <c r="D4355" s="21"/>
      <c r="E4355" s="21"/>
    </row>
    <row r="4356" spans="4:5">
      <c r="D4356" s="21"/>
      <c r="E4356" s="21"/>
    </row>
    <row r="4357" spans="4:5">
      <c r="D4357" s="21"/>
      <c r="E4357" s="21"/>
    </row>
    <row r="4358" spans="4:5">
      <c r="D4358" s="21"/>
      <c r="E4358" s="21"/>
    </row>
    <row r="4359" spans="4:5">
      <c r="D4359" s="21"/>
      <c r="E4359" s="21"/>
    </row>
    <row r="4360" spans="4:5">
      <c r="D4360" s="21"/>
      <c r="E4360" s="21"/>
    </row>
    <row r="4361" spans="4:5">
      <c r="D4361" s="21"/>
      <c r="E4361" s="21"/>
    </row>
    <row r="4362" spans="4:5">
      <c r="D4362" s="21"/>
      <c r="E4362" s="21"/>
    </row>
    <row r="4363" spans="4:5">
      <c r="D4363" s="21"/>
      <c r="E4363" s="21"/>
    </row>
    <row r="4364" spans="4:5">
      <c r="D4364" s="21"/>
      <c r="E4364" s="21"/>
    </row>
    <row r="4365" spans="4:5">
      <c r="D4365" s="21"/>
      <c r="E4365" s="21"/>
    </row>
    <row r="4366" spans="4:5">
      <c r="D4366" s="21"/>
      <c r="E4366" s="21"/>
    </row>
    <row r="4367" spans="4:5">
      <c r="D4367" s="21"/>
      <c r="E4367" s="21"/>
    </row>
    <row r="4368" spans="4:5">
      <c r="D4368" s="21"/>
      <c r="E4368" s="21"/>
    </row>
    <row r="4369" spans="4:5">
      <c r="D4369" s="21"/>
      <c r="E4369" s="21"/>
    </row>
    <row r="4370" spans="4:5">
      <c r="D4370" s="21"/>
      <c r="E4370" s="21"/>
    </row>
    <row r="4371" spans="4:5">
      <c r="D4371" s="21"/>
      <c r="E4371" s="21"/>
    </row>
    <row r="4372" spans="4:5">
      <c r="D4372" s="21"/>
      <c r="E4372" s="21"/>
    </row>
    <row r="4373" spans="4:5">
      <c r="D4373" s="21"/>
      <c r="E4373" s="21"/>
    </row>
    <row r="4374" spans="4:5">
      <c r="D4374" s="21"/>
      <c r="E4374" s="21"/>
    </row>
    <row r="4375" spans="4:5">
      <c r="D4375" s="21"/>
      <c r="E4375" s="21"/>
    </row>
    <row r="4376" spans="4:5">
      <c r="D4376" s="21"/>
      <c r="E4376" s="21"/>
    </row>
    <row r="4377" spans="4:5">
      <c r="D4377" s="21"/>
      <c r="E4377" s="21"/>
    </row>
    <row r="4378" spans="4:5">
      <c r="D4378" s="21"/>
      <c r="E4378" s="21"/>
    </row>
    <row r="4379" spans="4:5">
      <c r="D4379" s="21"/>
      <c r="E4379" s="21"/>
    </row>
    <row r="4380" spans="4:5">
      <c r="D4380" s="21"/>
      <c r="E4380" s="21"/>
    </row>
    <row r="4381" spans="4:5">
      <c r="D4381" s="21"/>
      <c r="E4381" s="21"/>
    </row>
    <row r="4382" spans="4:5">
      <c r="D4382" s="21"/>
      <c r="E4382" s="21"/>
    </row>
    <row r="4383" spans="4:5">
      <c r="D4383" s="21"/>
      <c r="E4383" s="21"/>
    </row>
    <row r="4384" spans="4:5">
      <c r="D4384" s="21"/>
      <c r="E4384" s="21"/>
    </row>
    <row r="4385" spans="4:5">
      <c r="D4385" s="21"/>
      <c r="E4385" s="21"/>
    </row>
    <row r="4386" spans="4:5">
      <c r="D4386" s="21"/>
      <c r="E4386" s="21"/>
    </row>
    <row r="4387" spans="4:5">
      <c r="D4387" s="21"/>
      <c r="E4387" s="21"/>
    </row>
    <row r="4388" spans="4:5">
      <c r="D4388" s="21"/>
      <c r="E4388" s="21"/>
    </row>
    <row r="4389" spans="4:5">
      <c r="D4389" s="21"/>
      <c r="E4389" s="21"/>
    </row>
    <row r="4390" spans="4:5">
      <c r="D4390" s="21"/>
      <c r="E4390" s="21"/>
    </row>
    <row r="4391" spans="4:5">
      <c r="D4391" s="21"/>
      <c r="E4391" s="21"/>
    </row>
    <row r="4392" spans="4:5">
      <c r="D4392" s="21"/>
      <c r="E4392" s="21"/>
    </row>
    <row r="4393" spans="4:5">
      <c r="D4393" s="21"/>
      <c r="E4393" s="21"/>
    </row>
    <row r="4394" spans="4:5">
      <c r="D4394" s="21"/>
      <c r="E4394" s="21"/>
    </row>
    <row r="4395" spans="4:5">
      <c r="D4395" s="21"/>
      <c r="E4395" s="21"/>
    </row>
    <row r="4396" spans="4:5">
      <c r="D4396" s="21"/>
      <c r="E4396" s="21"/>
    </row>
    <row r="4397" spans="4:5">
      <c r="D4397" s="21"/>
      <c r="E4397" s="21"/>
    </row>
    <row r="4398" spans="4:5">
      <c r="D4398" s="21"/>
      <c r="E4398" s="21"/>
    </row>
    <row r="4399" spans="4:5">
      <c r="D4399" s="21"/>
      <c r="E4399" s="21"/>
    </row>
    <row r="4400" spans="4:5">
      <c r="D4400" s="21"/>
      <c r="E4400" s="21"/>
    </row>
    <row r="4401" spans="4:5">
      <c r="D4401" s="21"/>
      <c r="E4401" s="21"/>
    </row>
    <row r="4402" spans="4:5">
      <c r="D4402" s="21"/>
      <c r="E4402" s="21"/>
    </row>
    <row r="4403" spans="4:5">
      <c r="D4403" s="21"/>
      <c r="E4403" s="21"/>
    </row>
    <row r="4404" spans="4:5">
      <c r="D4404" s="21"/>
      <c r="E4404" s="21"/>
    </row>
    <row r="4405" spans="4:5">
      <c r="D4405" s="21"/>
      <c r="E4405" s="21"/>
    </row>
    <row r="4406" spans="4:5">
      <c r="D4406" s="21"/>
      <c r="E4406" s="21"/>
    </row>
    <row r="4407" spans="4:5">
      <c r="D4407" s="21"/>
      <c r="E4407" s="21"/>
    </row>
    <row r="4408" spans="4:5">
      <c r="D4408" s="21"/>
      <c r="E4408" s="21"/>
    </row>
    <row r="4409" spans="4:5">
      <c r="D4409" s="21"/>
      <c r="E4409" s="21"/>
    </row>
    <row r="4410" spans="4:5">
      <c r="D4410" s="21"/>
      <c r="E4410" s="21"/>
    </row>
    <row r="4411" spans="4:5">
      <c r="D4411" s="21"/>
      <c r="E4411" s="21"/>
    </row>
    <row r="4412" spans="4:5">
      <c r="D4412" s="21"/>
      <c r="E4412" s="21"/>
    </row>
    <row r="4413" spans="4:5">
      <c r="D4413" s="21"/>
      <c r="E4413" s="21"/>
    </row>
    <row r="4414" spans="4:5">
      <c r="D4414" s="21"/>
      <c r="E4414" s="21"/>
    </row>
    <row r="4415" spans="4:5">
      <c r="D4415" s="21"/>
      <c r="E4415" s="21"/>
    </row>
    <row r="4416" spans="4:5">
      <c r="D4416" s="21"/>
      <c r="E4416" s="21"/>
    </row>
    <row r="4417" spans="4:5">
      <c r="D4417" s="21"/>
      <c r="E4417" s="21"/>
    </row>
    <row r="4418" spans="4:5">
      <c r="D4418" s="21"/>
      <c r="E4418" s="21"/>
    </row>
    <row r="4419" spans="4:5">
      <c r="D4419" s="21"/>
      <c r="E4419" s="21"/>
    </row>
    <row r="4420" spans="4:5">
      <c r="D4420" s="21"/>
      <c r="E4420" s="21"/>
    </row>
    <row r="4421" spans="4:5">
      <c r="D4421" s="21"/>
      <c r="E4421" s="21"/>
    </row>
    <row r="4422" spans="4:5">
      <c r="D4422" s="21"/>
      <c r="E4422" s="21"/>
    </row>
    <row r="4423" spans="4:5">
      <c r="D4423" s="21"/>
      <c r="E4423" s="21"/>
    </row>
    <row r="4424" spans="4:5">
      <c r="D4424" s="21"/>
      <c r="E4424" s="21"/>
    </row>
    <row r="4425" spans="4:5">
      <c r="D4425" s="21"/>
      <c r="E4425" s="21"/>
    </row>
    <row r="4426" spans="4:5">
      <c r="D4426" s="21"/>
      <c r="E4426" s="21"/>
    </row>
    <row r="4427" spans="4:5">
      <c r="D4427" s="21"/>
      <c r="E4427" s="21"/>
    </row>
    <row r="4428" spans="4:5">
      <c r="D4428" s="21"/>
      <c r="E4428" s="21"/>
    </row>
    <row r="4429" spans="4:5">
      <c r="D4429" s="21"/>
      <c r="E4429" s="21"/>
    </row>
    <row r="4430" spans="4:5">
      <c r="D4430" s="21"/>
      <c r="E4430" s="21"/>
    </row>
    <row r="4431" spans="4:5">
      <c r="D4431" s="21"/>
      <c r="E4431" s="21"/>
    </row>
    <row r="4432" spans="4:5">
      <c r="D4432" s="21"/>
      <c r="E4432" s="21"/>
    </row>
    <row r="4433" spans="4:5">
      <c r="D4433" s="21"/>
      <c r="E4433" s="21"/>
    </row>
    <row r="4434" spans="4:5">
      <c r="D4434" s="21"/>
      <c r="E4434" s="21"/>
    </row>
    <row r="4435" spans="4:5">
      <c r="D4435" s="21"/>
      <c r="E4435" s="21"/>
    </row>
    <row r="4436" spans="4:5">
      <c r="D4436" s="21"/>
      <c r="E4436" s="21"/>
    </row>
    <row r="4437" spans="4:5">
      <c r="D4437" s="21"/>
      <c r="E4437" s="21"/>
    </row>
    <row r="4438" spans="4:5">
      <c r="D4438" s="21"/>
      <c r="E4438" s="21"/>
    </row>
    <row r="4439" spans="4:5">
      <c r="D4439" s="21"/>
      <c r="E4439" s="21"/>
    </row>
    <row r="4440" spans="4:5">
      <c r="D4440" s="21"/>
      <c r="E4440" s="21"/>
    </row>
    <row r="4441" spans="4:5">
      <c r="D4441" s="21"/>
      <c r="E4441" s="21"/>
    </row>
    <row r="4442" spans="4:5">
      <c r="D4442" s="21"/>
      <c r="E4442" s="21"/>
    </row>
    <row r="4443" spans="4:5">
      <c r="D4443" s="21"/>
      <c r="E4443" s="21"/>
    </row>
    <row r="4444" spans="4:5">
      <c r="D4444" s="21"/>
      <c r="E4444" s="21"/>
    </row>
    <row r="4445" spans="4:5">
      <c r="D4445" s="21"/>
      <c r="E4445" s="21"/>
    </row>
    <row r="4446" spans="4:5">
      <c r="D4446" s="21"/>
      <c r="E4446" s="21"/>
    </row>
    <row r="4447" spans="4:5">
      <c r="D4447" s="21"/>
      <c r="E4447" s="21"/>
    </row>
    <row r="4448" spans="4:5">
      <c r="D4448" s="21"/>
      <c r="E4448" s="21"/>
    </row>
    <row r="4449" spans="4:5">
      <c r="D4449" s="21"/>
      <c r="E4449" s="21"/>
    </row>
    <row r="4450" spans="4:5">
      <c r="D4450" s="21"/>
      <c r="E4450" s="21"/>
    </row>
    <row r="4451" spans="4:5">
      <c r="D4451" s="21"/>
      <c r="E4451" s="21"/>
    </row>
    <row r="4452" spans="4:5">
      <c r="D4452" s="21"/>
      <c r="E4452" s="21"/>
    </row>
    <row r="4453" spans="4:5">
      <c r="D4453" s="21"/>
      <c r="E4453" s="21"/>
    </row>
    <row r="4454" spans="4:5">
      <c r="D4454" s="21"/>
      <c r="E4454" s="21"/>
    </row>
    <row r="4455" spans="4:5">
      <c r="D4455" s="21"/>
      <c r="E4455" s="21"/>
    </row>
    <row r="4456" spans="4:5">
      <c r="D4456" s="21"/>
      <c r="E4456" s="21"/>
    </row>
    <row r="4457" spans="4:5">
      <c r="D4457" s="21"/>
      <c r="E4457" s="21"/>
    </row>
    <row r="4458" spans="4:5">
      <c r="D4458" s="21"/>
      <c r="E4458" s="21"/>
    </row>
    <row r="4459" spans="4:5">
      <c r="D4459" s="21"/>
      <c r="E4459" s="21"/>
    </row>
    <row r="4460" spans="4:5">
      <c r="D4460" s="21"/>
      <c r="E4460" s="21"/>
    </row>
    <row r="4461" spans="4:5">
      <c r="D4461" s="21"/>
      <c r="E4461" s="21"/>
    </row>
    <row r="4462" spans="4:5">
      <c r="D4462" s="21"/>
      <c r="E4462" s="21"/>
    </row>
    <row r="4463" spans="4:5">
      <c r="D4463" s="21"/>
      <c r="E4463" s="21"/>
    </row>
    <row r="4464" spans="4:5">
      <c r="D4464" s="21"/>
      <c r="E4464" s="21"/>
    </row>
    <row r="4465" spans="4:5">
      <c r="D4465" s="21"/>
      <c r="E4465" s="21"/>
    </row>
    <row r="4466" spans="4:5">
      <c r="D4466" s="21"/>
      <c r="E4466" s="21"/>
    </row>
    <row r="4467" spans="4:5">
      <c r="D4467" s="21"/>
      <c r="E4467" s="21"/>
    </row>
    <row r="4468" spans="4:5">
      <c r="D4468" s="21"/>
      <c r="E4468" s="21"/>
    </row>
    <row r="4469" spans="4:5">
      <c r="D4469" s="21"/>
      <c r="E4469" s="21"/>
    </row>
    <row r="4470" spans="4:5">
      <c r="D4470" s="21"/>
      <c r="E4470" s="21"/>
    </row>
    <row r="4471" spans="4:5">
      <c r="D4471" s="21"/>
      <c r="E4471" s="21"/>
    </row>
    <row r="4472" spans="4:5">
      <c r="D4472" s="21"/>
      <c r="E4472" s="21"/>
    </row>
    <row r="4473" spans="4:5">
      <c r="D4473" s="21"/>
      <c r="E4473" s="21"/>
    </row>
    <row r="4474" spans="4:5">
      <c r="D4474" s="21"/>
      <c r="E4474" s="21"/>
    </row>
    <row r="4475" spans="4:5">
      <c r="D4475" s="21"/>
      <c r="E4475" s="21"/>
    </row>
    <row r="4476" spans="4:5">
      <c r="D4476" s="21"/>
      <c r="E4476" s="21"/>
    </row>
    <row r="4477" spans="4:5">
      <c r="D4477" s="21"/>
      <c r="E4477" s="21"/>
    </row>
    <row r="4478" spans="4:5">
      <c r="D4478" s="21"/>
      <c r="E4478" s="21"/>
    </row>
    <row r="4479" spans="4:5">
      <c r="D4479" s="21"/>
      <c r="E4479" s="21"/>
    </row>
    <row r="4480" spans="4:5">
      <c r="D4480" s="21"/>
      <c r="E4480" s="21"/>
    </row>
    <row r="4481" spans="4:5">
      <c r="D4481" s="21"/>
      <c r="E4481" s="21"/>
    </row>
    <row r="4482" spans="4:5">
      <c r="D4482" s="21"/>
      <c r="E4482" s="21"/>
    </row>
    <row r="4483" spans="4:5">
      <c r="D4483" s="21"/>
      <c r="E4483" s="21"/>
    </row>
    <row r="4484" spans="4:5">
      <c r="D4484" s="21"/>
      <c r="E4484" s="21"/>
    </row>
    <row r="4485" spans="4:5">
      <c r="D4485" s="21"/>
      <c r="E4485" s="21"/>
    </row>
    <row r="4486" spans="4:5">
      <c r="D4486" s="21"/>
      <c r="E4486" s="21"/>
    </row>
    <row r="4487" spans="4:5">
      <c r="D4487" s="21"/>
      <c r="E4487" s="21"/>
    </row>
    <row r="4488" spans="4:5">
      <c r="D4488" s="21"/>
      <c r="E4488" s="21"/>
    </row>
    <row r="4489" spans="4:5">
      <c r="D4489" s="21"/>
      <c r="E4489" s="21"/>
    </row>
    <row r="4490" spans="4:5">
      <c r="D4490" s="21"/>
      <c r="E4490" s="21"/>
    </row>
    <row r="4491" spans="4:5">
      <c r="D4491" s="21"/>
      <c r="E4491" s="21"/>
    </row>
    <row r="4492" spans="4:5">
      <c r="D4492" s="21"/>
      <c r="E4492" s="21"/>
    </row>
    <row r="4493" spans="4:5">
      <c r="D4493" s="21"/>
      <c r="E4493" s="21"/>
    </row>
    <row r="4494" spans="4:5">
      <c r="D4494" s="21"/>
      <c r="E4494" s="21"/>
    </row>
    <row r="4495" spans="4:5">
      <c r="D4495" s="21"/>
      <c r="E4495" s="21"/>
    </row>
    <row r="4496" spans="4:5">
      <c r="D4496" s="21"/>
      <c r="E4496" s="21"/>
    </row>
    <row r="4497" spans="4:5">
      <c r="D4497" s="21"/>
      <c r="E4497" s="21"/>
    </row>
    <row r="4498" spans="4:5">
      <c r="D4498" s="21"/>
      <c r="E4498" s="21"/>
    </row>
    <row r="4499" spans="4:5">
      <c r="D4499" s="21"/>
      <c r="E4499" s="21"/>
    </row>
    <row r="4500" spans="4:5">
      <c r="D4500" s="21"/>
      <c r="E4500" s="21"/>
    </row>
    <row r="4501" spans="4:5">
      <c r="D4501" s="21"/>
      <c r="E4501" s="21"/>
    </row>
    <row r="4502" spans="4:5">
      <c r="D4502" s="21"/>
      <c r="E4502" s="21"/>
    </row>
    <row r="4503" spans="4:5">
      <c r="D4503" s="21"/>
      <c r="E4503" s="21"/>
    </row>
    <row r="4504" spans="4:5">
      <c r="D4504" s="21"/>
      <c r="E4504" s="21"/>
    </row>
    <row r="4505" spans="4:5">
      <c r="D4505" s="21"/>
      <c r="E4505" s="21"/>
    </row>
    <row r="4506" spans="4:5">
      <c r="D4506" s="21"/>
      <c r="E4506" s="21"/>
    </row>
    <row r="4507" spans="4:5">
      <c r="D4507" s="21"/>
      <c r="E4507" s="21"/>
    </row>
    <row r="4508" spans="4:5">
      <c r="D4508" s="21"/>
      <c r="E4508" s="21"/>
    </row>
    <row r="4509" spans="4:5">
      <c r="D4509" s="21"/>
      <c r="E4509" s="21"/>
    </row>
    <row r="4510" spans="4:5">
      <c r="D4510" s="21"/>
      <c r="E4510" s="21"/>
    </row>
    <row r="4511" spans="4:5">
      <c r="D4511" s="21"/>
      <c r="E4511" s="21"/>
    </row>
    <row r="4512" spans="4:5">
      <c r="D4512" s="21"/>
      <c r="E4512" s="21"/>
    </row>
    <row r="4513" spans="4:5">
      <c r="D4513" s="21"/>
      <c r="E4513" s="21"/>
    </row>
    <row r="4514" spans="4:5">
      <c r="D4514" s="21"/>
      <c r="E4514" s="21"/>
    </row>
    <row r="4515" spans="4:5">
      <c r="D4515" s="21"/>
      <c r="E4515" s="21"/>
    </row>
    <row r="4516" spans="4:5">
      <c r="D4516" s="21"/>
      <c r="E4516" s="21"/>
    </row>
    <row r="4517" spans="4:5">
      <c r="D4517" s="21"/>
      <c r="E4517" s="21"/>
    </row>
    <row r="4518" spans="4:5">
      <c r="D4518" s="21"/>
      <c r="E4518" s="21"/>
    </row>
    <row r="4519" spans="4:5">
      <c r="D4519" s="21"/>
      <c r="E4519" s="21"/>
    </row>
    <row r="4520" spans="4:5">
      <c r="D4520" s="21"/>
      <c r="E4520" s="21"/>
    </row>
    <row r="4521" spans="4:5">
      <c r="D4521" s="21"/>
      <c r="E4521" s="21"/>
    </row>
    <row r="4522" spans="4:5">
      <c r="D4522" s="21"/>
      <c r="E4522" s="21"/>
    </row>
    <row r="4523" spans="4:5">
      <c r="D4523" s="21"/>
      <c r="E4523" s="21"/>
    </row>
    <row r="4524" spans="4:5">
      <c r="D4524" s="21"/>
      <c r="E4524" s="21"/>
    </row>
    <row r="4525" spans="4:5">
      <c r="D4525" s="21"/>
      <c r="E4525" s="21"/>
    </row>
    <row r="4526" spans="4:5">
      <c r="D4526" s="21"/>
      <c r="E4526" s="21"/>
    </row>
    <row r="4527" spans="4:5">
      <c r="D4527" s="21"/>
      <c r="E4527" s="21"/>
    </row>
    <row r="4528" spans="4:5">
      <c r="D4528" s="21"/>
      <c r="E4528" s="21"/>
    </row>
    <row r="4529" spans="4:5">
      <c r="D4529" s="21"/>
      <c r="E4529" s="21"/>
    </row>
    <row r="4530" spans="4:5">
      <c r="D4530" s="21"/>
      <c r="E4530" s="21"/>
    </row>
    <row r="4531" spans="4:5">
      <c r="D4531" s="21"/>
      <c r="E4531" s="21"/>
    </row>
    <row r="4532" spans="4:5">
      <c r="D4532" s="21"/>
      <c r="E4532" s="21"/>
    </row>
    <row r="4533" spans="4:5">
      <c r="D4533" s="21"/>
      <c r="E4533" s="21"/>
    </row>
    <row r="4534" spans="4:5">
      <c r="D4534" s="21"/>
      <c r="E4534" s="21"/>
    </row>
    <row r="4535" spans="4:5">
      <c r="D4535" s="21"/>
      <c r="E4535" s="21"/>
    </row>
    <row r="4536" spans="4:5">
      <c r="D4536" s="21"/>
      <c r="E4536" s="21"/>
    </row>
    <row r="4537" spans="4:5">
      <c r="D4537" s="21"/>
      <c r="E4537" s="21"/>
    </row>
    <row r="4538" spans="4:5">
      <c r="D4538" s="21"/>
      <c r="E4538" s="21"/>
    </row>
    <row r="4539" spans="4:5">
      <c r="D4539" s="21"/>
      <c r="E4539" s="21"/>
    </row>
    <row r="4540" spans="4:5">
      <c r="D4540" s="21"/>
      <c r="E4540" s="21"/>
    </row>
    <row r="4541" spans="4:5">
      <c r="D4541" s="21"/>
      <c r="E4541" s="21"/>
    </row>
    <row r="4542" spans="4:5">
      <c r="D4542" s="21"/>
      <c r="E4542" s="21"/>
    </row>
    <row r="4543" spans="4:5">
      <c r="D4543" s="21"/>
      <c r="E4543" s="21"/>
    </row>
    <row r="4544" spans="4:5">
      <c r="D4544" s="21"/>
      <c r="E4544" s="21"/>
    </row>
    <row r="4545" spans="4:5">
      <c r="D4545" s="21"/>
      <c r="E4545" s="21"/>
    </row>
    <row r="4546" spans="4:5">
      <c r="D4546" s="21"/>
      <c r="E4546" s="21"/>
    </row>
    <row r="4547" spans="4:5">
      <c r="D4547" s="21"/>
      <c r="E4547" s="21"/>
    </row>
    <row r="4548" spans="4:5">
      <c r="D4548" s="21"/>
      <c r="E4548" s="21"/>
    </row>
    <row r="4549" spans="4:5">
      <c r="D4549" s="21"/>
      <c r="E4549" s="21"/>
    </row>
    <row r="4550" spans="4:5">
      <c r="D4550" s="21"/>
      <c r="E4550" s="21"/>
    </row>
    <row r="4551" spans="4:5">
      <c r="D4551" s="21"/>
      <c r="E4551" s="21"/>
    </row>
    <row r="4552" spans="4:5">
      <c r="D4552" s="21"/>
      <c r="E4552" s="21"/>
    </row>
    <row r="4553" spans="4:5">
      <c r="D4553" s="21"/>
      <c r="E4553" s="21"/>
    </row>
    <row r="4554" spans="4:5">
      <c r="D4554" s="21"/>
      <c r="E4554" s="21"/>
    </row>
    <row r="4555" spans="4:5">
      <c r="D4555" s="21"/>
      <c r="E4555" s="21"/>
    </row>
    <row r="4556" spans="4:5">
      <c r="D4556" s="21"/>
      <c r="E4556" s="21"/>
    </row>
    <row r="4557" spans="4:5">
      <c r="D4557" s="21"/>
      <c r="E4557" s="21"/>
    </row>
    <row r="4558" spans="4:5">
      <c r="D4558" s="21"/>
      <c r="E4558" s="21"/>
    </row>
    <row r="4559" spans="4:5">
      <c r="D4559" s="21"/>
      <c r="E4559" s="21"/>
    </row>
    <row r="4560" spans="4:5">
      <c r="D4560" s="21"/>
      <c r="E4560" s="21"/>
    </row>
    <row r="4561" spans="4:5">
      <c r="D4561" s="21"/>
      <c r="E4561" s="21"/>
    </row>
    <row r="4562" spans="4:5">
      <c r="D4562" s="21"/>
      <c r="E4562" s="21"/>
    </row>
    <row r="4563" spans="4:5">
      <c r="D4563" s="21"/>
      <c r="E4563" s="21"/>
    </row>
    <row r="4564" spans="4:5">
      <c r="D4564" s="21"/>
      <c r="E4564" s="21"/>
    </row>
    <row r="4565" spans="4:5">
      <c r="D4565" s="21"/>
      <c r="E4565" s="21"/>
    </row>
    <row r="4566" spans="4:5">
      <c r="D4566" s="21"/>
      <c r="E4566" s="21"/>
    </row>
    <row r="4567" spans="4:5">
      <c r="D4567" s="21"/>
      <c r="E4567" s="21"/>
    </row>
    <row r="4568" spans="4:5">
      <c r="D4568" s="21"/>
      <c r="E4568" s="21"/>
    </row>
    <row r="4569" spans="4:5">
      <c r="D4569" s="21"/>
      <c r="E4569" s="21"/>
    </row>
    <row r="4570" spans="4:5">
      <c r="D4570" s="21"/>
      <c r="E4570" s="21"/>
    </row>
    <row r="4571" spans="4:5">
      <c r="D4571" s="21"/>
      <c r="E4571" s="21"/>
    </row>
    <row r="4572" spans="4:5">
      <c r="D4572" s="21"/>
      <c r="E4572" s="21"/>
    </row>
    <row r="4573" spans="4:5">
      <c r="D4573" s="21"/>
      <c r="E4573" s="21"/>
    </row>
    <row r="4574" spans="4:5">
      <c r="D4574" s="21"/>
      <c r="E4574" s="21"/>
    </row>
    <row r="4575" spans="4:5">
      <c r="D4575" s="21"/>
      <c r="E4575" s="21"/>
    </row>
    <row r="4576" spans="4:5">
      <c r="D4576" s="21"/>
      <c r="E4576" s="21"/>
    </row>
    <row r="4577" spans="4:5">
      <c r="D4577" s="21"/>
      <c r="E4577" s="21"/>
    </row>
    <row r="4578" spans="4:5">
      <c r="D4578" s="21"/>
      <c r="E4578" s="21"/>
    </row>
    <row r="4579" spans="4:5">
      <c r="D4579" s="21"/>
      <c r="E4579" s="21"/>
    </row>
    <row r="4580" spans="4:5">
      <c r="D4580" s="21"/>
      <c r="E4580" s="21"/>
    </row>
    <row r="4581" spans="4:5">
      <c r="D4581" s="21"/>
      <c r="E4581" s="21"/>
    </row>
    <row r="4582" spans="4:5">
      <c r="D4582" s="21"/>
      <c r="E4582" s="21"/>
    </row>
    <row r="4583" spans="4:5">
      <c r="D4583" s="21"/>
      <c r="E4583" s="21"/>
    </row>
    <row r="4584" spans="4:5">
      <c r="D4584" s="21"/>
      <c r="E4584" s="21"/>
    </row>
    <row r="4585" spans="4:5">
      <c r="D4585" s="21"/>
      <c r="E4585" s="21"/>
    </row>
    <row r="4586" spans="4:5">
      <c r="D4586" s="21"/>
      <c r="E4586" s="21"/>
    </row>
    <row r="4587" spans="4:5">
      <c r="D4587" s="21"/>
      <c r="E4587" s="21"/>
    </row>
    <row r="4588" spans="4:5">
      <c r="D4588" s="21"/>
      <c r="E4588" s="21"/>
    </row>
    <row r="4589" spans="4:5">
      <c r="D4589" s="21"/>
      <c r="E4589" s="21"/>
    </row>
    <row r="4590" spans="4:5">
      <c r="D4590" s="21"/>
      <c r="E4590" s="21"/>
    </row>
    <row r="4591" spans="4:5">
      <c r="D4591" s="21"/>
      <c r="E4591" s="21"/>
    </row>
    <row r="4592" spans="4:5">
      <c r="D4592" s="21"/>
      <c r="E4592" s="21"/>
    </row>
    <row r="4593" spans="4:5">
      <c r="D4593" s="21"/>
      <c r="E4593" s="21"/>
    </row>
    <row r="4594" spans="4:5">
      <c r="D4594" s="21"/>
      <c r="E4594" s="21"/>
    </row>
    <row r="4595" spans="4:5">
      <c r="D4595" s="21"/>
      <c r="E4595" s="21"/>
    </row>
    <row r="4596" spans="4:5">
      <c r="D4596" s="21"/>
      <c r="E4596" s="21"/>
    </row>
    <row r="4597" spans="4:5">
      <c r="D4597" s="21"/>
      <c r="E4597" s="21"/>
    </row>
    <row r="4598" spans="4:5">
      <c r="D4598" s="21"/>
      <c r="E4598" s="21"/>
    </row>
    <row r="4599" spans="4:5">
      <c r="D4599" s="21"/>
      <c r="E4599" s="21"/>
    </row>
    <row r="4600" spans="4:5">
      <c r="D4600" s="21"/>
      <c r="E4600" s="21"/>
    </row>
    <row r="4601" spans="4:5">
      <c r="D4601" s="21"/>
      <c r="E4601" s="21"/>
    </row>
    <row r="4602" spans="4:5">
      <c r="D4602" s="21"/>
      <c r="E4602" s="21"/>
    </row>
    <row r="4603" spans="4:5">
      <c r="D4603" s="21"/>
      <c r="E4603" s="21"/>
    </row>
    <row r="4604" spans="4:5">
      <c r="D4604" s="21"/>
      <c r="E4604" s="21"/>
    </row>
    <row r="4605" spans="4:5">
      <c r="D4605" s="21"/>
      <c r="E4605" s="21"/>
    </row>
    <row r="4606" spans="4:5">
      <c r="D4606" s="21"/>
      <c r="E4606" s="21"/>
    </row>
    <row r="4607" spans="4:5">
      <c r="D4607" s="21"/>
      <c r="E4607" s="21"/>
    </row>
    <row r="4608" spans="4:5">
      <c r="D4608" s="21"/>
      <c r="E4608" s="21"/>
    </row>
    <row r="4609" spans="4:5">
      <c r="D4609" s="21"/>
      <c r="E4609" s="21"/>
    </row>
    <row r="4610" spans="4:5">
      <c r="D4610" s="21"/>
      <c r="E4610" s="21"/>
    </row>
    <row r="4611" spans="4:5">
      <c r="D4611" s="21"/>
      <c r="E4611" s="21"/>
    </row>
    <row r="4612" spans="4:5">
      <c r="D4612" s="21"/>
      <c r="E4612" s="21"/>
    </row>
    <row r="4613" spans="4:5">
      <c r="D4613" s="21"/>
      <c r="E4613" s="21"/>
    </row>
    <row r="4614" spans="4:5">
      <c r="D4614" s="21"/>
      <c r="E4614" s="21"/>
    </row>
    <row r="4615" spans="4:5">
      <c r="D4615" s="21"/>
      <c r="E4615" s="21"/>
    </row>
    <row r="4616" spans="4:5">
      <c r="D4616" s="21"/>
      <c r="E4616" s="21"/>
    </row>
    <row r="4617" spans="4:5">
      <c r="D4617" s="21"/>
      <c r="E4617" s="21"/>
    </row>
    <row r="4618" spans="4:5">
      <c r="D4618" s="21"/>
      <c r="E4618" s="21"/>
    </row>
    <row r="4619" spans="4:5">
      <c r="D4619" s="21"/>
      <c r="E4619" s="21"/>
    </row>
    <row r="4620" spans="4:5">
      <c r="D4620" s="21"/>
      <c r="E4620" s="21"/>
    </row>
    <row r="4621" spans="4:5">
      <c r="D4621" s="21"/>
      <c r="E4621" s="21"/>
    </row>
    <row r="4622" spans="4:5">
      <c r="D4622" s="21"/>
      <c r="E4622" s="21"/>
    </row>
    <row r="4623" spans="4:5">
      <c r="D4623" s="21"/>
      <c r="E4623" s="21"/>
    </row>
    <row r="4624" spans="4:5">
      <c r="D4624" s="21"/>
      <c r="E4624" s="21"/>
    </row>
    <row r="4625" spans="4:5">
      <c r="D4625" s="21"/>
      <c r="E4625" s="21"/>
    </row>
    <row r="4626" spans="4:5">
      <c r="D4626" s="21"/>
      <c r="E4626" s="21"/>
    </row>
    <row r="4627" spans="4:5">
      <c r="D4627" s="21"/>
      <c r="E4627" s="21"/>
    </row>
    <row r="4628" spans="4:5">
      <c r="D4628" s="21"/>
      <c r="E4628" s="21"/>
    </row>
    <row r="4629" spans="4:5">
      <c r="D4629" s="21"/>
      <c r="E4629" s="21"/>
    </row>
    <row r="4630" spans="4:5">
      <c r="D4630" s="21"/>
      <c r="E4630" s="21"/>
    </row>
    <row r="4631" spans="4:5">
      <c r="D4631" s="21"/>
      <c r="E4631" s="21"/>
    </row>
    <row r="4632" spans="4:5">
      <c r="D4632" s="21"/>
      <c r="E4632" s="21"/>
    </row>
    <row r="4633" spans="4:5">
      <c r="D4633" s="21"/>
      <c r="E4633" s="21"/>
    </row>
    <row r="4634" spans="4:5">
      <c r="D4634" s="21"/>
      <c r="E4634" s="21"/>
    </row>
    <row r="4635" spans="4:5">
      <c r="D4635" s="21"/>
      <c r="E4635" s="21"/>
    </row>
    <row r="4636" spans="4:5">
      <c r="D4636" s="21"/>
      <c r="E4636" s="21"/>
    </row>
    <row r="4637" spans="4:5">
      <c r="D4637" s="21"/>
      <c r="E4637" s="21"/>
    </row>
    <row r="4638" spans="4:5">
      <c r="D4638" s="21"/>
      <c r="E4638" s="21"/>
    </row>
    <row r="4639" spans="4:5">
      <c r="D4639" s="21"/>
      <c r="E4639" s="21"/>
    </row>
    <row r="4640" spans="4:5">
      <c r="D4640" s="21"/>
      <c r="E4640" s="21"/>
    </row>
    <row r="4641" spans="4:5">
      <c r="D4641" s="21"/>
      <c r="E4641" s="21"/>
    </row>
    <row r="4642" spans="4:5">
      <c r="D4642" s="21"/>
      <c r="E4642" s="21"/>
    </row>
    <row r="4643" spans="4:5">
      <c r="D4643" s="21"/>
      <c r="E4643" s="21"/>
    </row>
    <row r="4644" spans="4:5">
      <c r="D4644" s="21"/>
      <c r="E4644" s="21"/>
    </row>
    <row r="4645" spans="4:5">
      <c r="D4645" s="21"/>
      <c r="E4645" s="21"/>
    </row>
    <row r="4646" spans="4:5">
      <c r="D4646" s="21"/>
      <c r="E4646" s="21"/>
    </row>
    <row r="4647" spans="4:5">
      <c r="D4647" s="21"/>
      <c r="E4647" s="21"/>
    </row>
    <row r="4648" spans="4:5">
      <c r="D4648" s="21"/>
      <c r="E4648" s="21"/>
    </row>
    <row r="4649" spans="4:5">
      <c r="D4649" s="21"/>
      <c r="E4649" s="21"/>
    </row>
    <row r="4650" spans="4:5">
      <c r="D4650" s="21"/>
      <c r="E4650" s="21"/>
    </row>
    <row r="4651" spans="4:5">
      <c r="D4651" s="21"/>
      <c r="E4651" s="21"/>
    </row>
    <row r="4652" spans="4:5">
      <c r="D4652" s="21"/>
      <c r="E4652" s="21"/>
    </row>
    <row r="4653" spans="4:5">
      <c r="D4653" s="21"/>
      <c r="E4653" s="21"/>
    </row>
    <row r="4654" spans="4:5">
      <c r="D4654" s="21"/>
      <c r="E4654" s="21"/>
    </row>
    <row r="4655" spans="4:5">
      <c r="D4655" s="21"/>
      <c r="E4655" s="21"/>
    </row>
    <row r="4656" spans="4:5">
      <c r="D4656" s="21"/>
      <c r="E4656" s="21"/>
    </row>
    <row r="4657" spans="4:5">
      <c r="D4657" s="21"/>
      <c r="E4657" s="21"/>
    </row>
    <row r="4658" spans="4:5">
      <c r="D4658" s="21"/>
      <c r="E4658" s="21"/>
    </row>
    <row r="4659" spans="4:5">
      <c r="D4659" s="21"/>
      <c r="E4659" s="21"/>
    </row>
    <row r="4660" spans="4:5">
      <c r="D4660" s="21"/>
      <c r="E4660" s="21"/>
    </row>
    <row r="4661" spans="4:5">
      <c r="D4661" s="21"/>
      <c r="E4661" s="21"/>
    </row>
    <row r="4662" spans="4:5">
      <c r="D4662" s="21"/>
      <c r="E4662" s="21"/>
    </row>
    <row r="4663" spans="4:5">
      <c r="D4663" s="21"/>
      <c r="E4663" s="21"/>
    </row>
    <row r="4664" spans="4:5">
      <c r="D4664" s="21"/>
      <c r="E4664" s="21"/>
    </row>
    <row r="4665" spans="4:5">
      <c r="D4665" s="21"/>
      <c r="E4665" s="21"/>
    </row>
    <row r="4666" spans="4:5">
      <c r="D4666" s="21"/>
      <c r="E4666" s="21"/>
    </row>
    <row r="4667" spans="4:5">
      <c r="D4667" s="21"/>
      <c r="E4667" s="21"/>
    </row>
    <row r="4668" spans="4:5">
      <c r="D4668" s="21"/>
      <c r="E4668" s="21"/>
    </row>
    <row r="4669" spans="4:5">
      <c r="D4669" s="21"/>
      <c r="E4669" s="21"/>
    </row>
    <row r="4670" spans="4:5">
      <c r="D4670" s="21"/>
      <c r="E4670" s="21"/>
    </row>
    <row r="4671" spans="4:5">
      <c r="D4671" s="21"/>
      <c r="E4671" s="21"/>
    </row>
    <row r="4672" spans="4:5">
      <c r="D4672" s="21"/>
      <c r="E4672" s="21"/>
    </row>
    <row r="4673" spans="4:5">
      <c r="D4673" s="21"/>
      <c r="E4673" s="21"/>
    </row>
    <row r="4674" spans="4:5">
      <c r="D4674" s="21"/>
      <c r="E4674" s="21"/>
    </row>
    <row r="4675" spans="4:5">
      <c r="D4675" s="21"/>
      <c r="E4675" s="21"/>
    </row>
    <row r="4676" spans="4:5">
      <c r="D4676" s="21"/>
      <c r="E4676" s="21"/>
    </row>
    <row r="4677" spans="4:5">
      <c r="D4677" s="21"/>
      <c r="E4677" s="21"/>
    </row>
    <row r="4678" spans="4:5">
      <c r="D4678" s="21"/>
      <c r="E4678" s="21"/>
    </row>
    <row r="4679" spans="4:5">
      <c r="D4679" s="21"/>
      <c r="E4679" s="21"/>
    </row>
    <row r="4680" spans="4:5">
      <c r="D4680" s="21"/>
      <c r="E4680" s="21"/>
    </row>
    <row r="4681" spans="4:5">
      <c r="D4681" s="21"/>
      <c r="E4681" s="21"/>
    </row>
    <row r="4682" spans="4:5">
      <c r="D4682" s="21"/>
      <c r="E4682" s="21"/>
    </row>
    <row r="4683" spans="4:5">
      <c r="D4683" s="21"/>
      <c r="E4683" s="21"/>
    </row>
    <row r="4684" spans="4:5">
      <c r="D4684" s="21"/>
      <c r="E4684" s="21"/>
    </row>
    <row r="4685" spans="4:5">
      <c r="D4685" s="21"/>
      <c r="E4685" s="21"/>
    </row>
    <row r="4686" spans="4:5">
      <c r="D4686" s="21"/>
      <c r="E4686" s="21"/>
    </row>
    <row r="4687" spans="4:5">
      <c r="D4687" s="21"/>
      <c r="E4687" s="21"/>
    </row>
    <row r="4688" spans="4:5">
      <c r="D4688" s="21"/>
      <c r="E4688" s="21"/>
    </row>
    <row r="4689" spans="4:5">
      <c r="D4689" s="21"/>
      <c r="E4689" s="21"/>
    </row>
    <row r="4690" spans="4:5">
      <c r="D4690" s="21"/>
      <c r="E4690" s="21"/>
    </row>
    <row r="4691" spans="4:5">
      <c r="D4691" s="21"/>
      <c r="E4691" s="21"/>
    </row>
    <row r="4692" spans="4:5">
      <c r="D4692" s="21"/>
      <c r="E4692" s="21"/>
    </row>
    <row r="4693" spans="4:5">
      <c r="D4693" s="21"/>
      <c r="E4693" s="21"/>
    </row>
    <row r="4694" spans="4:5">
      <c r="D4694" s="21"/>
      <c r="E4694" s="21"/>
    </row>
    <row r="4695" spans="4:5">
      <c r="D4695" s="21"/>
      <c r="E4695" s="21"/>
    </row>
    <row r="4696" spans="4:5">
      <c r="D4696" s="21"/>
      <c r="E4696" s="21"/>
    </row>
    <row r="4697" spans="4:5">
      <c r="D4697" s="21"/>
      <c r="E4697" s="21"/>
    </row>
    <row r="4698" spans="4:5">
      <c r="D4698" s="21"/>
      <c r="E4698" s="21"/>
    </row>
    <row r="4699" spans="4:5">
      <c r="D4699" s="21"/>
      <c r="E4699" s="21"/>
    </row>
    <row r="4700" spans="4:5">
      <c r="D4700" s="21"/>
      <c r="E4700" s="21"/>
    </row>
    <row r="4701" spans="4:5">
      <c r="D4701" s="21"/>
      <c r="E4701" s="21"/>
    </row>
    <row r="4702" spans="4:5">
      <c r="D4702" s="21"/>
      <c r="E4702" s="21"/>
    </row>
    <row r="4703" spans="4:5">
      <c r="D4703" s="21"/>
      <c r="E4703" s="21"/>
    </row>
    <row r="4704" spans="4:5">
      <c r="D4704" s="21"/>
      <c r="E4704" s="21"/>
    </row>
    <row r="4705" spans="4:5">
      <c r="D4705" s="21"/>
      <c r="E4705" s="21"/>
    </row>
    <row r="4706" spans="4:5">
      <c r="D4706" s="21"/>
      <c r="E4706" s="21"/>
    </row>
    <row r="4707" spans="4:5">
      <c r="D4707" s="21"/>
      <c r="E4707" s="21"/>
    </row>
    <row r="4708" spans="4:5">
      <c r="D4708" s="21"/>
      <c r="E4708" s="21"/>
    </row>
    <row r="4709" spans="4:5">
      <c r="D4709" s="21"/>
      <c r="E4709" s="21"/>
    </row>
    <row r="4710" spans="4:5">
      <c r="D4710" s="21"/>
      <c r="E4710" s="21"/>
    </row>
    <row r="4711" spans="4:5">
      <c r="D4711" s="21"/>
      <c r="E4711" s="21"/>
    </row>
    <row r="4712" spans="4:5">
      <c r="D4712" s="21"/>
      <c r="E4712" s="21"/>
    </row>
    <row r="4713" spans="4:5">
      <c r="D4713" s="21"/>
      <c r="E4713" s="21"/>
    </row>
    <row r="4714" spans="4:5">
      <c r="D4714" s="21"/>
      <c r="E4714" s="21"/>
    </row>
    <row r="4715" spans="4:5">
      <c r="D4715" s="21"/>
      <c r="E4715" s="21"/>
    </row>
    <row r="4716" spans="4:5">
      <c r="D4716" s="21"/>
      <c r="E4716" s="21"/>
    </row>
    <row r="4717" spans="4:5">
      <c r="D4717" s="21"/>
      <c r="E4717" s="21"/>
    </row>
    <row r="4718" spans="4:5">
      <c r="D4718" s="21"/>
      <c r="E4718" s="21"/>
    </row>
    <row r="4719" spans="4:5">
      <c r="D4719" s="21"/>
      <c r="E4719" s="21"/>
    </row>
    <row r="4720" spans="4:5">
      <c r="D4720" s="21"/>
      <c r="E4720" s="21"/>
    </row>
    <row r="4721" spans="4:5">
      <c r="D4721" s="21"/>
      <c r="E4721" s="21"/>
    </row>
    <row r="4722" spans="4:5">
      <c r="D4722" s="21"/>
      <c r="E4722" s="21"/>
    </row>
    <row r="4723" spans="4:5">
      <c r="D4723" s="21"/>
      <c r="E4723" s="21"/>
    </row>
    <row r="4724" spans="4:5">
      <c r="D4724" s="21"/>
      <c r="E4724" s="21"/>
    </row>
    <row r="4725" spans="4:5">
      <c r="D4725" s="21"/>
      <c r="E4725" s="21"/>
    </row>
    <row r="4726" spans="4:5">
      <c r="D4726" s="21"/>
      <c r="E4726" s="21"/>
    </row>
    <row r="4727" spans="4:5">
      <c r="D4727" s="21"/>
      <c r="E4727" s="21"/>
    </row>
    <row r="4728" spans="4:5">
      <c r="D4728" s="21"/>
      <c r="E4728" s="21"/>
    </row>
    <row r="4729" spans="4:5">
      <c r="D4729" s="21"/>
      <c r="E4729" s="21"/>
    </row>
    <row r="4730" spans="4:5">
      <c r="D4730" s="21"/>
      <c r="E4730" s="21"/>
    </row>
    <row r="4731" spans="4:5">
      <c r="D4731" s="21"/>
      <c r="E4731" s="21"/>
    </row>
    <row r="4732" spans="4:5">
      <c r="D4732" s="21"/>
      <c r="E4732" s="21"/>
    </row>
    <row r="4733" spans="4:5">
      <c r="D4733" s="21"/>
      <c r="E4733" s="21"/>
    </row>
    <row r="4734" spans="4:5">
      <c r="D4734" s="21"/>
      <c r="E4734" s="21"/>
    </row>
    <row r="4735" spans="4:5">
      <c r="D4735" s="21"/>
      <c r="E4735" s="21"/>
    </row>
    <row r="4736" spans="4:5">
      <c r="D4736" s="21"/>
      <c r="E4736" s="21"/>
    </row>
    <row r="4737" spans="4:5">
      <c r="D4737" s="21"/>
      <c r="E4737" s="21"/>
    </row>
    <row r="4738" spans="4:5">
      <c r="D4738" s="21"/>
      <c r="E4738" s="21"/>
    </row>
    <row r="4739" spans="4:5">
      <c r="D4739" s="21"/>
      <c r="E4739" s="21"/>
    </row>
    <row r="4740" spans="4:5">
      <c r="D4740" s="21"/>
      <c r="E4740" s="21"/>
    </row>
    <row r="4741" spans="4:5">
      <c r="D4741" s="21"/>
      <c r="E4741" s="21"/>
    </row>
    <row r="4742" spans="4:5">
      <c r="D4742" s="21"/>
      <c r="E4742" s="21"/>
    </row>
    <row r="4743" spans="4:5">
      <c r="D4743" s="21"/>
      <c r="E4743" s="21"/>
    </row>
    <row r="4744" spans="4:5">
      <c r="D4744" s="21"/>
      <c r="E4744" s="21"/>
    </row>
    <row r="4745" spans="4:5">
      <c r="D4745" s="21"/>
      <c r="E4745" s="21"/>
    </row>
    <row r="4746" spans="4:5">
      <c r="D4746" s="21"/>
      <c r="E4746" s="21"/>
    </row>
    <row r="4747" spans="4:5">
      <c r="D4747" s="21"/>
      <c r="E4747" s="21"/>
    </row>
    <row r="4748" spans="4:5">
      <c r="D4748" s="21"/>
      <c r="E4748" s="21"/>
    </row>
    <row r="4749" spans="4:5">
      <c r="D4749" s="21"/>
      <c r="E4749" s="21"/>
    </row>
    <row r="4750" spans="4:5">
      <c r="D4750" s="21"/>
      <c r="E4750" s="21"/>
    </row>
    <row r="4751" spans="4:5">
      <c r="D4751" s="21"/>
      <c r="E4751" s="21"/>
    </row>
    <row r="4752" spans="4:5">
      <c r="D4752" s="21"/>
      <c r="E4752" s="21"/>
    </row>
    <row r="4753" spans="4:5">
      <c r="D4753" s="21"/>
      <c r="E4753" s="21"/>
    </row>
    <row r="4754" spans="4:5">
      <c r="D4754" s="21"/>
      <c r="E4754" s="21"/>
    </row>
    <row r="4755" spans="4:5">
      <c r="D4755" s="21"/>
      <c r="E4755" s="21"/>
    </row>
    <row r="4756" spans="4:5">
      <c r="D4756" s="21"/>
      <c r="E4756" s="21"/>
    </row>
    <row r="4757" spans="4:5">
      <c r="D4757" s="21"/>
      <c r="E4757" s="21"/>
    </row>
    <row r="4758" spans="4:5">
      <c r="D4758" s="21"/>
      <c r="E4758" s="21"/>
    </row>
    <row r="4759" spans="4:5">
      <c r="D4759" s="21"/>
      <c r="E4759" s="21"/>
    </row>
    <row r="4760" spans="4:5">
      <c r="D4760" s="21"/>
      <c r="E4760" s="21"/>
    </row>
    <row r="4761" spans="4:5">
      <c r="D4761" s="21"/>
      <c r="E4761" s="21"/>
    </row>
    <row r="4762" spans="4:5">
      <c r="D4762" s="21"/>
      <c r="E4762" s="21"/>
    </row>
    <row r="4763" spans="4:5">
      <c r="D4763" s="21"/>
      <c r="E4763" s="21"/>
    </row>
    <row r="4764" spans="4:5">
      <c r="D4764" s="21"/>
      <c r="E4764" s="21"/>
    </row>
    <row r="4765" spans="4:5">
      <c r="D4765" s="21"/>
      <c r="E4765" s="21"/>
    </row>
    <row r="4766" spans="4:5">
      <c r="D4766" s="21"/>
      <c r="E4766" s="21"/>
    </row>
    <row r="4767" spans="4:5">
      <c r="D4767" s="21"/>
      <c r="E4767" s="21"/>
    </row>
    <row r="4768" spans="4:5">
      <c r="D4768" s="21"/>
      <c r="E4768" s="21"/>
    </row>
    <row r="4769" spans="4:5">
      <c r="D4769" s="21"/>
      <c r="E4769" s="21"/>
    </row>
    <row r="4770" spans="4:5">
      <c r="D4770" s="21"/>
      <c r="E4770" s="21"/>
    </row>
    <row r="4771" spans="4:5">
      <c r="D4771" s="21"/>
      <c r="E4771" s="21"/>
    </row>
    <row r="4772" spans="4:5">
      <c r="D4772" s="21"/>
      <c r="E4772" s="21"/>
    </row>
    <row r="4773" spans="4:5">
      <c r="D4773" s="21"/>
      <c r="E4773" s="21"/>
    </row>
    <row r="4774" spans="4:5">
      <c r="D4774" s="21"/>
      <c r="E4774" s="21"/>
    </row>
    <row r="4775" spans="4:5">
      <c r="D4775" s="21"/>
      <c r="E4775" s="21"/>
    </row>
    <row r="4776" spans="4:5">
      <c r="D4776" s="21"/>
      <c r="E4776" s="21"/>
    </row>
    <row r="4777" spans="4:5">
      <c r="D4777" s="21"/>
      <c r="E4777" s="21"/>
    </row>
    <row r="4778" spans="4:5">
      <c r="D4778" s="21"/>
      <c r="E4778" s="21"/>
    </row>
    <row r="4779" spans="4:5">
      <c r="D4779" s="21"/>
      <c r="E4779" s="21"/>
    </row>
    <row r="4780" spans="4:5">
      <c r="D4780" s="21"/>
      <c r="E4780" s="21"/>
    </row>
    <row r="4781" spans="4:5">
      <c r="D4781" s="21"/>
      <c r="E4781" s="21"/>
    </row>
    <row r="4782" spans="4:5">
      <c r="D4782" s="21"/>
      <c r="E4782" s="21"/>
    </row>
    <row r="4783" spans="4:5">
      <c r="D4783" s="21"/>
      <c r="E4783" s="21"/>
    </row>
    <row r="4784" spans="4:5">
      <c r="D4784" s="21"/>
      <c r="E4784" s="21"/>
    </row>
    <row r="4785" spans="4:5">
      <c r="D4785" s="21"/>
      <c r="E4785" s="21"/>
    </row>
    <row r="4786" spans="4:5">
      <c r="D4786" s="21"/>
      <c r="E4786" s="21"/>
    </row>
    <row r="4787" spans="4:5">
      <c r="D4787" s="21"/>
      <c r="E4787" s="21"/>
    </row>
    <row r="4788" spans="4:5">
      <c r="D4788" s="21"/>
      <c r="E4788" s="21"/>
    </row>
    <row r="4789" spans="4:5">
      <c r="D4789" s="21"/>
      <c r="E4789" s="21"/>
    </row>
    <row r="4790" spans="4:5">
      <c r="D4790" s="21"/>
      <c r="E4790" s="21"/>
    </row>
    <row r="4791" spans="4:5">
      <c r="D4791" s="21"/>
      <c r="E4791" s="21"/>
    </row>
    <row r="4792" spans="4:5">
      <c r="D4792" s="21"/>
      <c r="E4792" s="21"/>
    </row>
    <row r="4793" spans="4:5">
      <c r="D4793" s="21"/>
      <c r="E4793" s="21"/>
    </row>
    <row r="4794" spans="4:5">
      <c r="D4794" s="21"/>
      <c r="E4794" s="21"/>
    </row>
    <row r="4795" spans="4:5">
      <c r="D4795" s="21"/>
      <c r="E4795" s="21"/>
    </row>
    <row r="4796" spans="4:5">
      <c r="D4796" s="21"/>
      <c r="E4796" s="21"/>
    </row>
    <row r="4797" spans="4:5">
      <c r="D4797" s="21"/>
      <c r="E4797" s="21"/>
    </row>
    <row r="4798" spans="4:5">
      <c r="D4798" s="21"/>
      <c r="E4798" s="21"/>
    </row>
    <row r="4799" spans="4:5">
      <c r="D4799" s="21"/>
      <c r="E4799" s="21"/>
    </row>
    <row r="4800" spans="4:5">
      <c r="D4800" s="21"/>
      <c r="E4800" s="21"/>
    </row>
    <row r="4801" spans="4:5">
      <c r="D4801" s="21"/>
      <c r="E4801" s="21"/>
    </row>
    <row r="4802" spans="4:5">
      <c r="D4802" s="21"/>
      <c r="E4802" s="21"/>
    </row>
    <row r="4803" spans="4:5">
      <c r="D4803" s="21"/>
      <c r="E4803" s="21"/>
    </row>
    <row r="4804" spans="4:5">
      <c r="D4804" s="21"/>
      <c r="E4804" s="21"/>
    </row>
    <row r="4805" spans="4:5">
      <c r="D4805" s="21"/>
      <c r="E4805" s="21"/>
    </row>
    <row r="4806" spans="4:5">
      <c r="D4806" s="21"/>
      <c r="E4806" s="21"/>
    </row>
    <row r="4807" spans="4:5">
      <c r="D4807" s="21"/>
      <c r="E4807" s="21"/>
    </row>
    <row r="4808" spans="4:5">
      <c r="D4808" s="21"/>
      <c r="E4808" s="21"/>
    </row>
    <row r="4809" spans="4:5">
      <c r="D4809" s="21"/>
      <c r="E4809" s="21"/>
    </row>
    <row r="4810" spans="4:5">
      <c r="D4810" s="21"/>
      <c r="E4810" s="21"/>
    </row>
    <row r="4811" spans="4:5">
      <c r="D4811" s="21"/>
      <c r="E4811" s="21"/>
    </row>
    <row r="4812" spans="4:5">
      <c r="D4812" s="21"/>
      <c r="E4812" s="21"/>
    </row>
    <row r="4813" spans="4:5">
      <c r="D4813" s="21"/>
      <c r="E4813" s="21"/>
    </row>
    <row r="4814" spans="4:5">
      <c r="D4814" s="21"/>
      <c r="E4814" s="21"/>
    </row>
    <row r="4815" spans="4:5">
      <c r="D4815" s="21"/>
      <c r="E4815" s="21"/>
    </row>
    <row r="4816" spans="4:5">
      <c r="D4816" s="21"/>
      <c r="E4816" s="21"/>
    </row>
    <row r="4817" spans="4:5">
      <c r="D4817" s="21"/>
      <c r="E4817" s="21"/>
    </row>
    <row r="4818" spans="4:5">
      <c r="D4818" s="21"/>
      <c r="E4818" s="21"/>
    </row>
    <row r="4819" spans="4:5">
      <c r="D4819" s="21"/>
      <c r="E4819" s="21"/>
    </row>
    <row r="4820" spans="4:5">
      <c r="D4820" s="21"/>
      <c r="E4820" s="21"/>
    </row>
    <row r="4821" spans="4:5">
      <c r="D4821" s="21"/>
      <c r="E4821" s="21"/>
    </row>
    <row r="4822" spans="4:5">
      <c r="D4822" s="21"/>
      <c r="E4822" s="21"/>
    </row>
    <row r="4823" spans="4:5">
      <c r="D4823" s="21"/>
      <c r="E4823" s="21"/>
    </row>
    <row r="4824" spans="4:5">
      <c r="D4824" s="21"/>
      <c r="E4824" s="21"/>
    </row>
    <row r="4825" spans="4:5">
      <c r="D4825" s="21"/>
      <c r="E4825" s="21"/>
    </row>
    <row r="4826" spans="4:5">
      <c r="D4826" s="21"/>
      <c r="E4826" s="21"/>
    </row>
    <row r="4827" spans="4:5">
      <c r="D4827" s="21"/>
      <c r="E4827" s="21"/>
    </row>
    <row r="4828" spans="4:5">
      <c r="D4828" s="21"/>
      <c r="E4828" s="21"/>
    </row>
    <row r="4829" spans="4:5">
      <c r="D4829" s="21"/>
      <c r="E4829" s="21"/>
    </row>
    <row r="4830" spans="4:5">
      <c r="D4830" s="21"/>
      <c r="E4830" s="21"/>
    </row>
    <row r="4831" spans="4:5">
      <c r="D4831" s="21"/>
      <c r="E4831" s="21"/>
    </row>
    <row r="4832" spans="4:5">
      <c r="D4832" s="21"/>
      <c r="E4832" s="21"/>
    </row>
    <row r="4833" spans="4:5">
      <c r="D4833" s="21"/>
      <c r="E4833" s="21"/>
    </row>
    <row r="4834" spans="4:5">
      <c r="D4834" s="21"/>
      <c r="E4834" s="21"/>
    </row>
    <row r="4835" spans="4:5">
      <c r="D4835" s="21"/>
      <c r="E4835" s="21"/>
    </row>
    <row r="4836" spans="4:5">
      <c r="D4836" s="21"/>
      <c r="E4836" s="21"/>
    </row>
    <row r="4837" spans="4:5">
      <c r="D4837" s="21"/>
      <c r="E4837" s="21"/>
    </row>
    <row r="4838" spans="4:5">
      <c r="D4838" s="21"/>
      <c r="E4838" s="21"/>
    </row>
    <row r="4839" spans="4:5">
      <c r="D4839" s="21"/>
      <c r="E4839" s="21"/>
    </row>
    <row r="4840" spans="4:5">
      <c r="D4840" s="21"/>
      <c r="E4840" s="21"/>
    </row>
    <row r="4841" spans="4:5">
      <c r="D4841" s="21"/>
      <c r="E4841" s="21"/>
    </row>
    <row r="4842" spans="4:5">
      <c r="D4842" s="21"/>
      <c r="E4842" s="21"/>
    </row>
    <row r="4843" spans="4:5">
      <c r="D4843" s="21"/>
      <c r="E4843" s="21"/>
    </row>
    <row r="4844" spans="4:5">
      <c r="D4844" s="21"/>
      <c r="E4844" s="21"/>
    </row>
    <row r="4845" spans="4:5">
      <c r="D4845" s="21"/>
      <c r="E4845" s="21"/>
    </row>
    <row r="4846" spans="4:5">
      <c r="D4846" s="21"/>
      <c r="E4846" s="21"/>
    </row>
    <row r="4847" spans="4:5">
      <c r="D4847" s="21"/>
      <c r="E4847" s="21"/>
    </row>
    <row r="4848" spans="4:5">
      <c r="D4848" s="21"/>
      <c r="E4848" s="21"/>
    </row>
    <row r="4849" spans="4:5">
      <c r="D4849" s="21"/>
      <c r="E4849" s="21"/>
    </row>
    <row r="4850" spans="4:5">
      <c r="D4850" s="21"/>
      <c r="E4850" s="21"/>
    </row>
    <row r="4851" spans="4:5">
      <c r="D4851" s="21"/>
      <c r="E4851" s="21"/>
    </row>
    <row r="4852" spans="4:5">
      <c r="D4852" s="21"/>
      <c r="E4852" s="21"/>
    </row>
    <row r="4853" spans="4:5">
      <c r="D4853" s="21"/>
      <c r="E4853" s="21"/>
    </row>
    <row r="4854" spans="4:5">
      <c r="D4854" s="21"/>
      <c r="E4854" s="21"/>
    </row>
    <row r="4855" spans="4:5">
      <c r="D4855" s="21"/>
      <c r="E4855" s="21"/>
    </row>
    <row r="4856" spans="4:5">
      <c r="D4856" s="21"/>
      <c r="E4856" s="21"/>
    </row>
    <row r="4857" spans="4:5">
      <c r="D4857" s="21"/>
      <c r="E4857" s="21"/>
    </row>
    <row r="4858" spans="4:5">
      <c r="D4858" s="21"/>
      <c r="E4858" s="21"/>
    </row>
    <row r="4859" spans="4:5">
      <c r="D4859" s="21"/>
      <c r="E4859" s="21"/>
    </row>
    <row r="4860" spans="4:5">
      <c r="D4860" s="21"/>
      <c r="E4860" s="21"/>
    </row>
    <row r="4861" spans="4:5">
      <c r="D4861" s="21"/>
      <c r="E4861" s="21"/>
    </row>
    <row r="4862" spans="4:5">
      <c r="D4862" s="21"/>
      <c r="E4862" s="21"/>
    </row>
    <row r="4863" spans="4:5">
      <c r="D4863" s="21"/>
      <c r="E4863" s="21"/>
    </row>
    <row r="4864" spans="4:5">
      <c r="D4864" s="21"/>
      <c r="E4864" s="21"/>
    </row>
    <row r="4865" spans="4:5">
      <c r="D4865" s="21"/>
      <c r="E4865" s="21"/>
    </row>
    <row r="4866" spans="4:5">
      <c r="D4866" s="21"/>
      <c r="E4866" s="21"/>
    </row>
    <row r="4867" spans="4:5">
      <c r="D4867" s="21"/>
      <c r="E4867" s="21"/>
    </row>
    <row r="4868" spans="4:5">
      <c r="D4868" s="21"/>
      <c r="E4868" s="21"/>
    </row>
    <row r="4869" spans="4:5">
      <c r="D4869" s="21"/>
      <c r="E4869" s="21"/>
    </row>
    <row r="4870" spans="4:5">
      <c r="D4870" s="21"/>
      <c r="E4870" s="21"/>
    </row>
    <row r="4871" spans="4:5">
      <c r="D4871" s="21"/>
      <c r="E4871" s="21"/>
    </row>
    <row r="4872" spans="4:5">
      <c r="D4872" s="21"/>
      <c r="E4872" s="21"/>
    </row>
    <row r="4873" spans="4:5">
      <c r="D4873" s="21"/>
      <c r="E4873" s="21"/>
    </row>
    <row r="4874" spans="4:5">
      <c r="D4874" s="21"/>
      <c r="E4874" s="21"/>
    </row>
    <row r="4875" spans="4:5">
      <c r="D4875" s="21"/>
      <c r="E4875" s="21"/>
    </row>
    <row r="4876" spans="4:5">
      <c r="D4876" s="21"/>
      <c r="E4876" s="21"/>
    </row>
    <row r="4877" spans="4:5">
      <c r="D4877" s="21"/>
      <c r="E4877" s="21"/>
    </row>
    <row r="4878" spans="4:5">
      <c r="D4878" s="21"/>
      <c r="E4878" s="21"/>
    </row>
    <row r="4879" spans="4:5">
      <c r="D4879" s="21"/>
      <c r="E4879" s="21"/>
    </row>
    <row r="4880" spans="4:5">
      <c r="D4880" s="21"/>
      <c r="E4880" s="21"/>
    </row>
    <row r="4881" spans="4:5">
      <c r="D4881" s="21"/>
      <c r="E4881" s="21"/>
    </row>
    <row r="4882" spans="4:5">
      <c r="D4882" s="21"/>
      <c r="E4882" s="21"/>
    </row>
    <row r="4883" spans="4:5">
      <c r="D4883" s="21"/>
      <c r="E4883" s="21"/>
    </row>
    <row r="4884" spans="4:5">
      <c r="D4884" s="21"/>
      <c r="E4884" s="21"/>
    </row>
    <row r="4885" spans="4:5">
      <c r="D4885" s="21"/>
      <c r="E4885" s="21"/>
    </row>
    <row r="4886" spans="4:5">
      <c r="D4886" s="21"/>
      <c r="E4886" s="21"/>
    </row>
    <row r="4887" spans="4:5">
      <c r="D4887" s="21"/>
      <c r="E4887" s="21"/>
    </row>
    <row r="4888" spans="4:5">
      <c r="D4888" s="21"/>
      <c r="E4888" s="21"/>
    </row>
    <row r="4889" spans="4:5">
      <c r="D4889" s="21"/>
      <c r="E4889" s="21"/>
    </row>
    <row r="4890" spans="4:5">
      <c r="D4890" s="21"/>
      <c r="E4890" s="21"/>
    </row>
    <row r="4891" spans="4:5">
      <c r="D4891" s="21"/>
      <c r="E4891" s="21"/>
    </row>
    <row r="4892" spans="4:5">
      <c r="D4892" s="21"/>
      <c r="E4892" s="21"/>
    </row>
    <row r="4893" spans="4:5">
      <c r="D4893" s="21"/>
      <c r="E4893" s="21"/>
    </row>
    <row r="4894" spans="4:5">
      <c r="D4894" s="21"/>
      <c r="E4894" s="21"/>
    </row>
    <row r="4895" spans="4:5">
      <c r="D4895" s="21"/>
      <c r="E4895" s="21"/>
    </row>
    <row r="4896" spans="4:5">
      <c r="D4896" s="21"/>
      <c r="E4896" s="21"/>
    </row>
    <row r="4897" spans="4:5">
      <c r="D4897" s="21"/>
      <c r="E4897" s="21"/>
    </row>
    <row r="4898" spans="4:5">
      <c r="D4898" s="21"/>
      <c r="E4898" s="21"/>
    </row>
    <row r="4899" spans="4:5">
      <c r="D4899" s="21"/>
      <c r="E4899" s="21"/>
    </row>
    <row r="4900" spans="4:5">
      <c r="D4900" s="21"/>
      <c r="E4900" s="21"/>
    </row>
    <row r="4901" spans="4:5">
      <c r="D4901" s="21"/>
      <c r="E4901" s="21"/>
    </row>
    <row r="4902" spans="4:5">
      <c r="D4902" s="21"/>
      <c r="E4902" s="21"/>
    </row>
    <row r="4903" spans="4:5">
      <c r="D4903" s="21"/>
      <c r="E4903" s="21"/>
    </row>
    <row r="4904" spans="4:5">
      <c r="D4904" s="21"/>
      <c r="E4904" s="21"/>
    </row>
    <row r="4905" spans="4:5">
      <c r="D4905" s="21"/>
      <c r="E4905" s="21"/>
    </row>
    <row r="4906" spans="4:5">
      <c r="D4906" s="21"/>
      <c r="E4906" s="21"/>
    </row>
    <row r="4907" spans="4:5">
      <c r="D4907" s="21"/>
      <c r="E4907" s="21"/>
    </row>
    <row r="4908" spans="4:5">
      <c r="D4908" s="21"/>
      <c r="E4908" s="21"/>
    </row>
    <row r="4909" spans="4:5">
      <c r="D4909" s="21"/>
      <c r="E4909" s="21"/>
    </row>
    <row r="4910" spans="4:5">
      <c r="D4910" s="21"/>
      <c r="E4910" s="21"/>
    </row>
    <row r="4911" spans="4:5">
      <c r="D4911" s="21"/>
      <c r="E4911" s="21"/>
    </row>
    <row r="4912" spans="4:5">
      <c r="D4912" s="21"/>
      <c r="E4912" s="21"/>
    </row>
    <row r="4913" spans="4:5">
      <c r="D4913" s="21"/>
      <c r="E4913" s="21"/>
    </row>
    <row r="4914" spans="4:5">
      <c r="D4914" s="21"/>
      <c r="E4914" s="21"/>
    </row>
    <row r="4915" spans="4:5">
      <c r="D4915" s="21"/>
      <c r="E4915" s="21"/>
    </row>
    <row r="4916" spans="4:5">
      <c r="D4916" s="21"/>
      <c r="E4916" s="21"/>
    </row>
    <row r="4917" spans="4:5">
      <c r="D4917" s="21"/>
      <c r="E4917" s="21"/>
    </row>
    <row r="4918" spans="4:5">
      <c r="D4918" s="21"/>
      <c r="E4918" s="21"/>
    </row>
    <row r="4919" spans="4:5">
      <c r="D4919" s="21"/>
      <c r="E4919" s="21"/>
    </row>
    <row r="4920" spans="4:5">
      <c r="D4920" s="21"/>
      <c r="E4920" s="21"/>
    </row>
    <row r="4921" spans="4:5">
      <c r="D4921" s="21"/>
      <c r="E4921" s="21"/>
    </row>
    <row r="4922" spans="4:5">
      <c r="D4922" s="21"/>
      <c r="E4922" s="21"/>
    </row>
    <row r="4923" spans="4:5">
      <c r="D4923" s="21"/>
      <c r="E4923" s="21"/>
    </row>
    <row r="4924" spans="4:5">
      <c r="D4924" s="21"/>
      <c r="E4924" s="21"/>
    </row>
    <row r="4925" spans="4:5">
      <c r="D4925" s="21"/>
      <c r="E4925" s="21"/>
    </row>
    <row r="4926" spans="4:5">
      <c r="D4926" s="21"/>
      <c r="E4926" s="21"/>
    </row>
    <row r="4927" spans="4:5">
      <c r="D4927" s="21"/>
      <c r="E4927" s="21"/>
    </row>
    <row r="4928" spans="4:5">
      <c r="D4928" s="21"/>
      <c r="E4928" s="21"/>
    </row>
    <row r="4929" spans="4:5">
      <c r="D4929" s="21"/>
      <c r="E4929" s="21"/>
    </row>
    <row r="4930" spans="4:5">
      <c r="D4930" s="21"/>
      <c r="E4930" s="21"/>
    </row>
    <row r="4931" spans="4:5">
      <c r="D4931" s="21"/>
      <c r="E4931" s="21"/>
    </row>
    <row r="4932" spans="4:5">
      <c r="D4932" s="21"/>
      <c r="E4932" s="21"/>
    </row>
    <row r="4933" spans="4:5">
      <c r="D4933" s="21"/>
      <c r="E4933" s="21"/>
    </row>
    <row r="4934" spans="4:5">
      <c r="D4934" s="21"/>
      <c r="E4934" s="21"/>
    </row>
    <row r="4935" spans="4:5">
      <c r="D4935" s="21"/>
      <c r="E4935" s="21"/>
    </row>
    <row r="4936" spans="4:5">
      <c r="D4936" s="21"/>
      <c r="E4936" s="21"/>
    </row>
    <row r="4937" spans="4:5">
      <c r="D4937" s="21"/>
      <c r="E4937" s="21"/>
    </row>
    <row r="4938" spans="4:5">
      <c r="D4938" s="21"/>
      <c r="E4938" s="21"/>
    </row>
    <row r="4939" spans="4:5">
      <c r="D4939" s="21"/>
      <c r="E4939" s="21"/>
    </row>
    <row r="4940" spans="4:5">
      <c r="D4940" s="21"/>
      <c r="E4940" s="21"/>
    </row>
    <row r="4941" spans="4:5">
      <c r="D4941" s="21"/>
      <c r="E4941" s="21"/>
    </row>
    <row r="4942" spans="4:5">
      <c r="D4942" s="21"/>
      <c r="E4942" s="21"/>
    </row>
    <row r="4943" spans="4:5">
      <c r="D4943" s="21"/>
      <c r="E4943" s="21"/>
    </row>
    <row r="4944" spans="4:5">
      <c r="D4944" s="21"/>
      <c r="E4944" s="21"/>
    </row>
    <row r="4945" spans="4:5">
      <c r="D4945" s="21"/>
      <c r="E4945" s="21"/>
    </row>
    <row r="4946" spans="4:5">
      <c r="D4946" s="21"/>
      <c r="E4946" s="21"/>
    </row>
    <row r="4947" spans="4:5">
      <c r="D4947" s="21"/>
      <c r="E4947" s="21"/>
    </row>
    <row r="4948" spans="4:5">
      <c r="D4948" s="21"/>
      <c r="E4948" s="21"/>
    </row>
    <row r="4949" spans="4:5">
      <c r="D4949" s="21"/>
      <c r="E4949" s="21"/>
    </row>
    <row r="4950" spans="4:5">
      <c r="D4950" s="21"/>
      <c r="E4950" s="21"/>
    </row>
    <row r="4951" spans="4:5">
      <c r="D4951" s="21"/>
      <c r="E4951" s="21"/>
    </row>
    <row r="4952" spans="4:5">
      <c r="D4952" s="21"/>
      <c r="E4952" s="21"/>
    </row>
    <row r="4953" spans="4:5">
      <c r="D4953" s="21"/>
      <c r="E4953" s="21"/>
    </row>
    <row r="4954" spans="4:5">
      <c r="D4954" s="21"/>
      <c r="E4954" s="21"/>
    </row>
    <row r="4955" spans="4:5">
      <c r="D4955" s="21"/>
      <c r="E4955" s="21"/>
    </row>
    <row r="4956" spans="4:5">
      <c r="D4956" s="21"/>
      <c r="E4956" s="21"/>
    </row>
    <row r="4957" spans="4:5">
      <c r="D4957" s="21"/>
      <c r="E4957" s="21"/>
    </row>
    <row r="4958" spans="4:5">
      <c r="D4958" s="21"/>
      <c r="E4958" s="21"/>
    </row>
    <row r="4959" spans="4:5">
      <c r="D4959" s="21"/>
      <c r="E4959" s="21"/>
    </row>
    <row r="4960" spans="4:5">
      <c r="D4960" s="21"/>
      <c r="E4960" s="21"/>
    </row>
    <row r="4961" spans="4:5">
      <c r="D4961" s="21"/>
      <c r="E4961" s="21"/>
    </row>
    <row r="4962" spans="4:5">
      <c r="D4962" s="21"/>
      <c r="E4962" s="21"/>
    </row>
    <row r="4963" spans="4:5">
      <c r="D4963" s="21"/>
      <c r="E4963" s="21"/>
    </row>
    <row r="4964" spans="4:5">
      <c r="D4964" s="21"/>
      <c r="E4964" s="21"/>
    </row>
    <row r="4965" spans="4:5">
      <c r="D4965" s="21"/>
      <c r="E4965" s="21"/>
    </row>
    <row r="4966" spans="4:5">
      <c r="D4966" s="21"/>
      <c r="E4966" s="21"/>
    </row>
    <row r="4967" spans="4:5">
      <c r="D4967" s="21"/>
      <c r="E4967" s="21"/>
    </row>
    <row r="4968" spans="4:5">
      <c r="D4968" s="21"/>
      <c r="E4968" s="21"/>
    </row>
    <row r="4969" spans="4:5">
      <c r="D4969" s="21"/>
      <c r="E4969" s="21"/>
    </row>
    <row r="4970" spans="4:5">
      <c r="D4970" s="21"/>
      <c r="E4970" s="21"/>
    </row>
    <row r="4971" spans="4:5">
      <c r="D4971" s="21"/>
      <c r="E4971" s="21"/>
    </row>
    <row r="4972" spans="4:5">
      <c r="D4972" s="21"/>
      <c r="E4972" s="21"/>
    </row>
    <row r="4973" spans="4:5">
      <c r="D4973" s="21"/>
      <c r="E4973" s="21"/>
    </row>
    <row r="4974" spans="4:5">
      <c r="D4974" s="21"/>
      <c r="E4974" s="21"/>
    </row>
    <row r="4975" spans="4:5">
      <c r="D4975" s="21"/>
      <c r="E4975" s="21"/>
    </row>
    <row r="4976" spans="4:5">
      <c r="D4976" s="21"/>
      <c r="E4976" s="21"/>
    </row>
    <row r="4977" spans="4:5">
      <c r="D4977" s="21"/>
      <c r="E4977" s="21"/>
    </row>
    <row r="4978" spans="4:5">
      <c r="D4978" s="21"/>
      <c r="E4978" s="21"/>
    </row>
    <row r="4979" spans="4:5">
      <c r="D4979" s="21"/>
      <c r="E4979" s="21"/>
    </row>
    <row r="4980" spans="4:5">
      <c r="D4980" s="21"/>
      <c r="E4980" s="21"/>
    </row>
    <row r="4981" spans="4:5">
      <c r="D4981" s="21"/>
      <c r="E4981" s="21"/>
    </row>
    <row r="4982" spans="4:5">
      <c r="D4982" s="21"/>
      <c r="E4982" s="21"/>
    </row>
    <row r="4983" spans="4:5">
      <c r="D4983" s="21"/>
      <c r="E4983" s="21"/>
    </row>
    <row r="4984" spans="4:5">
      <c r="D4984" s="21"/>
      <c r="E4984" s="21"/>
    </row>
    <row r="4985" spans="4:5">
      <c r="D4985" s="21"/>
      <c r="E4985" s="21"/>
    </row>
    <row r="4986" spans="4:5">
      <c r="D4986" s="21"/>
      <c r="E4986" s="21"/>
    </row>
    <row r="4987" spans="4:5">
      <c r="D4987" s="21"/>
      <c r="E4987" s="21"/>
    </row>
    <row r="4988" spans="4:5">
      <c r="D4988" s="21"/>
      <c r="E4988" s="21"/>
    </row>
    <row r="4989" spans="4:5">
      <c r="D4989" s="21"/>
      <c r="E4989" s="21"/>
    </row>
    <row r="4990" spans="4:5">
      <c r="D4990" s="21"/>
      <c r="E4990" s="21"/>
    </row>
    <row r="4991" spans="4:5">
      <c r="D4991" s="21"/>
      <c r="E4991" s="21"/>
    </row>
    <row r="4992" spans="4:5">
      <c r="D4992" s="21"/>
      <c r="E4992" s="21"/>
    </row>
    <row r="4993" spans="4:5">
      <c r="D4993" s="21"/>
      <c r="E4993" s="21"/>
    </row>
    <row r="4994" spans="4:5">
      <c r="D4994" s="21"/>
      <c r="E4994" s="21"/>
    </row>
    <row r="4995" spans="4:5">
      <c r="D4995" s="21"/>
      <c r="E4995" s="21"/>
    </row>
    <row r="4996" spans="4:5">
      <c r="D4996" s="21"/>
      <c r="E4996" s="21"/>
    </row>
    <row r="4997" spans="4:5">
      <c r="D4997" s="21"/>
      <c r="E4997" s="21"/>
    </row>
    <row r="4998" spans="4:5">
      <c r="D4998" s="21"/>
      <c r="E4998" s="21"/>
    </row>
    <row r="4999" spans="4:5">
      <c r="D4999" s="21"/>
      <c r="E4999" s="21"/>
    </row>
    <row r="5000" spans="4:5">
      <c r="D5000" s="21"/>
      <c r="E5000" s="21"/>
    </row>
    <row r="5001" spans="4:5">
      <c r="D5001" s="21"/>
      <c r="E5001" s="21"/>
    </row>
    <row r="5002" spans="4:5">
      <c r="D5002" s="21"/>
      <c r="E5002" s="21"/>
    </row>
    <row r="5003" spans="4:5">
      <c r="D5003" s="21"/>
      <c r="E5003" s="21"/>
    </row>
    <row r="5004" spans="4:5">
      <c r="D5004" s="21"/>
      <c r="E5004" s="21"/>
    </row>
    <row r="5005" spans="4:5">
      <c r="D5005" s="21"/>
      <c r="E5005" s="21"/>
    </row>
    <row r="5006" spans="4:5">
      <c r="D5006" s="21"/>
      <c r="E5006" s="21"/>
    </row>
    <row r="5007" spans="4:5">
      <c r="D5007" s="21"/>
      <c r="E5007" s="21"/>
    </row>
    <row r="5008" spans="4:5">
      <c r="D5008" s="21"/>
      <c r="E5008" s="21"/>
    </row>
    <row r="5009" spans="4:5">
      <c r="D5009" s="21"/>
      <c r="E5009" s="21"/>
    </row>
    <row r="5010" spans="4:5">
      <c r="D5010" s="21"/>
      <c r="E5010" s="21"/>
    </row>
    <row r="5011" spans="4:5">
      <c r="D5011" s="21"/>
      <c r="E5011" s="21"/>
    </row>
    <row r="5012" spans="4:5">
      <c r="D5012" s="21"/>
      <c r="E5012" s="21"/>
    </row>
    <row r="5013" spans="4:5">
      <c r="D5013" s="21"/>
      <c r="E5013" s="21"/>
    </row>
    <row r="5014" spans="4:5">
      <c r="D5014" s="21"/>
      <c r="E5014" s="21"/>
    </row>
    <row r="5015" spans="4:5">
      <c r="D5015" s="21"/>
      <c r="E5015" s="21"/>
    </row>
    <row r="5016" spans="4:5">
      <c r="D5016" s="21"/>
      <c r="E5016" s="21"/>
    </row>
    <row r="5017" spans="4:5">
      <c r="D5017" s="21"/>
      <c r="E5017" s="21"/>
    </row>
    <row r="5018" spans="4:5">
      <c r="D5018" s="21"/>
      <c r="E5018" s="21"/>
    </row>
    <row r="5019" spans="4:5">
      <c r="D5019" s="21"/>
      <c r="E5019" s="21"/>
    </row>
    <row r="5020" spans="4:5">
      <c r="D5020" s="21"/>
      <c r="E5020" s="21"/>
    </row>
    <row r="5021" spans="4:5">
      <c r="D5021" s="21"/>
      <c r="E5021" s="21"/>
    </row>
    <row r="5022" spans="4:5">
      <c r="D5022" s="21"/>
      <c r="E5022" s="21"/>
    </row>
    <row r="5023" spans="4:5">
      <c r="D5023" s="21"/>
      <c r="E5023" s="21"/>
    </row>
    <row r="5024" spans="4:5">
      <c r="D5024" s="21"/>
      <c r="E5024" s="21"/>
    </row>
    <row r="5025" spans="4:5">
      <c r="D5025" s="21"/>
      <c r="E5025" s="21"/>
    </row>
    <row r="5026" spans="4:5">
      <c r="D5026" s="21"/>
      <c r="E5026" s="21"/>
    </row>
    <row r="5027" spans="4:5">
      <c r="D5027" s="21"/>
      <c r="E5027" s="21"/>
    </row>
    <row r="5028" spans="4:5">
      <c r="D5028" s="21"/>
      <c r="E5028" s="21"/>
    </row>
    <row r="5029" spans="4:5">
      <c r="D5029" s="21"/>
      <c r="E5029" s="21"/>
    </row>
    <row r="5030" spans="4:5">
      <c r="D5030" s="21"/>
      <c r="E5030" s="21"/>
    </row>
    <row r="5031" spans="4:5">
      <c r="D5031" s="21"/>
      <c r="E5031" s="21"/>
    </row>
    <row r="5032" spans="4:5">
      <c r="D5032" s="21"/>
      <c r="E5032" s="21"/>
    </row>
    <row r="5033" spans="4:5">
      <c r="D5033" s="21"/>
      <c r="E5033" s="21"/>
    </row>
    <row r="5034" spans="4:5">
      <c r="D5034" s="21"/>
      <c r="E5034" s="21"/>
    </row>
    <row r="5035" spans="4:5">
      <c r="D5035" s="21"/>
      <c r="E5035" s="21"/>
    </row>
    <row r="5036" spans="4:5">
      <c r="D5036" s="21"/>
      <c r="E5036" s="21"/>
    </row>
    <row r="5037" spans="4:5">
      <c r="D5037" s="21"/>
      <c r="E5037" s="21"/>
    </row>
    <row r="5038" spans="4:5">
      <c r="D5038" s="21"/>
      <c r="E5038" s="21"/>
    </row>
    <row r="5039" spans="4:5">
      <c r="D5039" s="21"/>
      <c r="E5039" s="21"/>
    </row>
    <row r="5040" spans="4:5">
      <c r="D5040" s="21"/>
      <c r="E5040" s="21"/>
    </row>
    <row r="5041" spans="4:5">
      <c r="D5041" s="21"/>
      <c r="E5041" s="21"/>
    </row>
    <row r="5042" spans="4:5">
      <c r="D5042" s="21"/>
      <c r="E5042" s="21"/>
    </row>
    <row r="5043" spans="4:5">
      <c r="D5043" s="21"/>
      <c r="E5043" s="21"/>
    </row>
    <row r="5044" spans="4:5">
      <c r="D5044" s="21"/>
      <c r="E5044" s="21"/>
    </row>
    <row r="5045" spans="4:5">
      <c r="D5045" s="21"/>
      <c r="E5045" s="21"/>
    </row>
    <row r="5046" spans="4:5">
      <c r="D5046" s="21"/>
      <c r="E5046" s="21"/>
    </row>
    <row r="5047" spans="4:5">
      <c r="D5047" s="21"/>
      <c r="E5047" s="21"/>
    </row>
    <row r="5048" spans="4:5">
      <c r="D5048" s="21"/>
      <c r="E5048" s="21"/>
    </row>
    <row r="5049" spans="4:5">
      <c r="D5049" s="21"/>
      <c r="E5049" s="21"/>
    </row>
    <row r="5050" spans="4:5">
      <c r="D5050" s="21"/>
      <c r="E5050" s="21"/>
    </row>
    <row r="5051" spans="4:5">
      <c r="D5051" s="21"/>
      <c r="E5051" s="21"/>
    </row>
    <row r="5052" spans="4:5">
      <c r="D5052" s="21"/>
      <c r="E5052" s="21"/>
    </row>
    <row r="5053" spans="4:5">
      <c r="D5053" s="21"/>
      <c r="E5053" s="21"/>
    </row>
    <row r="5054" spans="4:5">
      <c r="D5054" s="21"/>
      <c r="E5054" s="21"/>
    </row>
    <row r="5055" spans="4:5">
      <c r="D5055" s="21"/>
      <c r="E5055" s="21"/>
    </row>
    <row r="5056" spans="4:5">
      <c r="D5056" s="21"/>
      <c r="E5056" s="21"/>
    </row>
    <row r="5057" spans="4:5">
      <c r="D5057" s="21"/>
      <c r="E5057" s="21"/>
    </row>
    <row r="5058" spans="4:5">
      <c r="D5058" s="21"/>
      <c r="E5058" s="21"/>
    </row>
    <row r="5059" spans="4:5">
      <c r="D5059" s="21"/>
      <c r="E5059" s="21"/>
    </row>
    <row r="5060" spans="4:5">
      <c r="D5060" s="21"/>
      <c r="E5060" s="21"/>
    </row>
    <row r="5061" spans="4:5">
      <c r="D5061" s="21"/>
      <c r="E5061" s="21"/>
    </row>
    <row r="5062" spans="4:5">
      <c r="D5062" s="21"/>
      <c r="E5062" s="21"/>
    </row>
    <row r="5063" spans="4:5">
      <c r="D5063" s="21"/>
      <c r="E5063" s="21"/>
    </row>
    <row r="5064" spans="4:5">
      <c r="D5064" s="21"/>
      <c r="E5064" s="21"/>
    </row>
    <row r="5065" spans="4:5">
      <c r="D5065" s="21"/>
      <c r="E5065" s="21"/>
    </row>
    <row r="5066" spans="4:5">
      <c r="D5066" s="21"/>
      <c r="E5066" s="21"/>
    </row>
    <row r="5067" spans="4:5">
      <c r="D5067" s="21"/>
      <c r="E5067" s="21"/>
    </row>
    <row r="5068" spans="4:5">
      <c r="D5068" s="21"/>
      <c r="E5068" s="21"/>
    </row>
    <row r="5069" spans="4:5">
      <c r="D5069" s="21"/>
      <c r="E5069" s="21"/>
    </row>
    <row r="5070" spans="4:5">
      <c r="D5070" s="21"/>
      <c r="E5070" s="21"/>
    </row>
    <row r="5071" spans="4:5">
      <c r="D5071" s="21"/>
      <c r="E5071" s="21"/>
    </row>
    <row r="5072" spans="4:5">
      <c r="D5072" s="21"/>
      <c r="E5072" s="21"/>
    </row>
    <row r="5073" spans="4:5">
      <c r="D5073" s="21"/>
      <c r="E5073" s="21"/>
    </row>
    <row r="5074" spans="4:5">
      <c r="D5074" s="21"/>
      <c r="E5074" s="21"/>
    </row>
    <row r="5075" spans="4:5">
      <c r="D5075" s="21"/>
      <c r="E5075" s="21"/>
    </row>
    <row r="5076" spans="4:5">
      <c r="D5076" s="21"/>
      <c r="E5076" s="21"/>
    </row>
    <row r="5077" spans="4:5">
      <c r="D5077" s="21"/>
      <c r="E5077" s="21"/>
    </row>
    <row r="5078" spans="4:5">
      <c r="D5078" s="21"/>
      <c r="E5078" s="21"/>
    </row>
    <row r="5079" spans="4:5">
      <c r="D5079" s="21"/>
      <c r="E5079" s="21"/>
    </row>
    <row r="5080" spans="4:5">
      <c r="D5080" s="21"/>
      <c r="E5080" s="21"/>
    </row>
    <row r="5081" spans="4:5">
      <c r="D5081" s="21"/>
      <c r="E5081" s="21"/>
    </row>
    <row r="5082" spans="4:5">
      <c r="D5082" s="21"/>
      <c r="E5082" s="21"/>
    </row>
    <row r="5083" spans="4:5">
      <c r="D5083" s="21"/>
      <c r="E5083" s="21"/>
    </row>
    <row r="5084" spans="4:5">
      <c r="D5084" s="21"/>
      <c r="E5084" s="21"/>
    </row>
    <row r="5085" spans="4:5">
      <c r="D5085" s="21"/>
      <c r="E5085" s="21"/>
    </row>
    <row r="5086" spans="4:5">
      <c r="D5086" s="21"/>
      <c r="E5086" s="21"/>
    </row>
    <row r="5087" spans="4:5">
      <c r="D5087" s="21"/>
      <c r="E5087" s="21"/>
    </row>
    <row r="5088" spans="4:5">
      <c r="D5088" s="21"/>
      <c r="E5088" s="21"/>
    </row>
    <row r="5089" spans="4:5">
      <c r="D5089" s="21"/>
      <c r="E5089" s="21"/>
    </row>
    <row r="5090" spans="4:5">
      <c r="D5090" s="21"/>
      <c r="E5090" s="21"/>
    </row>
    <row r="5091" spans="4:5">
      <c r="D5091" s="21"/>
      <c r="E5091" s="21"/>
    </row>
    <row r="5092" spans="4:5">
      <c r="D5092" s="21"/>
      <c r="E5092" s="21"/>
    </row>
    <row r="5093" spans="4:5">
      <c r="D5093" s="21"/>
      <c r="E5093" s="21"/>
    </row>
    <row r="5094" spans="4:5">
      <c r="D5094" s="21"/>
      <c r="E5094" s="21"/>
    </row>
    <row r="5095" spans="4:5">
      <c r="D5095" s="21"/>
      <c r="E5095" s="21"/>
    </row>
    <row r="5096" spans="4:5">
      <c r="D5096" s="21"/>
      <c r="E5096" s="21"/>
    </row>
    <row r="5097" spans="4:5">
      <c r="D5097" s="21"/>
      <c r="E5097" s="21"/>
    </row>
    <row r="5098" spans="4:5">
      <c r="D5098" s="21"/>
      <c r="E5098" s="21"/>
    </row>
    <row r="5099" spans="4:5">
      <c r="D5099" s="21"/>
      <c r="E5099" s="21"/>
    </row>
    <row r="5100" spans="4:5">
      <c r="D5100" s="21"/>
      <c r="E5100" s="21"/>
    </row>
    <row r="5101" spans="4:5">
      <c r="D5101" s="21"/>
      <c r="E5101" s="21"/>
    </row>
    <row r="5102" spans="4:5">
      <c r="D5102" s="21"/>
      <c r="E5102" s="21"/>
    </row>
    <row r="5103" spans="4:5">
      <c r="D5103" s="21"/>
      <c r="E5103" s="21"/>
    </row>
    <row r="5104" spans="4:5">
      <c r="D5104" s="21"/>
      <c r="E5104" s="21"/>
    </row>
    <row r="5105" spans="4:5">
      <c r="D5105" s="21"/>
      <c r="E5105" s="21"/>
    </row>
    <row r="5106" spans="4:5">
      <c r="D5106" s="21"/>
      <c r="E5106" s="21"/>
    </row>
    <row r="5107" spans="4:5">
      <c r="D5107" s="21"/>
      <c r="E5107" s="21"/>
    </row>
    <row r="5108" spans="4:5">
      <c r="D5108" s="21"/>
      <c r="E5108" s="21"/>
    </row>
    <row r="5109" spans="4:5">
      <c r="D5109" s="21"/>
      <c r="E5109" s="21"/>
    </row>
    <row r="5110" spans="4:5">
      <c r="D5110" s="21"/>
      <c r="E5110" s="21"/>
    </row>
    <row r="5111" spans="4:5">
      <c r="D5111" s="21"/>
      <c r="E5111" s="21"/>
    </row>
    <row r="5112" spans="4:5">
      <c r="D5112" s="21"/>
      <c r="E5112" s="21"/>
    </row>
    <row r="5113" spans="4:5">
      <c r="D5113" s="21"/>
      <c r="E5113" s="21"/>
    </row>
    <row r="5114" spans="4:5">
      <c r="D5114" s="21"/>
      <c r="E5114" s="21"/>
    </row>
    <row r="5115" spans="4:5">
      <c r="D5115" s="21"/>
      <c r="E5115" s="21"/>
    </row>
    <row r="5116" spans="4:5">
      <c r="D5116" s="21"/>
      <c r="E5116" s="21"/>
    </row>
    <row r="5117" spans="4:5">
      <c r="D5117" s="21"/>
      <c r="E5117" s="21"/>
    </row>
    <row r="5118" spans="4:5">
      <c r="D5118" s="21"/>
      <c r="E5118" s="21"/>
    </row>
    <row r="5119" spans="4:5">
      <c r="D5119" s="21"/>
      <c r="E5119" s="21"/>
    </row>
    <row r="5120" spans="4:5">
      <c r="D5120" s="21"/>
      <c r="E5120" s="21"/>
    </row>
    <row r="5121" spans="4:5">
      <c r="D5121" s="21"/>
      <c r="E5121" s="21"/>
    </row>
    <row r="5122" spans="4:5">
      <c r="D5122" s="21"/>
      <c r="E5122" s="21"/>
    </row>
    <row r="5123" spans="4:5">
      <c r="D5123" s="21"/>
      <c r="E5123" s="21"/>
    </row>
    <row r="5124" spans="4:5">
      <c r="D5124" s="21"/>
      <c r="E5124" s="21"/>
    </row>
    <row r="5125" spans="4:5">
      <c r="D5125" s="21"/>
      <c r="E5125" s="21"/>
    </row>
    <row r="5126" spans="4:5">
      <c r="D5126" s="21"/>
      <c r="E5126" s="21"/>
    </row>
    <row r="5127" spans="4:5">
      <c r="D5127" s="21"/>
      <c r="E5127" s="21"/>
    </row>
    <row r="5128" spans="4:5">
      <c r="D5128" s="21"/>
      <c r="E5128" s="21"/>
    </row>
    <row r="5129" spans="4:5">
      <c r="D5129" s="21"/>
      <c r="E5129" s="21"/>
    </row>
    <row r="5130" spans="4:5">
      <c r="D5130" s="21"/>
      <c r="E5130" s="21"/>
    </row>
    <row r="5131" spans="4:5">
      <c r="D5131" s="21"/>
      <c r="E5131" s="21"/>
    </row>
    <row r="5132" spans="4:5">
      <c r="D5132" s="21"/>
      <c r="E5132" s="21"/>
    </row>
    <row r="5133" spans="4:5">
      <c r="D5133" s="21"/>
      <c r="E5133" s="21"/>
    </row>
    <row r="5134" spans="4:5">
      <c r="D5134" s="21"/>
      <c r="E5134" s="21"/>
    </row>
    <row r="5135" spans="4:5">
      <c r="D5135" s="21"/>
      <c r="E5135" s="21"/>
    </row>
    <row r="5136" spans="4:5">
      <c r="D5136" s="21"/>
      <c r="E5136" s="21"/>
    </row>
    <row r="5137" spans="4:5">
      <c r="D5137" s="21"/>
      <c r="E5137" s="21"/>
    </row>
    <row r="5138" spans="4:5">
      <c r="D5138" s="21"/>
      <c r="E5138" s="21"/>
    </row>
    <row r="5139" spans="4:5">
      <c r="D5139" s="21"/>
      <c r="E5139" s="21"/>
    </row>
    <row r="5140" spans="4:5">
      <c r="D5140" s="21"/>
      <c r="E5140" s="21"/>
    </row>
    <row r="5141" spans="4:5">
      <c r="D5141" s="21"/>
      <c r="E5141" s="21"/>
    </row>
    <row r="5142" spans="4:5">
      <c r="D5142" s="21"/>
      <c r="E5142" s="21"/>
    </row>
    <row r="5143" spans="4:5">
      <c r="D5143" s="21"/>
      <c r="E5143" s="21"/>
    </row>
    <row r="5144" spans="4:5">
      <c r="D5144" s="21"/>
      <c r="E5144" s="21"/>
    </row>
    <row r="5145" spans="4:5">
      <c r="D5145" s="21"/>
      <c r="E5145" s="21"/>
    </row>
    <row r="5146" spans="4:5">
      <c r="D5146" s="21"/>
      <c r="E5146" s="21"/>
    </row>
    <row r="5147" spans="4:5">
      <c r="D5147" s="21"/>
      <c r="E5147" s="21"/>
    </row>
    <row r="5148" spans="4:5">
      <c r="D5148" s="21"/>
      <c r="E5148" s="21"/>
    </row>
    <row r="5149" spans="4:5">
      <c r="D5149" s="21"/>
      <c r="E5149" s="21"/>
    </row>
    <row r="5150" spans="4:5">
      <c r="D5150" s="21"/>
      <c r="E5150" s="21"/>
    </row>
    <row r="5151" spans="4:5">
      <c r="D5151" s="21"/>
      <c r="E5151" s="21"/>
    </row>
    <row r="5152" spans="4:5">
      <c r="D5152" s="21"/>
      <c r="E5152" s="21"/>
    </row>
    <row r="5153" spans="4:5">
      <c r="D5153" s="21"/>
      <c r="E5153" s="21"/>
    </row>
    <row r="5154" spans="4:5">
      <c r="D5154" s="21"/>
      <c r="E5154" s="21"/>
    </row>
    <row r="5155" spans="4:5">
      <c r="D5155" s="21"/>
      <c r="E5155" s="21"/>
    </row>
    <row r="5156" spans="4:5">
      <c r="D5156" s="21"/>
      <c r="E5156" s="21"/>
    </row>
    <row r="5157" spans="4:5">
      <c r="D5157" s="21"/>
      <c r="E5157" s="21"/>
    </row>
    <row r="5158" spans="4:5">
      <c r="D5158" s="21"/>
      <c r="E5158" s="21"/>
    </row>
    <row r="5159" spans="4:5">
      <c r="D5159" s="21"/>
      <c r="E5159" s="21"/>
    </row>
    <row r="5160" spans="4:5">
      <c r="D5160" s="21"/>
      <c r="E5160" s="21"/>
    </row>
    <row r="5161" spans="4:5">
      <c r="D5161" s="21"/>
      <c r="E5161" s="21"/>
    </row>
    <row r="5162" spans="4:5">
      <c r="D5162" s="21"/>
      <c r="E5162" s="21"/>
    </row>
    <row r="5163" spans="4:5">
      <c r="D5163" s="21"/>
      <c r="E5163" s="21"/>
    </row>
    <row r="5164" spans="4:5">
      <c r="D5164" s="21"/>
      <c r="E5164" s="21"/>
    </row>
    <row r="5165" spans="4:5">
      <c r="D5165" s="21"/>
      <c r="E5165" s="21"/>
    </row>
    <row r="5166" spans="4:5">
      <c r="D5166" s="21"/>
      <c r="E5166" s="21"/>
    </row>
    <row r="5167" spans="4:5">
      <c r="D5167" s="21"/>
      <c r="E5167" s="21"/>
    </row>
    <row r="5168" spans="4:5">
      <c r="D5168" s="21"/>
      <c r="E5168" s="21"/>
    </row>
    <row r="5169" spans="4:5">
      <c r="D5169" s="21"/>
      <c r="E5169" s="21"/>
    </row>
    <row r="5170" spans="4:5">
      <c r="D5170" s="21"/>
      <c r="E5170" s="21"/>
    </row>
    <row r="5171" spans="4:5">
      <c r="D5171" s="21"/>
      <c r="E5171" s="21"/>
    </row>
    <row r="5172" spans="4:5">
      <c r="D5172" s="21"/>
      <c r="E5172" s="21"/>
    </row>
    <row r="5173" spans="4:5">
      <c r="D5173" s="21"/>
      <c r="E5173" s="21"/>
    </row>
    <row r="5174" spans="4:5">
      <c r="D5174" s="21"/>
      <c r="E5174" s="21"/>
    </row>
    <row r="5175" spans="4:5">
      <c r="D5175" s="21"/>
      <c r="E5175" s="21"/>
    </row>
    <row r="5176" spans="4:5">
      <c r="D5176" s="21"/>
      <c r="E5176" s="21"/>
    </row>
    <row r="5177" spans="4:5">
      <c r="D5177" s="21"/>
      <c r="E5177" s="21"/>
    </row>
    <row r="5178" spans="4:5">
      <c r="D5178" s="21"/>
      <c r="E5178" s="21"/>
    </row>
    <row r="5179" spans="4:5">
      <c r="D5179" s="21"/>
      <c r="E5179" s="21"/>
    </row>
    <row r="5180" spans="4:5">
      <c r="D5180" s="21"/>
      <c r="E5180" s="21"/>
    </row>
    <row r="5181" spans="4:5">
      <c r="D5181" s="21"/>
      <c r="E5181" s="21"/>
    </row>
    <row r="5182" spans="4:5">
      <c r="D5182" s="21"/>
      <c r="E5182" s="21"/>
    </row>
    <row r="5183" spans="4:5">
      <c r="D5183" s="21"/>
      <c r="E5183" s="21"/>
    </row>
    <row r="5184" spans="4:5">
      <c r="D5184" s="21"/>
      <c r="E5184" s="21"/>
    </row>
    <row r="5185" spans="4:5">
      <c r="D5185" s="21"/>
      <c r="E5185" s="21"/>
    </row>
    <row r="5186" spans="4:5">
      <c r="D5186" s="21"/>
      <c r="E5186" s="21"/>
    </row>
    <row r="5187" spans="4:5">
      <c r="D5187" s="21"/>
      <c r="E5187" s="21"/>
    </row>
    <row r="5188" spans="4:5">
      <c r="D5188" s="21"/>
      <c r="E5188" s="21"/>
    </row>
    <row r="5189" spans="4:5">
      <c r="D5189" s="21"/>
      <c r="E5189" s="21"/>
    </row>
    <row r="5190" spans="4:5">
      <c r="D5190" s="21"/>
      <c r="E5190" s="21"/>
    </row>
    <row r="5191" spans="4:5">
      <c r="D5191" s="21"/>
      <c r="E5191" s="21"/>
    </row>
    <row r="5192" spans="4:5">
      <c r="D5192" s="21"/>
      <c r="E5192" s="21"/>
    </row>
    <row r="5193" spans="4:5">
      <c r="D5193" s="21"/>
      <c r="E5193" s="21"/>
    </row>
    <row r="5194" spans="4:5">
      <c r="D5194" s="21"/>
      <c r="E5194" s="21"/>
    </row>
    <row r="5195" spans="4:5">
      <c r="D5195" s="21"/>
      <c r="E5195" s="21"/>
    </row>
    <row r="5196" spans="4:5">
      <c r="D5196" s="21"/>
      <c r="E5196" s="21"/>
    </row>
    <row r="5197" spans="4:5">
      <c r="D5197" s="21"/>
      <c r="E5197" s="21"/>
    </row>
    <row r="5198" spans="4:5">
      <c r="D5198" s="21"/>
      <c r="E5198" s="21"/>
    </row>
    <row r="5199" spans="4:5">
      <c r="D5199" s="21"/>
      <c r="E5199" s="21"/>
    </row>
    <row r="5200" spans="4:5">
      <c r="D5200" s="21"/>
      <c r="E5200" s="21"/>
    </row>
    <row r="5201" spans="4:5">
      <c r="D5201" s="21"/>
      <c r="E5201" s="21"/>
    </row>
    <row r="5202" spans="4:5">
      <c r="D5202" s="21"/>
      <c r="E5202" s="21"/>
    </row>
    <row r="5203" spans="4:5">
      <c r="D5203" s="21"/>
      <c r="E5203" s="21"/>
    </row>
    <row r="5204" spans="4:5">
      <c r="D5204" s="21"/>
      <c r="E5204" s="21"/>
    </row>
    <row r="5205" spans="4:5">
      <c r="D5205" s="21"/>
      <c r="E5205" s="21"/>
    </row>
    <row r="5206" spans="4:5">
      <c r="D5206" s="21"/>
      <c r="E5206" s="21"/>
    </row>
    <row r="5207" spans="4:5">
      <c r="D5207" s="21"/>
      <c r="E5207" s="21"/>
    </row>
    <row r="5208" spans="4:5">
      <c r="D5208" s="21"/>
      <c r="E5208" s="21"/>
    </row>
    <row r="5209" spans="4:5">
      <c r="D5209" s="21"/>
      <c r="E5209" s="21"/>
    </row>
    <row r="5210" spans="4:5">
      <c r="D5210" s="21"/>
      <c r="E5210" s="21"/>
    </row>
    <row r="5211" spans="4:5">
      <c r="D5211" s="21"/>
      <c r="E5211" s="21"/>
    </row>
    <row r="5212" spans="4:5">
      <c r="D5212" s="21"/>
      <c r="E5212" s="21"/>
    </row>
    <row r="5213" spans="4:5">
      <c r="D5213" s="21"/>
      <c r="E5213" s="21"/>
    </row>
    <row r="5214" spans="4:5">
      <c r="D5214" s="21"/>
      <c r="E5214" s="21"/>
    </row>
    <row r="5215" spans="4:5">
      <c r="D5215" s="21"/>
      <c r="E5215" s="21"/>
    </row>
    <row r="5216" spans="4:5">
      <c r="D5216" s="21"/>
      <c r="E5216" s="21"/>
    </row>
    <row r="5217" spans="4:5">
      <c r="D5217" s="21"/>
      <c r="E5217" s="21"/>
    </row>
    <row r="5218" spans="4:5">
      <c r="D5218" s="21"/>
      <c r="E5218" s="21"/>
    </row>
    <row r="5219" spans="4:5">
      <c r="D5219" s="21"/>
      <c r="E5219" s="21"/>
    </row>
    <row r="5220" spans="4:5">
      <c r="D5220" s="21"/>
      <c r="E5220" s="21"/>
    </row>
    <row r="5221" spans="4:5">
      <c r="D5221" s="21"/>
      <c r="E5221" s="21"/>
    </row>
    <row r="5222" spans="4:5">
      <c r="D5222" s="21"/>
      <c r="E5222" s="21"/>
    </row>
    <row r="5223" spans="4:5">
      <c r="D5223" s="21"/>
      <c r="E5223" s="21"/>
    </row>
    <row r="5224" spans="4:5">
      <c r="D5224" s="21"/>
      <c r="E5224" s="21"/>
    </row>
    <row r="5225" spans="4:5">
      <c r="D5225" s="21"/>
      <c r="E5225" s="21"/>
    </row>
    <row r="5226" spans="4:5">
      <c r="D5226" s="21"/>
      <c r="E5226" s="21"/>
    </row>
    <row r="5227" spans="4:5">
      <c r="D5227" s="21"/>
      <c r="E5227" s="21"/>
    </row>
    <row r="5228" spans="4:5">
      <c r="D5228" s="21"/>
      <c r="E5228" s="21"/>
    </row>
    <row r="5229" spans="4:5">
      <c r="D5229" s="21"/>
      <c r="E5229" s="21"/>
    </row>
    <row r="5230" spans="4:5">
      <c r="D5230" s="21"/>
      <c r="E5230" s="21"/>
    </row>
    <row r="5231" spans="4:5">
      <c r="D5231" s="21"/>
      <c r="E5231" s="21"/>
    </row>
    <row r="5232" spans="4:5">
      <c r="D5232" s="21"/>
      <c r="E5232" s="21"/>
    </row>
    <row r="5233" spans="4:5">
      <c r="D5233" s="21"/>
      <c r="E5233" s="21"/>
    </row>
    <row r="5234" spans="4:5">
      <c r="D5234" s="21"/>
      <c r="E5234" s="21"/>
    </row>
    <row r="5235" spans="4:5">
      <c r="D5235" s="21"/>
      <c r="E5235" s="21"/>
    </row>
    <row r="5236" spans="4:5">
      <c r="D5236" s="21"/>
      <c r="E5236" s="21"/>
    </row>
    <row r="5237" spans="4:5">
      <c r="D5237" s="21"/>
      <c r="E5237" s="21"/>
    </row>
    <row r="5238" spans="4:5">
      <c r="D5238" s="21"/>
      <c r="E5238" s="21"/>
    </row>
    <row r="5239" spans="4:5">
      <c r="D5239" s="21"/>
      <c r="E5239" s="21"/>
    </row>
    <row r="5240" spans="4:5">
      <c r="D5240" s="21"/>
      <c r="E5240" s="21"/>
    </row>
    <row r="5241" spans="4:5">
      <c r="D5241" s="21"/>
      <c r="E5241" s="21"/>
    </row>
    <row r="5242" spans="4:5">
      <c r="D5242" s="21"/>
      <c r="E5242" s="21"/>
    </row>
    <row r="5243" spans="4:5">
      <c r="D5243" s="21"/>
      <c r="E5243" s="21"/>
    </row>
    <row r="5244" spans="4:5">
      <c r="D5244" s="21"/>
      <c r="E5244" s="21"/>
    </row>
    <row r="5245" spans="4:5">
      <c r="D5245" s="21"/>
      <c r="E5245" s="21"/>
    </row>
    <row r="5246" spans="4:5">
      <c r="D5246" s="21"/>
      <c r="E5246" s="21"/>
    </row>
    <row r="5247" spans="4:5">
      <c r="D5247" s="21"/>
      <c r="E5247" s="21"/>
    </row>
    <row r="5248" spans="4:5">
      <c r="D5248" s="21"/>
      <c r="E5248" s="21"/>
    </row>
    <row r="5249" spans="4:5">
      <c r="D5249" s="21"/>
      <c r="E5249" s="21"/>
    </row>
    <row r="5250" spans="4:5">
      <c r="D5250" s="21"/>
      <c r="E5250" s="21"/>
    </row>
    <row r="5251" spans="4:5">
      <c r="D5251" s="21"/>
      <c r="E5251" s="21"/>
    </row>
    <row r="5252" spans="4:5">
      <c r="D5252" s="21"/>
      <c r="E5252" s="21"/>
    </row>
    <row r="5253" spans="4:5">
      <c r="D5253" s="21"/>
      <c r="E5253" s="21"/>
    </row>
    <row r="5254" spans="4:5">
      <c r="D5254" s="21"/>
      <c r="E5254" s="21"/>
    </row>
    <row r="5255" spans="4:5">
      <c r="D5255" s="21"/>
      <c r="E5255" s="21"/>
    </row>
    <row r="5256" spans="4:5">
      <c r="D5256" s="21"/>
      <c r="E5256" s="21"/>
    </row>
    <row r="5257" spans="4:5">
      <c r="D5257" s="21"/>
      <c r="E5257" s="21"/>
    </row>
    <row r="5258" spans="4:5">
      <c r="D5258" s="21"/>
      <c r="E5258" s="21"/>
    </row>
    <row r="5259" spans="4:5">
      <c r="D5259" s="21"/>
      <c r="E5259" s="21"/>
    </row>
    <row r="5260" spans="4:5">
      <c r="D5260" s="21"/>
      <c r="E5260" s="21"/>
    </row>
    <row r="5261" spans="4:5">
      <c r="D5261" s="21"/>
      <c r="E5261" s="21"/>
    </row>
    <row r="5262" spans="4:5">
      <c r="D5262" s="21"/>
      <c r="E5262" s="21"/>
    </row>
    <row r="5263" spans="4:5">
      <c r="D5263" s="21"/>
      <c r="E5263" s="21"/>
    </row>
    <row r="5264" spans="4:5">
      <c r="D5264" s="21"/>
      <c r="E5264" s="21"/>
    </row>
    <row r="5265" spans="4:5">
      <c r="D5265" s="21"/>
      <c r="E5265" s="21"/>
    </row>
    <row r="5266" spans="4:5">
      <c r="D5266" s="21"/>
      <c r="E5266" s="21"/>
    </row>
    <row r="5267" spans="4:5">
      <c r="D5267" s="21"/>
      <c r="E5267" s="21"/>
    </row>
    <row r="5268" spans="4:5">
      <c r="D5268" s="21"/>
      <c r="E5268" s="21"/>
    </row>
    <row r="5269" spans="4:5">
      <c r="D5269" s="21"/>
      <c r="E5269" s="21"/>
    </row>
    <row r="5270" spans="4:5">
      <c r="D5270" s="21"/>
      <c r="E5270" s="21"/>
    </row>
    <row r="5271" spans="4:5">
      <c r="D5271" s="21"/>
      <c r="E5271" s="21"/>
    </row>
    <row r="5272" spans="4:5">
      <c r="D5272" s="21"/>
      <c r="E5272" s="21"/>
    </row>
    <row r="5273" spans="4:5">
      <c r="D5273" s="21"/>
      <c r="E5273" s="21"/>
    </row>
    <row r="5274" spans="4:5">
      <c r="D5274" s="21"/>
      <c r="E5274" s="21"/>
    </row>
    <row r="5275" spans="4:5">
      <c r="D5275" s="21"/>
      <c r="E5275" s="21"/>
    </row>
    <row r="5276" spans="4:5">
      <c r="D5276" s="21"/>
      <c r="E5276" s="21"/>
    </row>
    <row r="5277" spans="4:5">
      <c r="D5277" s="21"/>
      <c r="E5277" s="21"/>
    </row>
    <row r="5278" spans="4:5">
      <c r="D5278" s="21"/>
      <c r="E5278" s="21"/>
    </row>
    <row r="5279" spans="4:5">
      <c r="D5279" s="21"/>
      <c r="E5279" s="21"/>
    </row>
    <row r="5280" spans="4:5">
      <c r="D5280" s="21"/>
      <c r="E5280" s="21"/>
    </row>
    <row r="5281" spans="4:5">
      <c r="D5281" s="21"/>
      <c r="E5281" s="21"/>
    </row>
    <row r="5282" spans="4:5">
      <c r="D5282" s="21"/>
      <c r="E5282" s="21"/>
    </row>
    <row r="5283" spans="4:5">
      <c r="D5283" s="21"/>
      <c r="E5283" s="21"/>
    </row>
    <row r="5284" spans="4:5">
      <c r="D5284" s="21"/>
      <c r="E5284" s="21"/>
    </row>
    <row r="5285" spans="4:5">
      <c r="D5285" s="21"/>
      <c r="E5285" s="21"/>
    </row>
    <row r="5286" spans="4:5">
      <c r="D5286" s="21"/>
      <c r="E5286" s="21"/>
    </row>
    <row r="5287" spans="4:5">
      <c r="D5287" s="21"/>
      <c r="E5287" s="21"/>
    </row>
    <row r="5288" spans="4:5">
      <c r="D5288" s="21"/>
      <c r="E5288" s="21"/>
    </row>
    <row r="5289" spans="4:5">
      <c r="D5289" s="21"/>
      <c r="E5289" s="21"/>
    </row>
    <row r="5290" spans="4:5">
      <c r="D5290" s="21"/>
      <c r="E5290" s="21"/>
    </row>
    <row r="5291" spans="4:5">
      <c r="D5291" s="21"/>
      <c r="E5291" s="21"/>
    </row>
    <row r="5292" spans="4:5">
      <c r="D5292" s="21"/>
      <c r="E5292" s="21"/>
    </row>
    <row r="5293" spans="4:5">
      <c r="D5293" s="21"/>
      <c r="E5293" s="21"/>
    </row>
    <row r="5294" spans="4:5">
      <c r="D5294" s="21"/>
      <c r="E5294" s="21"/>
    </row>
    <row r="5295" spans="4:5">
      <c r="D5295" s="21"/>
      <c r="E5295" s="21"/>
    </row>
    <row r="5296" spans="4:5">
      <c r="D5296" s="21"/>
      <c r="E5296" s="21"/>
    </row>
    <row r="5297" spans="4:5">
      <c r="D5297" s="21"/>
      <c r="E5297" s="21"/>
    </row>
    <row r="5298" spans="4:5">
      <c r="D5298" s="21"/>
      <c r="E5298" s="21"/>
    </row>
    <row r="5299" spans="4:5">
      <c r="D5299" s="21"/>
      <c r="E5299" s="21"/>
    </row>
    <row r="5300" spans="4:5">
      <c r="D5300" s="21"/>
      <c r="E5300" s="21"/>
    </row>
    <row r="5301" spans="4:5">
      <c r="D5301" s="21"/>
      <c r="E5301" s="21"/>
    </row>
    <row r="5302" spans="4:5">
      <c r="D5302" s="21"/>
      <c r="E5302" s="21"/>
    </row>
    <row r="5303" spans="4:5">
      <c r="D5303" s="21"/>
      <c r="E5303" s="21"/>
    </row>
    <row r="5304" spans="4:5">
      <c r="D5304" s="21"/>
      <c r="E5304" s="21"/>
    </row>
    <row r="5305" spans="4:5">
      <c r="D5305" s="21"/>
      <c r="E5305" s="21"/>
    </row>
    <row r="5306" spans="4:5">
      <c r="D5306" s="21"/>
      <c r="E5306" s="21"/>
    </row>
    <row r="5307" spans="4:5">
      <c r="D5307" s="21"/>
      <c r="E5307" s="21"/>
    </row>
    <row r="5308" spans="4:5">
      <c r="D5308" s="21"/>
      <c r="E5308" s="21"/>
    </row>
    <row r="5309" spans="4:5">
      <c r="D5309" s="21"/>
      <c r="E5309" s="21"/>
    </row>
    <row r="5310" spans="4:5">
      <c r="D5310" s="21"/>
      <c r="E5310" s="21"/>
    </row>
    <row r="5311" spans="4:5">
      <c r="D5311" s="21"/>
      <c r="E5311" s="21"/>
    </row>
    <row r="5312" spans="4:5">
      <c r="D5312" s="21"/>
      <c r="E5312" s="21"/>
    </row>
    <row r="5313" spans="4:5">
      <c r="D5313" s="21"/>
      <c r="E5313" s="21"/>
    </row>
    <row r="5314" spans="4:5">
      <c r="D5314" s="21"/>
      <c r="E5314" s="21"/>
    </row>
    <row r="5315" spans="4:5">
      <c r="D5315" s="21"/>
      <c r="E5315" s="21"/>
    </row>
    <row r="5316" spans="4:5">
      <c r="D5316" s="21"/>
      <c r="E5316" s="21"/>
    </row>
    <row r="5317" spans="4:5">
      <c r="D5317" s="21"/>
      <c r="E5317" s="21"/>
    </row>
    <row r="5318" spans="4:5">
      <c r="D5318" s="21"/>
      <c r="E5318" s="21"/>
    </row>
    <row r="5319" spans="4:5">
      <c r="D5319" s="21"/>
      <c r="E5319" s="21"/>
    </row>
    <row r="5320" spans="4:5">
      <c r="D5320" s="21"/>
      <c r="E5320" s="21"/>
    </row>
    <row r="5321" spans="4:5">
      <c r="D5321" s="21"/>
      <c r="E5321" s="21"/>
    </row>
    <row r="5322" spans="4:5">
      <c r="D5322" s="21"/>
      <c r="E5322" s="21"/>
    </row>
    <row r="5323" spans="4:5">
      <c r="D5323" s="21"/>
      <c r="E5323" s="21"/>
    </row>
    <row r="5324" spans="4:5">
      <c r="D5324" s="21"/>
      <c r="E5324" s="21"/>
    </row>
    <row r="5325" spans="4:5">
      <c r="D5325" s="21"/>
      <c r="E5325" s="21"/>
    </row>
    <row r="5326" spans="4:5">
      <c r="D5326" s="21"/>
      <c r="E5326" s="21"/>
    </row>
    <row r="5327" spans="4:5">
      <c r="D5327" s="21"/>
      <c r="E5327" s="21"/>
    </row>
    <row r="5328" spans="4:5">
      <c r="D5328" s="21"/>
      <c r="E5328" s="21"/>
    </row>
    <row r="5329" spans="4:5">
      <c r="D5329" s="21"/>
      <c r="E5329" s="21"/>
    </row>
    <row r="5330" spans="4:5">
      <c r="D5330" s="21"/>
      <c r="E5330" s="21"/>
    </row>
    <row r="5331" spans="4:5">
      <c r="D5331" s="21"/>
      <c r="E5331" s="21"/>
    </row>
    <row r="5332" spans="4:5">
      <c r="D5332" s="21"/>
      <c r="E5332" s="21"/>
    </row>
    <row r="5333" spans="4:5">
      <c r="D5333" s="21"/>
      <c r="E5333" s="21"/>
    </row>
    <row r="5334" spans="4:5">
      <c r="D5334" s="21"/>
      <c r="E5334" s="21"/>
    </row>
    <row r="5335" spans="4:5">
      <c r="D5335" s="21"/>
      <c r="E5335" s="21"/>
    </row>
    <row r="5336" spans="4:5">
      <c r="D5336" s="21"/>
      <c r="E5336" s="21"/>
    </row>
    <row r="5337" spans="4:5">
      <c r="D5337" s="21"/>
      <c r="E5337" s="21"/>
    </row>
    <row r="5338" spans="4:5">
      <c r="D5338" s="21"/>
      <c r="E5338" s="21"/>
    </row>
    <row r="5339" spans="4:5">
      <c r="D5339" s="21"/>
      <c r="E5339" s="21"/>
    </row>
    <row r="5340" spans="4:5">
      <c r="D5340" s="21"/>
      <c r="E5340" s="21"/>
    </row>
    <row r="5341" spans="4:5">
      <c r="D5341" s="21"/>
      <c r="E5341" s="21"/>
    </row>
    <row r="5342" spans="4:5">
      <c r="D5342" s="21"/>
      <c r="E5342" s="21"/>
    </row>
    <row r="5343" spans="4:5">
      <c r="D5343" s="21"/>
      <c r="E5343" s="21"/>
    </row>
    <row r="5344" spans="4:5">
      <c r="D5344" s="21"/>
      <c r="E5344" s="21"/>
    </row>
    <row r="5345" spans="4:5">
      <c r="D5345" s="21"/>
      <c r="E5345" s="21"/>
    </row>
    <row r="5346" spans="4:5">
      <c r="D5346" s="21"/>
      <c r="E5346" s="21"/>
    </row>
    <row r="5347" spans="4:5">
      <c r="D5347" s="21"/>
      <c r="E5347" s="21"/>
    </row>
    <row r="5348" spans="4:5">
      <c r="D5348" s="21"/>
      <c r="E5348" s="21"/>
    </row>
    <row r="5349" spans="4:5">
      <c r="D5349" s="21"/>
      <c r="E5349" s="21"/>
    </row>
    <row r="5350" spans="4:5">
      <c r="D5350" s="21"/>
      <c r="E5350" s="21"/>
    </row>
    <row r="5351" spans="4:5">
      <c r="D5351" s="21"/>
      <c r="E5351" s="21"/>
    </row>
    <row r="5352" spans="4:5">
      <c r="D5352" s="21"/>
      <c r="E5352" s="21"/>
    </row>
    <row r="5353" spans="4:5">
      <c r="D5353" s="21"/>
      <c r="E5353" s="21"/>
    </row>
    <row r="5354" spans="4:5">
      <c r="D5354" s="21"/>
      <c r="E5354" s="21"/>
    </row>
    <row r="5355" spans="4:5">
      <c r="D5355" s="21"/>
      <c r="E5355" s="21"/>
    </row>
    <row r="5356" spans="4:5">
      <c r="D5356" s="21"/>
      <c r="E5356" s="21"/>
    </row>
    <row r="5357" spans="4:5">
      <c r="D5357" s="21"/>
      <c r="E5357" s="21"/>
    </row>
    <row r="5358" spans="4:5">
      <c r="D5358" s="21"/>
      <c r="E5358" s="21"/>
    </row>
    <row r="5359" spans="4:5">
      <c r="D5359" s="21"/>
      <c r="E5359" s="21"/>
    </row>
    <row r="5360" spans="4:5">
      <c r="D5360" s="21"/>
      <c r="E5360" s="21"/>
    </row>
    <row r="5361" spans="4:5">
      <c r="D5361" s="21"/>
      <c r="E5361" s="21"/>
    </row>
    <row r="5362" spans="4:5">
      <c r="D5362" s="21"/>
      <c r="E5362" s="21"/>
    </row>
    <row r="5363" spans="4:5">
      <c r="D5363" s="21"/>
      <c r="E5363" s="21"/>
    </row>
    <row r="5364" spans="4:5">
      <c r="D5364" s="21"/>
      <c r="E5364" s="21"/>
    </row>
    <row r="5365" spans="4:5">
      <c r="D5365" s="21"/>
      <c r="E5365" s="21"/>
    </row>
    <row r="5366" spans="4:5">
      <c r="D5366" s="21"/>
      <c r="E5366" s="21"/>
    </row>
    <row r="5367" spans="4:5">
      <c r="D5367" s="21"/>
      <c r="E5367" s="21"/>
    </row>
    <row r="5368" spans="4:5">
      <c r="D5368" s="21"/>
      <c r="E5368" s="21"/>
    </row>
    <row r="5369" spans="4:5">
      <c r="D5369" s="21"/>
      <c r="E5369" s="21"/>
    </row>
    <row r="5370" spans="4:5">
      <c r="D5370" s="21"/>
      <c r="E5370" s="21"/>
    </row>
    <row r="5371" spans="4:5">
      <c r="D5371" s="21"/>
      <c r="E5371" s="21"/>
    </row>
    <row r="5372" spans="4:5">
      <c r="D5372" s="21"/>
      <c r="E5372" s="21"/>
    </row>
    <row r="5373" spans="4:5">
      <c r="D5373" s="21"/>
      <c r="E5373" s="21"/>
    </row>
    <row r="5374" spans="4:5">
      <c r="D5374" s="21"/>
      <c r="E5374" s="21"/>
    </row>
    <row r="5375" spans="4:5">
      <c r="D5375" s="21"/>
      <c r="E5375" s="21"/>
    </row>
    <row r="5376" spans="4:5">
      <c r="D5376" s="21"/>
      <c r="E5376" s="21"/>
    </row>
    <row r="5377" spans="4:5">
      <c r="D5377" s="21"/>
      <c r="E5377" s="21"/>
    </row>
    <row r="5378" spans="4:5">
      <c r="D5378" s="21"/>
      <c r="E5378" s="21"/>
    </row>
    <row r="5379" spans="4:5">
      <c r="D5379" s="21"/>
      <c r="E5379" s="21"/>
    </row>
    <row r="5380" spans="4:5">
      <c r="D5380" s="21"/>
      <c r="E5380" s="21"/>
    </row>
    <row r="5381" spans="4:5">
      <c r="D5381" s="21"/>
      <c r="E5381" s="21"/>
    </row>
    <row r="5382" spans="4:5">
      <c r="D5382" s="21"/>
      <c r="E5382" s="21"/>
    </row>
    <row r="5383" spans="4:5">
      <c r="D5383" s="21"/>
      <c r="E5383" s="21"/>
    </row>
    <row r="5384" spans="4:5">
      <c r="D5384" s="21"/>
      <c r="E5384" s="21"/>
    </row>
    <row r="5385" spans="4:5">
      <c r="D5385" s="21"/>
      <c r="E5385" s="21"/>
    </row>
    <row r="5386" spans="4:5">
      <c r="D5386" s="21"/>
      <c r="E5386" s="21"/>
    </row>
    <row r="5387" spans="4:5">
      <c r="D5387" s="21"/>
      <c r="E5387" s="21"/>
    </row>
    <row r="5388" spans="4:5">
      <c r="D5388" s="21"/>
      <c r="E5388" s="21"/>
    </row>
    <row r="5389" spans="4:5">
      <c r="D5389" s="21"/>
      <c r="E5389" s="21"/>
    </row>
    <row r="5390" spans="4:5">
      <c r="D5390" s="21"/>
      <c r="E5390" s="21"/>
    </row>
    <row r="5391" spans="4:5">
      <c r="D5391" s="21"/>
      <c r="E5391" s="21"/>
    </row>
    <row r="5392" spans="4:5">
      <c r="D5392" s="21"/>
      <c r="E5392" s="21"/>
    </row>
    <row r="5393" spans="4:5">
      <c r="D5393" s="21"/>
      <c r="E5393" s="21"/>
    </row>
    <row r="5394" spans="4:5">
      <c r="D5394" s="21"/>
      <c r="E5394" s="21"/>
    </row>
    <row r="5395" spans="4:5">
      <c r="D5395" s="21"/>
      <c r="E5395" s="21"/>
    </row>
    <row r="5396" spans="4:5">
      <c r="D5396" s="21"/>
      <c r="E5396" s="21"/>
    </row>
    <row r="5397" spans="4:5">
      <c r="D5397" s="21"/>
      <c r="E5397" s="21"/>
    </row>
    <row r="5398" spans="4:5">
      <c r="D5398" s="21"/>
      <c r="E5398" s="21"/>
    </row>
    <row r="5399" spans="4:5">
      <c r="D5399" s="21"/>
      <c r="E5399" s="21"/>
    </row>
    <row r="5400" spans="4:5">
      <c r="D5400" s="21"/>
      <c r="E5400" s="21"/>
    </row>
    <row r="5401" spans="4:5">
      <c r="D5401" s="21"/>
      <c r="E5401" s="21"/>
    </row>
    <row r="5402" spans="4:5">
      <c r="D5402" s="21"/>
      <c r="E5402" s="21"/>
    </row>
    <row r="5403" spans="4:5">
      <c r="D5403" s="21"/>
      <c r="E5403" s="21"/>
    </row>
    <row r="5404" spans="4:5">
      <c r="D5404" s="21"/>
      <c r="E5404" s="21"/>
    </row>
    <row r="5405" spans="4:5">
      <c r="D5405" s="21"/>
      <c r="E5405" s="21"/>
    </row>
    <row r="5406" spans="4:5">
      <c r="D5406" s="21"/>
      <c r="E5406" s="21"/>
    </row>
    <row r="5407" spans="4:5">
      <c r="D5407" s="21"/>
      <c r="E5407" s="21"/>
    </row>
    <row r="5408" spans="4:5">
      <c r="D5408" s="21"/>
      <c r="E5408" s="21"/>
    </row>
    <row r="5409" spans="4:5">
      <c r="D5409" s="21"/>
      <c r="E5409" s="21"/>
    </row>
    <row r="5410" spans="4:5">
      <c r="D5410" s="21"/>
      <c r="E5410" s="21"/>
    </row>
    <row r="5411" spans="4:5">
      <c r="D5411" s="21"/>
      <c r="E5411" s="21"/>
    </row>
    <row r="5412" spans="4:5">
      <c r="D5412" s="21"/>
      <c r="E5412" s="21"/>
    </row>
    <row r="5413" spans="4:5">
      <c r="D5413" s="21"/>
      <c r="E5413" s="21"/>
    </row>
    <row r="5414" spans="4:5">
      <c r="D5414" s="21"/>
      <c r="E5414" s="21"/>
    </row>
    <row r="5415" spans="4:5">
      <c r="D5415" s="21"/>
      <c r="E5415" s="21"/>
    </row>
    <row r="5416" spans="4:5">
      <c r="D5416" s="21"/>
      <c r="E5416" s="21"/>
    </row>
    <row r="5417" spans="4:5">
      <c r="D5417" s="21"/>
      <c r="E5417" s="21"/>
    </row>
    <row r="5418" spans="4:5">
      <c r="D5418" s="21"/>
      <c r="E5418" s="21"/>
    </row>
    <row r="5419" spans="4:5">
      <c r="D5419" s="21"/>
      <c r="E5419" s="21"/>
    </row>
    <row r="5420" spans="4:5">
      <c r="D5420" s="21"/>
      <c r="E5420" s="21"/>
    </row>
    <row r="5421" spans="4:5">
      <c r="D5421" s="21"/>
      <c r="E5421" s="21"/>
    </row>
    <row r="5422" spans="4:5">
      <c r="D5422" s="21"/>
      <c r="E5422" s="21"/>
    </row>
    <row r="5423" spans="4:5">
      <c r="D5423" s="21"/>
      <c r="E5423" s="21"/>
    </row>
    <row r="5424" spans="4:5">
      <c r="D5424" s="21"/>
      <c r="E5424" s="21"/>
    </row>
    <row r="5425" spans="4:5">
      <c r="D5425" s="21"/>
      <c r="E5425" s="21"/>
    </row>
    <row r="5426" spans="4:5">
      <c r="D5426" s="21"/>
      <c r="E5426" s="21"/>
    </row>
    <row r="5427" spans="4:5">
      <c r="D5427" s="21"/>
      <c r="E5427" s="21"/>
    </row>
    <row r="5428" spans="4:5">
      <c r="D5428" s="21"/>
      <c r="E5428" s="21"/>
    </row>
    <row r="5429" spans="4:5">
      <c r="D5429" s="21"/>
      <c r="E5429" s="21"/>
    </row>
    <row r="5430" spans="4:5">
      <c r="D5430" s="21"/>
      <c r="E5430" s="21"/>
    </row>
    <row r="5431" spans="4:5">
      <c r="D5431" s="21"/>
      <c r="E5431" s="21"/>
    </row>
    <row r="5432" spans="4:5">
      <c r="D5432" s="21"/>
      <c r="E5432" s="21"/>
    </row>
    <row r="5433" spans="4:5">
      <c r="D5433" s="21"/>
      <c r="E5433" s="21"/>
    </row>
    <row r="5434" spans="4:5">
      <c r="D5434" s="21"/>
      <c r="E5434" s="21"/>
    </row>
    <row r="5435" spans="4:5">
      <c r="D5435" s="21"/>
      <c r="E5435" s="21"/>
    </row>
    <row r="5436" spans="4:5">
      <c r="D5436" s="21"/>
      <c r="E5436" s="21"/>
    </row>
    <row r="5437" spans="4:5">
      <c r="D5437" s="21"/>
      <c r="E5437" s="21"/>
    </row>
    <row r="5438" spans="4:5">
      <c r="D5438" s="21"/>
      <c r="E5438" s="21"/>
    </row>
    <row r="5439" spans="4:5">
      <c r="D5439" s="21"/>
      <c r="E5439" s="21"/>
    </row>
    <row r="5440" spans="4:5">
      <c r="D5440" s="21"/>
      <c r="E5440" s="21"/>
    </row>
    <row r="5441" spans="4:5">
      <c r="D5441" s="21"/>
      <c r="E5441" s="21"/>
    </row>
    <row r="5442" spans="4:5">
      <c r="D5442" s="21"/>
      <c r="E5442" s="21"/>
    </row>
    <row r="5443" spans="4:5">
      <c r="D5443" s="21"/>
      <c r="E5443" s="21"/>
    </row>
    <row r="5444" spans="4:5">
      <c r="D5444" s="21"/>
      <c r="E5444" s="21"/>
    </row>
    <row r="5445" spans="4:5">
      <c r="D5445" s="21"/>
      <c r="E5445" s="21"/>
    </row>
    <row r="5446" spans="4:5">
      <c r="D5446" s="21"/>
      <c r="E5446" s="21"/>
    </row>
    <row r="5447" spans="4:5">
      <c r="D5447" s="21"/>
      <c r="E5447" s="21"/>
    </row>
    <row r="5448" spans="4:5">
      <c r="D5448" s="21"/>
      <c r="E5448" s="21"/>
    </row>
    <row r="5449" spans="4:5">
      <c r="D5449" s="21"/>
      <c r="E5449" s="21"/>
    </row>
    <row r="5450" spans="4:5">
      <c r="D5450" s="21"/>
      <c r="E5450" s="21"/>
    </row>
    <row r="5451" spans="4:5">
      <c r="D5451" s="21"/>
      <c r="E5451" s="21"/>
    </row>
    <row r="5452" spans="4:5">
      <c r="D5452" s="21"/>
      <c r="E5452" s="21"/>
    </row>
    <row r="5453" spans="4:5">
      <c r="D5453" s="21"/>
      <c r="E5453" s="21"/>
    </row>
    <row r="5454" spans="4:5">
      <c r="D5454" s="21"/>
      <c r="E5454" s="21"/>
    </row>
    <row r="5455" spans="4:5">
      <c r="D5455" s="21"/>
      <c r="E5455" s="21"/>
    </row>
    <row r="5456" spans="4:5">
      <c r="D5456" s="21"/>
      <c r="E5456" s="21"/>
    </row>
    <row r="5457" spans="4:5">
      <c r="D5457" s="21"/>
      <c r="E5457" s="21"/>
    </row>
    <row r="5458" spans="4:5">
      <c r="D5458" s="21"/>
      <c r="E5458" s="21"/>
    </row>
    <row r="5459" spans="4:5">
      <c r="D5459" s="21"/>
      <c r="E5459" s="21"/>
    </row>
    <row r="5460" spans="4:5">
      <c r="D5460" s="21"/>
      <c r="E5460" s="21"/>
    </row>
    <row r="5461" spans="4:5">
      <c r="D5461" s="21"/>
      <c r="E5461" s="21"/>
    </row>
    <row r="5462" spans="4:5">
      <c r="D5462" s="21"/>
      <c r="E5462" s="21"/>
    </row>
    <row r="5463" spans="4:5">
      <c r="D5463" s="21"/>
      <c r="E5463" s="21"/>
    </row>
    <row r="5464" spans="4:5">
      <c r="D5464" s="21"/>
      <c r="E5464" s="21"/>
    </row>
    <row r="5465" spans="4:5">
      <c r="D5465" s="21"/>
      <c r="E5465" s="21"/>
    </row>
    <row r="5466" spans="4:5">
      <c r="D5466" s="21"/>
      <c r="E5466" s="21"/>
    </row>
    <row r="5467" spans="4:5">
      <c r="D5467" s="21"/>
      <c r="E5467" s="21"/>
    </row>
    <row r="5468" spans="4:5">
      <c r="D5468" s="21"/>
      <c r="E5468" s="21"/>
    </row>
    <row r="5469" spans="4:5">
      <c r="D5469" s="21"/>
      <c r="E5469" s="21"/>
    </row>
    <row r="5470" spans="4:5">
      <c r="D5470" s="21"/>
      <c r="E5470" s="21"/>
    </row>
    <row r="5471" spans="4:5">
      <c r="D5471" s="21"/>
      <c r="E5471" s="21"/>
    </row>
    <row r="5472" spans="4:5">
      <c r="D5472" s="21"/>
      <c r="E5472" s="21"/>
    </row>
    <row r="5473" spans="4:5">
      <c r="D5473" s="21"/>
      <c r="E5473" s="21"/>
    </row>
    <row r="5474" spans="4:5">
      <c r="D5474" s="21"/>
      <c r="E5474" s="21"/>
    </row>
    <row r="5475" spans="4:5">
      <c r="D5475" s="21"/>
      <c r="E5475" s="21"/>
    </row>
    <row r="5476" spans="4:5">
      <c r="D5476" s="21"/>
      <c r="E5476" s="21"/>
    </row>
    <row r="5477" spans="4:5">
      <c r="D5477" s="21"/>
      <c r="E5477" s="21"/>
    </row>
    <row r="5478" spans="4:5">
      <c r="D5478" s="21"/>
      <c r="E5478" s="21"/>
    </row>
    <row r="5479" spans="4:5">
      <c r="D5479" s="21"/>
      <c r="E5479" s="21"/>
    </row>
    <row r="5480" spans="4:5">
      <c r="D5480" s="21"/>
      <c r="E5480" s="21"/>
    </row>
    <row r="5481" spans="4:5">
      <c r="D5481" s="21"/>
      <c r="E5481" s="21"/>
    </row>
    <row r="5482" spans="4:5">
      <c r="D5482" s="21"/>
      <c r="E5482" s="21"/>
    </row>
    <row r="5483" spans="4:5">
      <c r="D5483" s="21"/>
      <c r="E5483" s="21"/>
    </row>
    <row r="5484" spans="4:5">
      <c r="D5484" s="21"/>
      <c r="E5484" s="21"/>
    </row>
    <row r="5485" spans="4:5">
      <c r="D5485" s="21"/>
      <c r="E5485" s="21"/>
    </row>
    <row r="5486" spans="4:5">
      <c r="D5486" s="21"/>
      <c r="E5486" s="21"/>
    </row>
    <row r="5487" spans="4:5">
      <c r="D5487" s="21"/>
      <c r="E5487" s="21"/>
    </row>
    <row r="5488" spans="4:5">
      <c r="D5488" s="21"/>
      <c r="E5488" s="21"/>
    </row>
    <row r="5489" spans="4:5">
      <c r="D5489" s="21"/>
      <c r="E5489" s="21"/>
    </row>
    <row r="5490" spans="4:5">
      <c r="D5490" s="21"/>
      <c r="E5490" s="21"/>
    </row>
    <row r="5491" spans="4:5">
      <c r="D5491" s="21"/>
      <c r="E5491" s="21"/>
    </row>
    <row r="5492" spans="4:5">
      <c r="D5492" s="21"/>
      <c r="E5492" s="21"/>
    </row>
    <row r="5493" spans="4:5">
      <c r="D5493" s="21"/>
      <c r="E5493" s="21"/>
    </row>
    <row r="5494" spans="4:5">
      <c r="D5494" s="21"/>
      <c r="E5494" s="21"/>
    </row>
    <row r="5495" spans="4:5">
      <c r="D5495" s="21"/>
      <c r="E5495" s="21"/>
    </row>
    <row r="5496" spans="4:5">
      <c r="D5496" s="21"/>
      <c r="E5496" s="21"/>
    </row>
    <row r="5497" spans="4:5">
      <c r="D5497" s="21"/>
      <c r="E5497" s="21"/>
    </row>
    <row r="5498" spans="4:5">
      <c r="D5498" s="21"/>
      <c r="E5498" s="21"/>
    </row>
    <row r="5499" spans="4:5">
      <c r="D5499" s="21"/>
      <c r="E5499" s="21"/>
    </row>
    <row r="5500" spans="4:5">
      <c r="D5500" s="21"/>
      <c r="E5500" s="21"/>
    </row>
    <row r="5501" spans="4:5">
      <c r="D5501" s="21"/>
      <c r="E5501" s="21"/>
    </row>
    <row r="5502" spans="4:5">
      <c r="D5502" s="21"/>
      <c r="E5502" s="21"/>
    </row>
    <row r="5503" spans="4:5">
      <c r="D5503" s="21"/>
      <c r="E5503" s="21"/>
    </row>
    <row r="5504" spans="4:5">
      <c r="D5504" s="21"/>
      <c r="E5504" s="21"/>
    </row>
    <row r="5505" spans="4:5">
      <c r="D5505" s="21"/>
      <c r="E5505" s="21"/>
    </row>
    <row r="5506" spans="4:5">
      <c r="D5506" s="21"/>
      <c r="E5506" s="21"/>
    </row>
    <row r="5507" spans="4:5">
      <c r="D5507" s="21"/>
      <c r="E5507" s="21"/>
    </row>
    <row r="5508" spans="4:5">
      <c r="D5508" s="21"/>
      <c r="E5508" s="21"/>
    </row>
    <row r="5509" spans="4:5">
      <c r="D5509" s="21"/>
      <c r="E5509" s="21"/>
    </row>
    <row r="5510" spans="4:5">
      <c r="D5510" s="21"/>
      <c r="E5510" s="21"/>
    </row>
    <row r="5511" spans="4:5">
      <c r="D5511" s="21"/>
      <c r="E5511" s="21"/>
    </row>
    <row r="5512" spans="4:5">
      <c r="D5512" s="21"/>
      <c r="E5512" s="21"/>
    </row>
    <row r="5513" spans="4:5">
      <c r="D5513" s="21"/>
      <c r="E5513" s="21"/>
    </row>
    <row r="5514" spans="4:5">
      <c r="D5514" s="21"/>
      <c r="E5514" s="21"/>
    </row>
    <row r="5515" spans="4:5">
      <c r="D5515" s="21"/>
      <c r="E5515" s="21"/>
    </row>
    <row r="5516" spans="4:5">
      <c r="D5516" s="21"/>
      <c r="E5516" s="21"/>
    </row>
    <row r="5517" spans="4:5">
      <c r="D5517" s="21"/>
      <c r="E5517" s="21"/>
    </row>
    <row r="5518" spans="4:5">
      <c r="D5518" s="21"/>
      <c r="E5518" s="21"/>
    </row>
    <row r="5519" spans="4:5">
      <c r="D5519" s="21"/>
      <c r="E5519" s="21"/>
    </row>
    <row r="5520" spans="4:5">
      <c r="D5520" s="21"/>
      <c r="E5520" s="21"/>
    </row>
    <row r="5521" spans="4:5">
      <c r="D5521" s="21"/>
      <c r="E5521" s="21"/>
    </row>
    <row r="5522" spans="4:5">
      <c r="D5522" s="21"/>
      <c r="E5522" s="21"/>
    </row>
    <row r="5523" spans="4:5">
      <c r="D5523" s="21"/>
      <c r="E5523" s="21"/>
    </row>
    <row r="5524" spans="4:5">
      <c r="D5524" s="21"/>
      <c r="E5524" s="21"/>
    </row>
    <row r="5525" spans="4:5">
      <c r="D5525" s="21"/>
      <c r="E5525" s="21"/>
    </row>
    <row r="5526" spans="4:5">
      <c r="D5526" s="21"/>
      <c r="E5526" s="21"/>
    </row>
    <row r="5527" spans="4:5">
      <c r="D5527" s="21"/>
      <c r="E5527" s="21"/>
    </row>
    <row r="5528" spans="4:5">
      <c r="D5528" s="21"/>
      <c r="E5528" s="21"/>
    </row>
    <row r="5529" spans="4:5">
      <c r="D5529" s="21"/>
      <c r="E5529" s="21"/>
    </row>
    <row r="5530" spans="4:5">
      <c r="D5530" s="21"/>
      <c r="E5530" s="21"/>
    </row>
    <row r="5531" spans="4:5">
      <c r="D5531" s="21"/>
      <c r="E5531" s="21"/>
    </row>
    <row r="5532" spans="4:5">
      <c r="D5532" s="21"/>
      <c r="E5532" s="21"/>
    </row>
    <row r="5533" spans="4:5">
      <c r="D5533" s="21"/>
      <c r="E5533" s="21"/>
    </row>
    <row r="5534" spans="4:5">
      <c r="D5534" s="21"/>
      <c r="E5534" s="21"/>
    </row>
    <row r="5535" spans="4:5">
      <c r="D5535" s="21"/>
      <c r="E5535" s="21"/>
    </row>
    <row r="5536" spans="4:5">
      <c r="D5536" s="21"/>
      <c r="E5536" s="21"/>
    </row>
    <row r="5537" spans="4:5">
      <c r="D5537" s="21"/>
      <c r="E5537" s="21"/>
    </row>
    <row r="5538" spans="4:5">
      <c r="D5538" s="21"/>
      <c r="E5538" s="21"/>
    </row>
    <row r="5539" spans="4:5">
      <c r="D5539" s="21"/>
      <c r="E5539" s="21"/>
    </row>
    <row r="5540" spans="4:5">
      <c r="D5540" s="21"/>
      <c r="E5540" s="21"/>
    </row>
    <row r="5541" spans="4:5">
      <c r="D5541" s="21"/>
      <c r="E5541" s="21"/>
    </row>
    <row r="5542" spans="4:5">
      <c r="D5542" s="21"/>
      <c r="E5542" s="21"/>
    </row>
    <row r="5543" spans="4:5">
      <c r="D5543" s="21"/>
      <c r="E5543" s="21"/>
    </row>
    <row r="5544" spans="4:5">
      <c r="D5544" s="21"/>
      <c r="E5544" s="21"/>
    </row>
    <row r="5545" spans="4:5">
      <c r="D5545" s="21"/>
      <c r="E5545" s="21"/>
    </row>
    <row r="5546" spans="4:5">
      <c r="D5546" s="21"/>
      <c r="E5546" s="21"/>
    </row>
    <row r="5547" spans="4:5">
      <c r="D5547" s="21"/>
      <c r="E5547" s="21"/>
    </row>
    <row r="5548" spans="4:5">
      <c r="D5548" s="21"/>
      <c r="E5548" s="21"/>
    </row>
    <row r="5549" spans="4:5">
      <c r="D5549" s="21"/>
      <c r="E5549" s="21"/>
    </row>
    <row r="5550" spans="4:5">
      <c r="D5550" s="21"/>
      <c r="E5550" s="21"/>
    </row>
    <row r="5551" spans="4:5">
      <c r="D5551" s="21"/>
      <c r="E5551" s="21"/>
    </row>
    <row r="5552" spans="4:5">
      <c r="D5552" s="21"/>
      <c r="E5552" s="21"/>
    </row>
    <row r="5553" spans="4:5">
      <c r="D5553" s="21"/>
      <c r="E5553" s="21"/>
    </row>
    <row r="5554" spans="4:5">
      <c r="D5554" s="21"/>
      <c r="E5554" s="21"/>
    </row>
    <row r="5555" spans="4:5">
      <c r="D5555" s="21"/>
      <c r="E5555" s="21"/>
    </row>
    <row r="5556" spans="4:5">
      <c r="D5556" s="21"/>
      <c r="E5556" s="21"/>
    </row>
    <row r="5557" spans="4:5">
      <c r="D5557" s="21"/>
      <c r="E5557" s="21"/>
    </row>
    <row r="5558" spans="4:5">
      <c r="D5558" s="21"/>
      <c r="E5558" s="21"/>
    </row>
    <row r="5559" spans="4:5">
      <c r="D5559" s="21"/>
      <c r="E5559" s="21"/>
    </row>
    <row r="5560" spans="4:5">
      <c r="D5560" s="21"/>
      <c r="E5560" s="21"/>
    </row>
    <row r="5561" spans="4:5">
      <c r="D5561" s="21"/>
      <c r="E5561" s="21"/>
    </row>
    <row r="5562" spans="4:5">
      <c r="D5562" s="21"/>
      <c r="E5562" s="21"/>
    </row>
    <row r="5563" spans="4:5">
      <c r="D5563" s="21"/>
      <c r="E5563" s="21"/>
    </row>
    <row r="5564" spans="4:5">
      <c r="D5564" s="21"/>
      <c r="E5564" s="21"/>
    </row>
    <row r="5565" spans="4:5">
      <c r="D5565" s="21"/>
      <c r="E5565" s="21"/>
    </row>
    <row r="5566" spans="4:5">
      <c r="D5566" s="21"/>
      <c r="E5566" s="21"/>
    </row>
    <row r="5567" spans="4:5">
      <c r="D5567" s="21"/>
      <c r="E5567" s="21"/>
    </row>
    <row r="5568" spans="4:5">
      <c r="D5568" s="21"/>
      <c r="E5568" s="21"/>
    </row>
    <row r="5569" spans="4:5">
      <c r="D5569" s="21"/>
      <c r="E5569" s="21"/>
    </row>
    <row r="5570" spans="4:5">
      <c r="D5570" s="21"/>
      <c r="E5570" s="21"/>
    </row>
    <row r="5571" spans="4:5">
      <c r="D5571" s="21"/>
      <c r="E5571" s="21"/>
    </row>
    <row r="5572" spans="4:5">
      <c r="D5572" s="21"/>
      <c r="E5572" s="21"/>
    </row>
    <row r="5573" spans="4:5">
      <c r="D5573" s="21"/>
      <c r="E5573" s="21"/>
    </row>
    <row r="5574" spans="4:5">
      <c r="D5574" s="21"/>
      <c r="E5574" s="21"/>
    </row>
    <row r="5575" spans="4:5">
      <c r="D5575" s="21"/>
      <c r="E5575" s="21"/>
    </row>
    <row r="5576" spans="4:5">
      <c r="D5576" s="21"/>
      <c r="E5576" s="21"/>
    </row>
    <row r="5577" spans="4:5">
      <c r="D5577" s="21"/>
      <c r="E5577" s="21"/>
    </row>
    <row r="5578" spans="4:5">
      <c r="D5578" s="21"/>
      <c r="E5578" s="21"/>
    </row>
    <row r="5579" spans="4:5">
      <c r="D5579" s="21"/>
      <c r="E5579" s="21"/>
    </row>
    <row r="5580" spans="4:5">
      <c r="D5580" s="21"/>
      <c r="E5580" s="21"/>
    </row>
    <row r="5581" spans="4:5">
      <c r="D5581" s="21"/>
      <c r="E5581" s="21"/>
    </row>
    <row r="5582" spans="4:5">
      <c r="D5582" s="21"/>
      <c r="E5582" s="21"/>
    </row>
    <row r="5583" spans="4:5">
      <c r="D5583" s="21"/>
      <c r="E5583" s="21"/>
    </row>
    <row r="5584" spans="4:5">
      <c r="D5584" s="21"/>
      <c r="E5584" s="21"/>
    </row>
    <row r="5585" spans="4:5">
      <c r="D5585" s="21"/>
      <c r="E5585" s="21"/>
    </row>
    <row r="5586" spans="4:5">
      <c r="D5586" s="21"/>
      <c r="E5586" s="21"/>
    </row>
    <row r="5587" spans="4:5">
      <c r="D5587" s="21"/>
      <c r="E5587" s="21"/>
    </row>
    <row r="5588" spans="4:5">
      <c r="D5588" s="21"/>
      <c r="E5588" s="21"/>
    </row>
    <row r="5589" spans="4:5">
      <c r="D5589" s="21"/>
      <c r="E5589" s="21"/>
    </row>
    <row r="5590" spans="4:5">
      <c r="D5590" s="21"/>
      <c r="E5590" s="21"/>
    </row>
    <row r="5591" spans="4:5">
      <c r="D5591" s="21"/>
      <c r="E5591" s="21"/>
    </row>
    <row r="5592" spans="4:5">
      <c r="D5592" s="21"/>
      <c r="E5592" s="21"/>
    </row>
    <row r="5593" spans="4:5">
      <c r="D5593" s="21"/>
      <c r="E5593" s="21"/>
    </row>
    <row r="5594" spans="4:5">
      <c r="D5594" s="21"/>
      <c r="E5594" s="21"/>
    </row>
    <row r="5595" spans="4:5">
      <c r="D5595" s="21"/>
      <c r="E5595" s="21"/>
    </row>
    <row r="5596" spans="4:5">
      <c r="D5596" s="21"/>
      <c r="E5596" s="21"/>
    </row>
    <row r="5597" spans="4:5">
      <c r="D5597" s="21"/>
      <c r="E5597" s="21"/>
    </row>
    <row r="5598" spans="4:5">
      <c r="D5598" s="21"/>
      <c r="E5598" s="21"/>
    </row>
    <row r="5599" spans="4:5">
      <c r="D5599" s="21"/>
      <c r="E5599" s="21"/>
    </row>
    <row r="5600" spans="4:5">
      <c r="D5600" s="21"/>
      <c r="E5600" s="21"/>
    </row>
    <row r="5601" spans="4:5">
      <c r="D5601" s="21"/>
      <c r="E5601" s="21"/>
    </row>
    <row r="5602" spans="4:5">
      <c r="D5602" s="21"/>
      <c r="E5602" s="21"/>
    </row>
    <row r="5603" spans="4:5">
      <c r="D5603" s="21"/>
      <c r="E5603" s="21"/>
    </row>
    <row r="5604" spans="4:5">
      <c r="D5604" s="21"/>
      <c r="E5604" s="21"/>
    </row>
    <row r="5605" spans="4:5">
      <c r="D5605" s="21"/>
      <c r="E5605" s="21"/>
    </row>
    <row r="5606" spans="4:5">
      <c r="D5606" s="21"/>
      <c r="E5606" s="21"/>
    </row>
    <row r="5607" spans="4:5">
      <c r="D5607" s="21"/>
      <c r="E5607" s="21"/>
    </row>
    <row r="5608" spans="4:5">
      <c r="D5608" s="21"/>
      <c r="E5608" s="21"/>
    </row>
    <row r="5609" spans="4:5">
      <c r="D5609" s="21"/>
      <c r="E5609" s="21"/>
    </row>
    <row r="5610" spans="4:5">
      <c r="D5610" s="21"/>
      <c r="E5610" s="21"/>
    </row>
    <row r="5611" spans="4:5">
      <c r="D5611" s="21"/>
      <c r="E5611" s="21"/>
    </row>
    <row r="5612" spans="4:5">
      <c r="D5612" s="21"/>
      <c r="E5612" s="21"/>
    </row>
    <row r="5613" spans="4:5">
      <c r="D5613" s="21"/>
      <c r="E5613" s="21"/>
    </row>
    <row r="5614" spans="4:5">
      <c r="D5614" s="21"/>
      <c r="E5614" s="21"/>
    </row>
    <row r="5615" spans="4:5">
      <c r="D5615" s="21"/>
      <c r="E5615" s="21"/>
    </row>
    <row r="5616" spans="4:5">
      <c r="D5616" s="21"/>
      <c r="E5616" s="21"/>
    </row>
    <row r="5617" spans="4:5">
      <c r="D5617" s="21"/>
      <c r="E5617" s="21"/>
    </row>
    <row r="5618" spans="4:5">
      <c r="D5618" s="21"/>
      <c r="E5618" s="21"/>
    </row>
    <row r="5619" spans="4:5">
      <c r="D5619" s="21"/>
      <c r="E5619" s="21"/>
    </row>
    <row r="5620" spans="4:5">
      <c r="D5620" s="21"/>
      <c r="E5620" s="21"/>
    </row>
    <row r="5621" spans="4:5">
      <c r="D5621" s="21"/>
      <c r="E5621" s="21"/>
    </row>
    <row r="5622" spans="4:5">
      <c r="D5622" s="21"/>
      <c r="E5622" s="21"/>
    </row>
    <row r="5623" spans="4:5">
      <c r="D5623" s="21"/>
      <c r="E5623" s="21"/>
    </row>
    <row r="5624" spans="4:5">
      <c r="D5624" s="21"/>
      <c r="E5624" s="21"/>
    </row>
    <row r="5625" spans="4:5">
      <c r="D5625" s="21"/>
      <c r="E5625" s="21"/>
    </row>
    <row r="5626" spans="4:5">
      <c r="D5626" s="21"/>
      <c r="E5626" s="21"/>
    </row>
    <row r="5627" spans="4:5">
      <c r="D5627" s="21"/>
      <c r="E5627" s="21"/>
    </row>
    <row r="5628" spans="4:5">
      <c r="D5628" s="21"/>
      <c r="E5628" s="21"/>
    </row>
    <row r="5629" spans="4:5">
      <c r="D5629" s="21"/>
      <c r="E5629" s="21"/>
    </row>
    <row r="5630" spans="4:5">
      <c r="D5630" s="21"/>
      <c r="E5630" s="21"/>
    </row>
    <row r="5631" spans="4:5">
      <c r="D5631" s="21"/>
      <c r="E5631" s="21"/>
    </row>
    <row r="5632" spans="4:5">
      <c r="D5632" s="21"/>
      <c r="E5632" s="21"/>
    </row>
    <row r="5633" spans="4:5">
      <c r="D5633" s="21"/>
      <c r="E5633" s="21"/>
    </row>
    <row r="5634" spans="4:5">
      <c r="D5634" s="21"/>
      <c r="E5634" s="21"/>
    </row>
    <row r="5635" spans="4:5">
      <c r="D5635" s="21"/>
      <c r="E5635" s="21"/>
    </row>
    <row r="5636" spans="4:5">
      <c r="D5636" s="21"/>
      <c r="E5636" s="21"/>
    </row>
    <row r="5637" spans="4:5">
      <c r="D5637" s="21"/>
      <c r="E5637" s="21"/>
    </row>
    <row r="5638" spans="4:5">
      <c r="D5638" s="21"/>
      <c r="E5638" s="21"/>
    </row>
    <row r="5639" spans="4:5">
      <c r="D5639" s="21"/>
      <c r="E5639" s="21"/>
    </row>
    <row r="5640" spans="4:5">
      <c r="D5640" s="21"/>
      <c r="E5640" s="21"/>
    </row>
    <row r="5641" spans="4:5">
      <c r="D5641" s="21"/>
      <c r="E5641" s="21"/>
    </row>
    <row r="5642" spans="4:5">
      <c r="D5642" s="21"/>
      <c r="E5642" s="21"/>
    </row>
    <row r="5643" spans="4:5">
      <c r="D5643" s="21"/>
      <c r="E5643" s="21"/>
    </row>
    <row r="5644" spans="4:5">
      <c r="D5644" s="21"/>
      <c r="E5644" s="21"/>
    </row>
    <row r="5645" spans="4:5">
      <c r="D5645" s="21"/>
      <c r="E5645" s="21"/>
    </row>
    <row r="5646" spans="4:5">
      <c r="D5646" s="21"/>
      <c r="E5646" s="21"/>
    </row>
    <row r="5647" spans="4:5">
      <c r="D5647" s="21"/>
      <c r="E5647" s="21"/>
    </row>
    <row r="5648" spans="4:5">
      <c r="D5648" s="21"/>
      <c r="E5648" s="21"/>
    </row>
    <row r="5649" spans="4:5">
      <c r="D5649" s="21"/>
      <c r="E5649" s="21"/>
    </row>
    <row r="5650" spans="4:5">
      <c r="D5650" s="21"/>
      <c r="E5650" s="21"/>
    </row>
    <row r="5651" spans="4:5">
      <c r="D5651" s="21"/>
      <c r="E5651" s="21"/>
    </row>
    <row r="5652" spans="4:5">
      <c r="D5652" s="21"/>
      <c r="E5652" s="21"/>
    </row>
    <row r="5653" spans="4:5">
      <c r="D5653" s="21"/>
      <c r="E5653" s="21"/>
    </row>
    <row r="5654" spans="4:5">
      <c r="D5654" s="21"/>
      <c r="E5654" s="21"/>
    </row>
    <row r="5655" spans="4:5">
      <c r="D5655" s="21"/>
      <c r="E5655" s="21"/>
    </row>
    <row r="5656" spans="4:5">
      <c r="D5656" s="21"/>
      <c r="E5656" s="21"/>
    </row>
    <row r="5657" spans="4:5">
      <c r="D5657" s="21"/>
      <c r="E5657" s="21"/>
    </row>
    <row r="5658" spans="4:5">
      <c r="D5658" s="21"/>
      <c r="E5658" s="21"/>
    </row>
    <row r="5659" spans="4:5">
      <c r="D5659" s="21"/>
      <c r="E5659" s="21"/>
    </row>
    <row r="5660" spans="4:5">
      <c r="D5660" s="21"/>
      <c r="E5660" s="21"/>
    </row>
    <row r="5661" spans="4:5">
      <c r="D5661" s="21"/>
      <c r="E5661" s="21"/>
    </row>
    <row r="5662" spans="4:5">
      <c r="D5662" s="21"/>
      <c r="E5662" s="21"/>
    </row>
    <row r="5663" spans="4:5">
      <c r="D5663" s="21"/>
      <c r="E5663" s="21"/>
    </row>
    <row r="5664" spans="4:5">
      <c r="D5664" s="21"/>
      <c r="E5664" s="21"/>
    </row>
    <row r="5665" spans="4:5">
      <c r="D5665" s="21"/>
      <c r="E5665" s="21"/>
    </row>
    <row r="5666" spans="4:5">
      <c r="D5666" s="21"/>
      <c r="E5666" s="21"/>
    </row>
    <row r="5667" spans="4:5">
      <c r="D5667" s="21"/>
      <c r="E5667" s="21"/>
    </row>
    <row r="5668" spans="4:5">
      <c r="D5668" s="21"/>
      <c r="E5668" s="21"/>
    </row>
    <row r="5669" spans="4:5">
      <c r="D5669" s="21"/>
      <c r="E5669" s="21"/>
    </row>
    <row r="5670" spans="4:5">
      <c r="D5670" s="21"/>
      <c r="E5670" s="21"/>
    </row>
    <row r="5671" spans="4:5">
      <c r="D5671" s="21"/>
      <c r="E5671" s="21"/>
    </row>
    <row r="5672" spans="4:5">
      <c r="D5672" s="21"/>
      <c r="E5672" s="21"/>
    </row>
    <row r="5673" spans="4:5">
      <c r="D5673" s="21"/>
      <c r="E5673" s="21"/>
    </row>
    <row r="5674" spans="4:5">
      <c r="D5674" s="21"/>
      <c r="E5674" s="21"/>
    </row>
    <row r="5675" spans="4:5">
      <c r="D5675" s="21"/>
      <c r="E5675" s="21"/>
    </row>
    <row r="5676" spans="4:5">
      <c r="D5676" s="21"/>
      <c r="E5676" s="21"/>
    </row>
    <row r="5677" spans="4:5">
      <c r="D5677" s="21"/>
      <c r="E5677" s="21"/>
    </row>
    <row r="5678" spans="4:5">
      <c r="D5678" s="21"/>
      <c r="E5678" s="21"/>
    </row>
    <row r="5679" spans="4:5">
      <c r="D5679" s="21"/>
      <c r="E5679" s="21"/>
    </row>
    <row r="5680" spans="4:5">
      <c r="D5680" s="21"/>
      <c r="E5680" s="21"/>
    </row>
    <row r="5681" spans="4:5">
      <c r="D5681" s="21"/>
      <c r="E5681" s="21"/>
    </row>
    <row r="5682" spans="4:5">
      <c r="D5682" s="21"/>
      <c r="E5682" s="21"/>
    </row>
    <row r="5683" spans="4:5">
      <c r="D5683" s="21"/>
      <c r="E5683" s="21"/>
    </row>
    <row r="5684" spans="4:5">
      <c r="D5684" s="21"/>
      <c r="E5684" s="21"/>
    </row>
    <row r="5685" spans="4:5">
      <c r="D5685" s="21"/>
      <c r="E5685" s="21"/>
    </row>
    <row r="5686" spans="4:5">
      <c r="D5686" s="21"/>
      <c r="E5686" s="21"/>
    </row>
    <row r="5687" spans="4:5">
      <c r="D5687" s="21"/>
      <c r="E5687" s="21"/>
    </row>
    <row r="5688" spans="4:5">
      <c r="D5688" s="21"/>
      <c r="E5688" s="21"/>
    </row>
    <row r="5689" spans="4:5">
      <c r="D5689" s="21"/>
      <c r="E5689" s="21"/>
    </row>
    <row r="5690" spans="4:5">
      <c r="D5690" s="21"/>
      <c r="E5690" s="21"/>
    </row>
    <row r="5691" spans="4:5">
      <c r="D5691" s="21"/>
      <c r="E5691" s="21"/>
    </row>
    <row r="5692" spans="4:5">
      <c r="D5692" s="21"/>
      <c r="E5692" s="21"/>
    </row>
    <row r="5693" spans="4:5">
      <c r="D5693" s="21"/>
      <c r="E5693" s="21"/>
    </row>
    <row r="5694" spans="4:5">
      <c r="D5694" s="21"/>
      <c r="E5694" s="21"/>
    </row>
    <row r="5695" spans="4:5">
      <c r="D5695" s="21"/>
      <c r="E5695" s="21"/>
    </row>
    <row r="5696" spans="4:5">
      <c r="D5696" s="21"/>
      <c r="E5696" s="21"/>
    </row>
    <row r="5697" spans="4:5">
      <c r="D5697" s="21"/>
      <c r="E5697" s="21"/>
    </row>
    <row r="5698" spans="4:5">
      <c r="D5698" s="21"/>
      <c r="E5698" s="21"/>
    </row>
    <row r="5699" spans="4:5">
      <c r="D5699" s="21"/>
      <c r="E5699" s="21"/>
    </row>
    <row r="5700" spans="4:5">
      <c r="D5700" s="21"/>
      <c r="E5700" s="21"/>
    </row>
    <row r="5701" spans="4:5">
      <c r="D5701" s="21"/>
      <c r="E5701" s="21"/>
    </row>
    <row r="5702" spans="4:5">
      <c r="D5702" s="21"/>
      <c r="E5702" s="21"/>
    </row>
    <row r="5703" spans="4:5">
      <c r="D5703" s="21"/>
      <c r="E5703" s="21"/>
    </row>
    <row r="5704" spans="4:5">
      <c r="D5704" s="21"/>
      <c r="E5704" s="21"/>
    </row>
    <row r="5705" spans="4:5">
      <c r="D5705" s="21"/>
      <c r="E5705" s="21"/>
    </row>
    <row r="5706" spans="4:5">
      <c r="D5706" s="21"/>
      <c r="E5706" s="21"/>
    </row>
    <row r="5707" spans="4:5">
      <c r="D5707" s="21"/>
      <c r="E5707" s="21"/>
    </row>
    <row r="5708" spans="4:5">
      <c r="D5708" s="21"/>
      <c r="E5708" s="21"/>
    </row>
    <row r="5709" spans="4:5">
      <c r="D5709" s="21"/>
      <c r="E5709" s="21"/>
    </row>
    <row r="5710" spans="4:5">
      <c r="D5710" s="21"/>
      <c r="E5710" s="21"/>
    </row>
    <row r="5711" spans="4:5">
      <c r="D5711" s="21"/>
      <c r="E5711" s="21"/>
    </row>
    <row r="5712" spans="4:5">
      <c r="D5712" s="21"/>
      <c r="E5712" s="21"/>
    </row>
    <row r="5713" spans="4:5">
      <c r="D5713" s="21"/>
      <c r="E5713" s="21"/>
    </row>
    <row r="5714" spans="4:5">
      <c r="D5714" s="21"/>
      <c r="E5714" s="21"/>
    </row>
    <row r="5715" spans="4:5">
      <c r="D5715" s="21"/>
      <c r="E5715" s="21"/>
    </row>
    <row r="5716" spans="4:5">
      <c r="D5716" s="21"/>
      <c r="E5716" s="21"/>
    </row>
    <row r="5717" spans="4:5">
      <c r="D5717" s="21"/>
      <c r="E5717" s="21"/>
    </row>
    <row r="5718" spans="4:5">
      <c r="D5718" s="21"/>
      <c r="E5718" s="21"/>
    </row>
    <row r="5719" spans="4:5">
      <c r="D5719" s="21"/>
      <c r="E5719" s="21"/>
    </row>
    <row r="5720" spans="4:5">
      <c r="D5720" s="21"/>
      <c r="E5720" s="21"/>
    </row>
    <row r="5721" spans="4:5">
      <c r="D5721" s="21"/>
      <c r="E5721" s="21"/>
    </row>
    <row r="5722" spans="4:5">
      <c r="D5722" s="21"/>
      <c r="E5722" s="21"/>
    </row>
    <row r="5723" spans="4:5">
      <c r="D5723" s="21"/>
      <c r="E5723" s="21"/>
    </row>
    <row r="5724" spans="4:5">
      <c r="D5724" s="21"/>
      <c r="E5724" s="21"/>
    </row>
    <row r="5725" spans="4:5">
      <c r="D5725" s="21"/>
      <c r="E5725" s="21"/>
    </row>
    <row r="5726" spans="4:5">
      <c r="D5726" s="21"/>
      <c r="E5726" s="21"/>
    </row>
    <row r="5727" spans="4:5">
      <c r="D5727" s="21"/>
      <c r="E5727" s="21"/>
    </row>
    <row r="5728" spans="4:5">
      <c r="D5728" s="21"/>
      <c r="E5728" s="21"/>
    </row>
    <row r="5729" spans="4:5">
      <c r="D5729" s="21"/>
      <c r="E5729" s="21"/>
    </row>
    <row r="5730" spans="4:5">
      <c r="D5730" s="21"/>
      <c r="E5730" s="21"/>
    </row>
    <row r="5731" spans="4:5">
      <c r="D5731" s="21"/>
      <c r="E5731" s="21"/>
    </row>
    <row r="5732" spans="4:5">
      <c r="D5732" s="21"/>
      <c r="E5732" s="21"/>
    </row>
    <row r="5733" spans="4:5">
      <c r="D5733" s="21"/>
      <c r="E5733" s="21"/>
    </row>
    <row r="5734" spans="4:5">
      <c r="D5734" s="21"/>
      <c r="E5734" s="21"/>
    </row>
    <row r="5735" spans="4:5">
      <c r="D5735" s="21"/>
      <c r="E5735" s="21"/>
    </row>
    <row r="5736" spans="4:5">
      <c r="D5736" s="21"/>
      <c r="E5736" s="21"/>
    </row>
    <row r="5737" spans="4:5">
      <c r="D5737" s="21"/>
      <c r="E5737" s="21"/>
    </row>
    <row r="5738" spans="4:5">
      <c r="D5738" s="21"/>
      <c r="E5738" s="21"/>
    </row>
    <row r="5739" spans="4:5">
      <c r="D5739" s="21"/>
      <c r="E5739" s="21"/>
    </row>
    <row r="5740" spans="4:5">
      <c r="D5740" s="21"/>
      <c r="E5740" s="21"/>
    </row>
    <row r="5741" spans="4:5">
      <c r="D5741" s="21"/>
      <c r="E5741" s="21"/>
    </row>
    <row r="5742" spans="4:5">
      <c r="D5742" s="21"/>
      <c r="E5742" s="21"/>
    </row>
    <row r="5743" spans="4:5">
      <c r="D5743" s="21"/>
      <c r="E5743" s="21"/>
    </row>
    <row r="5744" spans="4:5">
      <c r="D5744" s="21"/>
      <c r="E5744" s="21"/>
    </row>
    <row r="5745" spans="4:5">
      <c r="D5745" s="21"/>
      <c r="E5745" s="21"/>
    </row>
    <row r="5746" spans="4:5">
      <c r="D5746" s="21"/>
      <c r="E5746" s="21"/>
    </row>
    <row r="5747" spans="4:5">
      <c r="D5747" s="21"/>
      <c r="E5747" s="21"/>
    </row>
    <row r="5748" spans="4:5">
      <c r="D5748" s="21"/>
      <c r="E5748" s="21"/>
    </row>
    <row r="5749" spans="4:5">
      <c r="D5749" s="21"/>
      <c r="E5749" s="21"/>
    </row>
    <row r="5750" spans="4:5">
      <c r="D5750" s="21"/>
      <c r="E5750" s="21"/>
    </row>
    <row r="5751" spans="4:5">
      <c r="D5751" s="21"/>
      <c r="E5751" s="21"/>
    </row>
    <row r="5752" spans="4:5">
      <c r="D5752" s="21"/>
      <c r="E5752" s="21"/>
    </row>
    <row r="5753" spans="4:5">
      <c r="D5753" s="21"/>
      <c r="E5753" s="21"/>
    </row>
    <row r="5754" spans="4:5">
      <c r="D5754" s="21"/>
      <c r="E5754" s="21"/>
    </row>
    <row r="5755" spans="4:5">
      <c r="D5755" s="21"/>
      <c r="E5755" s="21"/>
    </row>
    <row r="5756" spans="4:5">
      <c r="D5756" s="21"/>
      <c r="E5756" s="21"/>
    </row>
    <row r="5757" spans="4:5">
      <c r="D5757" s="21"/>
      <c r="E5757" s="21"/>
    </row>
    <row r="5758" spans="4:5">
      <c r="D5758" s="21"/>
      <c r="E5758" s="21"/>
    </row>
    <row r="5759" spans="4:5">
      <c r="D5759" s="21"/>
      <c r="E5759" s="21"/>
    </row>
    <row r="5760" spans="4:5">
      <c r="D5760" s="21"/>
      <c r="E5760" s="21"/>
    </row>
    <row r="5761" spans="4:5">
      <c r="D5761" s="21"/>
      <c r="E5761" s="21"/>
    </row>
    <row r="5762" spans="4:5">
      <c r="D5762" s="21"/>
      <c r="E5762" s="21"/>
    </row>
    <row r="5763" spans="4:5">
      <c r="D5763" s="21"/>
      <c r="E5763" s="21"/>
    </row>
    <row r="5764" spans="4:5">
      <c r="D5764" s="21"/>
      <c r="E5764" s="21"/>
    </row>
    <row r="5765" spans="4:5">
      <c r="D5765" s="21"/>
      <c r="E5765" s="21"/>
    </row>
    <row r="5766" spans="4:5">
      <c r="D5766" s="21"/>
      <c r="E5766" s="21"/>
    </row>
    <row r="5767" spans="4:5">
      <c r="D5767" s="21"/>
      <c r="E5767" s="21"/>
    </row>
    <row r="5768" spans="4:5">
      <c r="D5768" s="21"/>
      <c r="E5768" s="21"/>
    </row>
    <row r="5769" spans="4:5">
      <c r="D5769" s="21"/>
      <c r="E5769" s="21"/>
    </row>
    <row r="5770" spans="4:5">
      <c r="D5770" s="21"/>
      <c r="E5770" s="21"/>
    </row>
    <row r="5771" spans="4:5">
      <c r="D5771" s="21"/>
      <c r="E5771" s="21"/>
    </row>
    <row r="5772" spans="4:5">
      <c r="D5772" s="21"/>
      <c r="E5772" s="21"/>
    </row>
    <row r="5773" spans="4:5">
      <c r="D5773" s="21"/>
      <c r="E5773" s="21"/>
    </row>
    <row r="5774" spans="4:5">
      <c r="D5774" s="21"/>
      <c r="E5774" s="21"/>
    </row>
    <row r="5775" spans="4:5">
      <c r="D5775" s="21"/>
      <c r="E5775" s="21"/>
    </row>
    <row r="5776" spans="4:5">
      <c r="D5776" s="21"/>
      <c r="E5776" s="21"/>
    </row>
    <row r="5777" spans="4:5">
      <c r="D5777" s="21"/>
      <c r="E5777" s="21"/>
    </row>
    <row r="5778" spans="4:5">
      <c r="D5778" s="21"/>
      <c r="E5778" s="21"/>
    </row>
    <row r="5779" spans="4:5">
      <c r="D5779" s="21"/>
      <c r="E5779" s="21"/>
    </row>
    <row r="5780" spans="4:5">
      <c r="D5780" s="21"/>
      <c r="E5780" s="21"/>
    </row>
    <row r="5781" spans="4:5">
      <c r="D5781" s="21"/>
      <c r="E5781" s="21"/>
    </row>
    <row r="5782" spans="4:5">
      <c r="D5782" s="21"/>
      <c r="E5782" s="21"/>
    </row>
    <row r="5783" spans="4:5">
      <c r="D5783" s="21"/>
      <c r="E5783" s="21"/>
    </row>
    <row r="5784" spans="4:5">
      <c r="D5784" s="21"/>
      <c r="E5784" s="21"/>
    </row>
    <row r="5785" spans="4:5">
      <c r="D5785" s="21"/>
      <c r="E5785" s="21"/>
    </row>
    <row r="5786" spans="4:5">
      <c r="D5786" s="21"/>
      <c r="E5786" s="21"/>
    </row>
    <row r="5787" spans="4:5">
      <c r="D5787" s="21"/>
      <c r="E5787" s="21"/>
    </row>
    <row r="5788" spans="4:5">
      <c r="D5788" s="21"/>
      <c r="E5788" s="21"/>
    </row>
    <row r="5789" spans="4:5">
      <c r="D5789" s="21"/>
      <c r="E5789" s="21"/>
    </row>
    <row r="5790" spans="4:5">
      <c r="D5790" s="21"/>
      <c r="E5790" s="21"/>
    </row>
    <row r="5791" spans="4:5">
      <c r="D5791" s="21"/>
      <c r="E5791" s="21"/>
    </row>
    <row r="5792" spans="4:5">
      <c r="D5792" s="21"/>
      <c r="E5792" s="21"/>
    </row>
    <row r="5793" spans="4:5">
      <c r="D5793" s="21"/>
      <c r="E5793" s="21"/>
    </row>
    <row r="5794" spans="4:5">
      <c r="D5794" s="21"/>
      <c r="E5794" s="21"/>
    </row>
    <row r="5795" spans="4:5">
      <c r="D5795" s="21"/>
      <c r="E5795" s="21"/>
    </row>
    <row r="5796" spans="4:5">
      <c r="D5796" s="21"/>
      <c r="E5796" s="21"/>
    </row>
    <row r="5797" spans="4:5">
      <c r="D5797" s="21"/>
      <c r="E5797" s="21"/>
    </row>
    <row r="5798" spans="4:5">
      <c r="D5798" s="21"/>
      <c r="E5798" s="21"/>
    </row>
    <row r="5799" spans="4:5">
      <c r="D5799" s="21"/>
      <c r="E5799" s="21"/>
    </row>
    <row r="5800" spans="4:5">
      <c r="D5800" s="21"/>
      <c r="E5800" s="21"/>
    </row>
    <row r="5801" spans="4:5">
      <c r="D5801" s="21"/>
      <c r="E5801" s="21"/>
    </row>
    <row r="5802" spans="4:5">
      <c r="D5802" s="21"/>
      <c r="E5802" s="21"/>
    </row>
    <row r="5803" spans="4:5">
      <c r="D5803" s="21"/>
      <c r="E5803" s="21"/>
    </row>
    <row r="5804" spans="4:5">
      <c r="D5804" s="21"/>
      <c r="E5804" s="21"/>
    </row>
    <row r="5805" spans="4:5">
      <c r="D5805" s="21"/>
      <c r="E5805" s="21"/>
    </row>
    <row r="5806" spans="4:5">
      <c r="D5806" s="21"/>
      <c r="E5806" s="21"/>
    </row>
    <row r="5807" spans="4:5">
      <c r="D5807" s="21"/>
      <c r="E5807" s="21"/>
    </row>
    <row r="5808" spans="4:5">
      <c r="D5808" s="21"/>
      <c r="E5808" s="21"/>
    </row>
    <row r="5809" spans="4:5">
      <c r="D5809" s="21"/>
      <c r="E5809" s="21"/>
    </row>
    <row r="5810" spans="4:5">
      <c r="D5810" s="21"/>
      <c r="E5810" s="21"/>
    </row>
    <row r="5811" spans="4:5">
      <c r="D5811" s="21"/>
      <c r="E5811" s="21"/>
    </row>
    <row r="5812" spans="4:5">
      <c r="D5812" s="21"/>
      <c r="E5812" s="21"/>
    </row>
    <row r="5813" spans="4:5">
      <c r="D5813" s="21"/>
      <c r="E5813" s="21"/>
    </row>
    <row r="5814" spans="4:5">
      <c r="D5814" s="21"/>
      <c r="E5814" s="21"/>
    </row>
    <row r="5815" spans="4:5">
      <c r="D5815" s="21"/>
      <c r="E5815" s="21"/>
    </row>
    <row r="5816" spans="4:5">
      <c r="D5816" s="21"/>
      <c r="E5816" s="21"/>
    </row>
    <row r="5817" spans="4:5">
      <c r="D5817" s="21"/>
      <c r="E5817" s="21"/>
    </row>
    <row r="5818" spans="4:5">
      <c r="D5818" s="21"/>
      <c r="E5818" s="21"/>
    </row>
    <row r="5819" spans="4:5">
      <c r="D5819" s="21"/>
      <c r="E5819" s="21"/>
    </row>
    <row r="5820" spans="4:5">
      <c r="D5820" s="21"/>
      <c r="E5820" s="21"/>
    </row>
    <row r="5821" spans="4:5">
      <c r="D5821" s="21"/>
      <c r="E5821" s="21"/>
    </row>
    <row r="5822" spans="4:5">
      <c r="D5822" s="21"/>
      <c r="E5822" s="21"/>
    </row>
    <row r="5823" spans="4:5">
      <c r="D5823" s="21"/>
      <c r="E5823" s="21"/>
    </row>
    <row r="5824" spans="4:5">
      <c r="D5824" s="21"/>
      <c r="E5824" s="21"/>
    </row>
    <row r="5825" spans="4:5">
      <c r="D5825" s="21"/>
      <c r="E5825" s="21"/>
    </row>
    <row r="5826" spans="4:5">
      <c r="D5826" s="21"/>
      <c r="E5826" s="21"/>
    </row>
    <row r="5827" spans="4:5">
      <c r="D5827" s="21"/>
      <c r="E5827" s="21"/>
    </row>
    <row r="5828" spans="4:5">
      <c r="D5828" s="21"/>
      <c r="E5828" s="21"/>
    </row>
    <row r="5829" spans="4:5">
      <c r="D5829" s="21"/>
      <c r="E5829" s="21"/>
    </row>
    <row r="5830" spans="4:5">
      <c r="D5830" s="21"/>
      <c r="E5830" s="21"/>
    </row>
    <row r="5831" spans="4:5">
      <c r="D5831" s="21"/>
      <c r="E5831" s="21"/>
    </row>
    <row r="5832" spans="4:5">
      <c r="D5832" s="21"/>
      <c r="E5832" s="21"/>
    </row>
    <row r="5833" spans="4:5">
      <c r="D5833" s="21"/>
      <c r="E5833" s="21"/>
    </row>
    <row r="5834" spans="4:5">
      <c r="D5834" s="21"/>
      <c r="E5834" s="21"/>
    </row>
    <row r="5835" spans="4:5">
      <c r="D5835" s="21"/>
      <c r="E5835" s="21"/>
    </row>
    <row r="5836" spans="4:5">
      <c r="D5836" s="21"/>
      <c r="E5836" s="21"/>
    </row>
    <row r="5837" spans="4:5">
      <c r="D5837" s="21"/>
      <c r="E5837" s="21"/>
    </row>
    <row r="5838" spans="4:5">
      <c r="D5838" s="21"/>
      <c r="E5838" s="21"/>
    </row>
    <row r="5839" spans="4:5">
      <c r="D5839" s="21"/>
      <c r="E5839" s="21"/>
    </row>
    <row r="5840" spans="4:5">
      <c r="D5840" s="21"/>
      <c r="E5840" s="21"/>
    </row>
    <row r="5841" spans="4:5">
      <c r="D5841" s="21"/>
      <c r="E5841" s="21"/>
    </row>
    <row r="5842" spans="4:5">
      <c r="D5842" s="21"/>
      <c r="E5842" s="21"/>
    </row>
    <row r="5843" spans="4:5">
      <c r="D5843" s="21"/>
      <c r="E5843" s="21"/>
    </row>
    <row r="5844" spans="4:5">
      <c r="D5844" s="21"/>
      <c r="E5844" s="21"/>
    </row>
    <row r="5845" spans="4:5">
      <c r="D5845" s="21"/>
      <c r="E5845" s="21"/>
    </row>
    <row r="5846" spans="4:5">
      <c r="D5846" s="21"/>
      <c r="E5846" s="21"/>
    </row>
    <row r="5847" spans="4:5">
      <c r="D5847" s="21"/>
      <c r="E5847" s="21"/>
    </row>
    <row r="5848" spans="4:5">
      <c r="D5848" s="21"/>
      <c r="E5848" s="21"/>
    </row>
    <row r="5849" spans="4:5">
      <c r="D5849" s="21"/>
      <c r="E5849" s="21"/>
    </row>
    <row r="5850" spans="4:5">
      <c r="D5850" s="21"/>
      <c r="E5850" s="21"/>
    </row>
    <row r="5851" spans="4:5">
      <c r="D5851" s="21"/>
      <c r="E5851" s="21"/>
    </row>
    <row r="5852" spans="4:5">
      <c r="D5852" s="21"/>
      <c r="E5852" s="21"/>
    </row>
    <row r="5853" spans="4:5">
      <c r="D5853" s="21"/>
      <c r="E5853" s="21"/>
    </row>
    <row r="5854" spans="4:5">
      <c r="D5854" s="21"/>
      <c r="E5854" s="21"/>
    </row>
    <row r="5855" spans="4:5">
      <c r="D5855" s="21"/>
      <c r="E5855" s="21"/>
    </row>
    <row r="5856" spans="4:5">
      <c r="D5856" s="21"/>
      <c r="E5856" s="21"/>
    </row>
    <row r="5857" spans="4:5">
      <c r="D5857" s="21"/>
      <c r="E5857" s="21"/>
    </row>
    <row r="5858" spans="4:5">
      <c r="D5858" s="21"/>
      <c r="E5858" s="21"/>
    </row>
    <row r="5859" spans="4:5">
      <c r="D5859" s="21"/>
      <c r="E5859" s="21"/>
    </row>
    <row r="5860" spans="4:5">
      <c r="D5860" s="21"/>
      <c r="E5860" s="21"/>
    </row>
    <row r="5861" spans="4:5">
      <c r="D5861" s="21"/>
      <c r="E5861" s="21"/>
    </row>
    <row r="5862" spans="4:5">
      <c r="D5862" s="21"/>
      <c r="E5862" s="21"/>
    </row>
    <row r="5863" spans="4:5">
      <c r="D5863" s="21"/>
      <c r="E5863" s="21"/>
    </row>
    <row r="5864" spans="4:5">
      <c r="D5864" s="21"/>
      <c r="E5864" s="21"/>
    </row>
    <row r="5865" spans="4:5">
      <c r="D5865" s="21"/>
      <c r="E5865" s="21"/>
    </row>
    <row r="5866" spans="4:5">
      <c r="D5866" s="21"/>
      <c r="E5866" s="21"/>
    </row>
    <row r="5867" spans="4:5">
      <c r="D5867" s="21"/>
      <c r="E5867" s="21"/>
    </row>
    <row r="5868" spans="4:5">
      <c r="D5868" s="21"/>
      <c r="E5868" s="21"/>
    </row>
    <row r="5869" spans="4:5">
      <c r="D5869" s="21"/>
      <c r="E5869" s="21"/>
    </row>
    <row r="5870" spans="4:5">
      <c r="D5870" s="21"/>
      <c r="E5870" s="21"/>
    </row>
    <row r="5871" spans="4:5">
      <c r="D5871" s="21"/>
      <c r="E5871" s="21"/>
    </row>
    <row r="5872" spans="4:5">
      <c r="D5872" s="21"/>
      <c r="E5872" s="21"/>
    </row>
    <row r="5873" spans="4:5">
      <c r="D5873" s="21"/>
      <c r="E5873" s="21"/>
    </row>
    <row r="5874" spans="4:5">
      <c r="D5874" s="21"/>
      <c r="E5874" s="21"/>
    </row>
    <row r="5875" spans="4:5">
      <c r="D5875" s="21"/>
      <c r="E5875" s="21"/>
    </row>
    <row r="5876" spans="4:5">
      <c r="D5876" s="21"/>
      <c r="E5876" s="21"/>
    </row>
    <row r="5877" spans="4:5">
      <c r="D5877" s="21"/>
      <c r="E5877" s="21"/>
    </row>
    <row r="5878" spans="4:5">
      <c r="D5878" s="21"/>
      <c r="E5878" s="21"/>
    </row>
    <row r="5879" spans="4:5">
      <c r="D5879" s="21"/>
      <c r="E5879" s="21"/>
    </row>
    <row r="5880" spans="4:5">
      <c r="D5880" s="21"/>
      <c r="E5880" s="21"/>
    </row>
    <row r="5881" spans="4:5">
      <c r="D5881" s="21"/>
      <c r="E5881" s="21"/>
    </row>
    <row r="5882" spans="4:5">
      <c r="D5882" s="21"/>
      <c r="E5882" s="21"/>
    </row>
    <row r="5883" spans="4:5">
      <c r="D5883" s="21"/>
      <c r="E5883" s="21"/>
    </row>
    <row r="5884" spans="4:5">
      <c r="D5884" s="21"/>
      <c r="E5884" s="21"/>
    </row>
    <row r="5885" spans="4:5">
      <c r="D5885" s="21"/>
      <c r="E5885" s="21"/>
    </row>
    <row r="5886" spans="4:5">
      <c r="D5886" s="21"/>
      <c r="E5886" s="21"/>
    </row>
    <row r="5887" spans="4:5">
      <c r="D5887" s="21"/>
      <c r="E5887" s="21"/>
    </row>
    <row r="5888" spans="4:5">
      <c r="D5888" s="21"/>
      <c r="E5888" s="21"/>
    </row>
    <row r="5889" spans="4:5">
      <c r="D5889" s="21"/>
      <c r="E5889" s="21"/>
    </row>
    <row r="5890" spans="4:5">
      <c r="D5890" s="21"/>
      <c r="E5890" s="21"/>
    </row>
    <row r="5891" spans="4:5">
      <c r="D5891" s="21"/>
      <c r="E5891" s="21"/>
    </row>
    <row r="5892" spans="4:5">
      <c r="D5892" s="21"/>
      <c r="E5892" s="21"/>
    </row>
    <row r="5893" spans="4:5">
      <c r="D5893" s="21"/>
      <c r="E5893" s="21"/>
    </row>
    <row r="5894" spans="4:5">
      <c r="D5894" s="21"/>
      <c r="E5894" s="21"/>
    </row>
    <row r="5895" spans="4:5">
      <c r="D5895" s="21"/>
      <c r="E5895" s="21"/>
    </row>
    <row r="5896" spans="4:5">
      <c r="D5896" s="21"/>
      <c r="E5896" s="21"/>
    </row>
    <row r="5897" spans="4:5">
      <c r="D5897" s="21"/>
      <c r="E5897" s="21"/>
    </row>
    <row r="5898" spans="4:5">
      <c r="D5898" s="21"/>
      <c r="E5898" s="21"/>
    </row>
    <row r="5899" spans="4:5">
      <c r="D5899" s="21"/>
      <c r="E5899" s="21"/>
    </row>
    <row r="5900" spans="4:5">
      <c r="D5900" s="21"/>
      <c r="E5900" s="21"/>
    </row>
    <row r="5901" spans="4:5">
      <c r="D5901" s="21"/>
      <c r="E5901" s="21"/>
    </row>
    <row r="5902" spans="4:5">
      <c r="D5902" s="21"/>
      <c r="E5902" s="21"/>
    </row>
    <row r="5903" spans="4:5">
      <c r="D5903" s="21"/>
      <c r="E5903" s="21"/>
    </row>
  </sheetData>
  <phoneticPr fontId="6" type="noConversion"/>
  <hyperlinks>
    <hyperlink ref="B15" r:id="rId1" tooltip="49334" display="http://www.ichemistry.cn/chemistry/7440-46-2.htm"/>
    <hyperlink ref="B17" r:id="rId2" tooltip="25415" display="http://www.ichemistry.cn/chemistry/7439-89-6.htm"/>
    <hyperlink ref="B18" r:id="rId3" tooltip="25415" display="http://www.ichemistry.cn/chemistry/7439-89-6.htm"/>
    <hyperlink ref="B28" r:id="rId4" tooltip="49688" display="http://www.ichemistry.cn/chemistry/7440-24-6.htm"/>
    <hyperlink ref="B26" r:id="rId5" tooltip="25732" display="http://www.ichemistry.cn/chemistry/7782-49-2.htm"/>
    <hyperlink ref="B27" r:id="rId6" tooltip="233608" display="http://www.ichemistry.cn/chemistry/7440-31-5.htm"/>
  </hyperlinks>
  <pageMargins left="0.78740157499999996" right="0.78740157499999996" top="0.984251969" bottom="0.984251969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3162"/>
  <sheetViews>
    <sheetView showGridLines="0" workbookViewId="0">
      <pane xSplit="3" ySplit="3" topLeftCell="D4" activePane="bottomRight" state="frozen"/>
      <selection activeCell="A22" sqref="A22"/>
      <selection pane="topRight" activeCell="A22" sqref="A22"/>
      <selection pane="bottomLeft" activeCell="A22" sqref="A22"/>
      <selection pane="bottomRight" activeCell="B4" sqref="B4"/>
    </sheetView>
  </sheetViews>
  <sheetFormatPr defaultColWidth="9.140625" defaultRowHeight="12.75"/>
  <cols>
    <col min="1" max="1" width="5.7109375" style="213" customWidth="1"/>
    <col min="2" max="2" width="12.42578125" style="222" customWidth="1"/>
    <col min="3" max="3" width="9.140625" style="70"/>
    <col min="4" max="4" width="15.42578125" style="70" customWidth="1"/>
    <col min="5" max="5" width="9.140625" style="70"/>
    <col min="6" max="6" width="13" style="70" customWidth="1"/>
    <col min="7" max="7" width="39.7109375" style="70" customWidth="1"/>
    <col min="8" max="8" width="9.140625" style="70"/>
    <col min="9" max="9" width="11" style="70" customWidth="1"/>
    <col min="10" max="10" width="13.28515625" style="74" customWidth="1"/>
    <col min="11" max="12" width="12.7109375" style="70" customWidth="1"/>
    <col min="13" max="13" width="13.28515625" style="75" customWidth="1"/>
    <col min="14" max="14" width="17.85546875" style="70" bestFit="1" customWidth="1"/>
    <col min="15" max="15" width="22.85546875" style="285" bestFit="1" customWidth="1"/>
    <col min="16" max="16384" width="9.140625" style="70"/>
  </cols>
  <sheetData>
    <row r="1" spans="1:15" s="109" customFormat="1" ht="13.5" customHeight="1" thickBot="1">
      <c r="A1" s="213"/>
      <c r="B1" s="106"/>
      <c r="D1" s="31"/>
      <c r="E1" s="31"/>
      <c r="F1" s="31"/>
      <c r="G1" s="31"/>
      <c r="H1" s="31"/>
      <c r="I1" s="31"/>
      <c r="J1" s="31"/>
      <c r="K1" s="31"/>
      <c r="L1" s="31"/>
      <c r="M1" s="31"/>
      <c r="N1" s="62"/>
    </row>
    <row r="2" spans="1:15" s="109" customFormat="1" ht="11.25" customHeight="1">
      <c r="A2" s="213"/>
      <c r="B2" s="248"/>
      <c r="C2" s="283"/>
      <c r="D2" s="328" t="s">
        <v>21</v>
      </c>
      <c r="E2" s="328"/>
      <c r="F2" s="328"/>
      <c r="G2" s="328"/>
      <c r="H2" s="328"/>
      <c r="I2" s="328"/>
      <c r="J2" s="329" t="s">
        <v>22</v>
      </c>
      <c r="K2" s="329"/>
      <c r="L2" s="329"/>
      <c r="M2" s="329"/>
      <c r="N2" s="283"/>
      <c r="O2" s="284"/>
    </row>
    <row r="3" spans="1:15" s="109" customFormat="1" ht="45">
      <c r="A3" s="281"/>
      <c r="B3" s="219" t="s">
        <v>305</v>
      </c>
      <c r="C3" s="110" t="s">
        <v>94</v>
      </c>
      <c r="D3" s="59" t="s">
        <v>23</v>
      </c>
      <c r="E3" s="82" t="s">
        <v>24</v>
      </c>
      <c r="F3" s="82" t="s">
        <v>25</v>
      </c>
      <c r="G3" s="82" t="s">
        <v>26</v>
      </c>
      <c r="H3" s="59" t="s">
        <v>27</v>
      </c>
      <c r="I3" s="65" t="s">
        <v>28</v>
      </c>
      <c r="J3" s="66" t="s">
        <v>29</v>
      </c>
      <c r="K3" s="59" t="s">
        <v>30</v>
      </c>
      <c r="L3" s="59" t="s">
        <v>76</v>
      </c>
      <c r="M3" s="67" t="s">
        <v>77</v>
      </c>
      <c r="N3" s="109" t="s">
        <v>196</v>
      </c>
      <c r="O3" s="276"/>
    </row>
    <row r="4" spans="1:15">
      <c r="A4" s="213">
        <f>ROW()</f>
        <v>4</v>
      </c>
      <c r="B4" s="220" t="s">
        <v>328</v>
      </c>
      <c r="C4" s="86" t="s">
        <v>48</v>
      </c>
      <c r="D4" s="109">
        <v>1.4E-2</v>
      </c>
      <c r="E4" s="109" t="s">
        <v>175</v>
      </c>
      <c r="F4" s="109" t="s">
        <v>150</v>
      </c>
      <c r="G4" s="109" t="s">
        <v>184</v>
      </c>
      <c r="H4" s="109" t="s">
        <v>174</v>
      </c>
      <c r="I4" s="109" t="s">
        <v>34</v>
      </c>
      <c r="J4" s="68">
        <v>1</v>
      </c>
      <c r="K4" s="68">
        <v>1</v>
      </c>
      <c r="L4" s="68">
        <f>IF(E4="ED50",1,IF(E4="noel",9,IF(E4="loel",9/4,"")))</f>
        <v>2.25</v>
      </c>
      <c r="M4" s="69">
        <f t="shared" ref="M4:M10" si="0">D4/(J4*K4)*L4*0.000001*70*365*70</f>
        <v>5.6337749999999992E-2</v>
      </c>
    </row>
    <row r="5" spans="1:15">
      <c r="A5" s="213">
        <f>ROW()</f>
        <v>5</v>
      </c>
      <c r="B5" s="220" t="s">
        <v>329</v>
      </c>
      <c r="C5" s="86" t="s">
        <v>292</v>
      </c>
      <c r="D5" s="109"/>
      <c r="E5" s="109"/>
      <c r="F5" s="109"/>
      <c r="G5" s="109"/>
      <c r="H5" s="109"/>
      <c r="I5" s="109"/>
      <c r="J5" s="68"/>
      <c r="K5" s="68"/>
      <c r="L5" s="68" t="str">
        <f t="shared" ref="L5:L30" si="1">IF(E5="ED50",1,IF(E5="noel",9,IF(E5="loel",9/4,"")))</f>
        <v/>
      </c>
      <c r="M5" s="69"/>
    </row>
    <row r="6" spans="1:15">
      <c r="A6" s="213">
        <f>ROW()</f>
        <v>6</v>
      </c>
      <c r="B6" s="221" t="s">
        <v>330</v>
      </c>
      <c r="C6" s="86" t="s">
        <v>49</v>
      </c>
      <c r="D6" s="109">
        <v>8.0000000000000004E-4</v>
      </c>
      <c r="E6" s="109" t="s">
        <v>31</v>
      </c>
      <c r="F6" s="109" t="s">
        <v>150</v>
      </c>
      <c r="G6" s="109" t="s">
        <v>186</v>
      </c>
      <c r="H6" s="109" t="s">
        <v>174</v>
      </c>
      <c r="I6" s="109" t="s">
        <v>34</v>
      </c>
      <c r="J6" s="68">
        <v>1</v>
      </c>
      <c r="K6" s="68">
        <v>1</v>
      </c>
      <c r="L6" s="68">
        <f t="shared" si="1"/>
        <v>9</v>
      </c>
      <c r="M6" s="69">
        <f t="shared" si="0"/>
        <v>1.28772E-2</v>
      </c>
    </row>
    <row r="7" spans="1:15">
      <c r="A7" s="213">
        <f>ROW()</f>
        <v>7</v>
      </c>
      <c r="B7" s="221" t="s">
        <v>331</v>
      </c>
      <c r="C7" s="86" t="s">
        <v>50</v>
      </c>
      <c r="D7" s="109">
        <v>8.0000000000000004E-4</v>
      </c>
      <c r="E7" s="109" t="s">
        <v>31</v>
      </c>
      <c r="F7" s="109" t="s">
        <v>150</v>
      </c>
      <c r="G7" s="109" t="s">
        <v>186</v>
      </c>
      <c r="H7" s="109" t="s">
        <v>174</v>
      </c>
      <c r="I7" s="109" t="s">
        <v>34</v>
      </c>
      <c r="J7" s="68">
        <v>1</v>
      </c>
      <c r="K7" s="68">
        <v>1</v>
      </c>
      <c r="L7" s="68">
        <f t="shared" si="1"/>
        <v>9</v>
      </c>
      <c r="M7" s="69">
        <f t="shared" si="0"/>
        <v>1.28772E-2</v>
      </c>
    </row>
    <row r="8" spans="1:15">
      <c r="A8" s="213">
        <f>ROW()</f>
        <v>8</v>
      </c>
      <c r="B8" s="221" t="s">
        <v>332</v>
      </c>
      <c r="C8" s="86" t="s">
        <v>51</v>
      </c>
      <c r="D8" s="109">
        <v>0.21</v>
      </c>
      <c r="E8" s="109" t="s">
        <v>31</v>
      </c>
      <c r="F8" s="109" t="s">
        <v>32</v>
      </c>
      <c r="G8" s="109" t="s">
        <v>187</v>
      </c>
      <c r="H8" s="109" t="s">
        <v>174</v>
      </c>
      <c r="I8" s="109" t="s">
        <v>34</v>
      </c>
      <c r="J8" s="68">
        <v>1</v>
      </c>
      <c r="K8" s="68">
        <v>2</v>
      </c>
      <c r="L8" s="68">
        <f t="shared" si="1"/>
        <v>9</v>
      </c>
      <c r="M8" s="69">
        <f t="shared" si="0"/>
        <v>1.6901325</v>
      </c>
    </row>
    <row r="9" spans="1:15">
      <c r="A9" s="213">
        <f>ROW()</f>
        <v>9</v>
      </c>
      <c r="B9" s="221" t="s">
        <v>333</v>
      </c>
      <c r="C9" s="86" t="s">
        <v>52</v>
      </c>
      <c r="D9" s="109">
        <v>4.2191668494209331</v>
      </c>
      <c r="E9" s="109" t="s">
        <v>176</v>
      </c>
      <c r="F9" s="109" t="s">
        <v>150</v>
      </c>
      <c r="G9" s="109" t="s">
        <v>188</v>
      </c>
      <c r="H9" s="71" t="s">
        <v>171</v>
      </c>
      <c r="I9" s="109" t="s">
        <v>34</v>
      </c>
      <c r="J9" s="68">
        <v>1.4697778401749317</v>
      </c>
      <c r="K9" s="68">
        <v>1</v>
      </c>
      <c r="L9" s="68">
        <f t="shared" si="1"/>
        <v>1</v>
      </c>
      <c r="M9" s="69">
        <f t="shared" si="0"/>
        <v>5.1340955782073987</v>
      </c>
    </row>
    <row r="10" spans="1:15">
      <c r="A10" s="213">
        <f>ROW()</f>
        <v>10</v>
      </c>
      <c r="B10" s="221" t="s">
        <v>334</v>
      </c>
      <c r="C10" s="86" t="s">
        <v>53</v>
      </c>
      <c r="D10" s="109">
        <v>5.0000000000000001E-3</v>
      </c>
      <c r="E10" s="109" t="s">
        <v>31</v>
      </c>
      <c r="F10" s="109" t="s">
        <v>150</v>
      </c>
      <c r="G10" s="109" t="s">
        <v>189</v>
      </c>
      <c r="H10" s="109" t="s">
        <v>174</v>
      </c>
      <c r="I10" s="109" t="s">
        <v>34</v>
      </c>
      <c r="J10" s="68">
        <v>1</v>
      </c>
      <c r="K10" s="68">
        <v>1</v>
      </c>
      <c r="L10" s="68">
        <f t="shared" si="1"/>
        <v>9</v>
      </c>
      <c r="M10" s="69">
        <f t="shared" si="0"/>
        <v>8.0482499999999998E-2</v>
      </c>
    </row>
    <row r="11" spans="1:15">
      <c r="A11" s="213">
        <f>ROW()</f>
        <v>11</v>
      </c>
      <c r="B11" s="221" t="s">
        <v>335</v>
      </c>
      <c r="C11" s="86" t="s">
        <v>54</v>
      </c>
      <c r="J11" s="70"/>
      <c r="L11" s="68" t="str">
        <f t="shared" si="1"/>
        <v/>
      </c>
      <c r="M11" s="70"/>
    </row>
    <row r="12" spans="1:15">
      <c r="A12" s="213">
        <f>ROW()</f>
        <v>12</v>
      </c>
      <c r="B12" s="221" t="s">
        <v>306</v>
      </c>
      <c r="C12" s="86" t="s">
        <v>55</v>
      </c>
      <c r="D12" s="109">
        <v>1468</v>
      </c>
      <c r="E12" s="109" t="s">
        <v>31</v>
      </c>
      <c r="F12" s="109" t="s">
        <v>150</v>
      </c>
      <c r="G12" s="82" t="s">
        <v>178</v>
      </c>
      <c r="H12" s="72" t="s">
        <v>33</v>
      </c>
      <c r="I12" s="109" t="s">
        <v>34</v>
      </c>
      <c r="J12" s="68">
        <v>4.090623489235047</v>
      </c>
      <c r="K12" s="68">
        <v>1</v>
      </c>
      <c r="L12" s="68">
        <f t="shared" si="1"/>
        <v>9</v>
      </c>
      <c r="M12" s="69">
        <f t="shared" ref="M12:M24" si="2">D12/(J12*K12)*L12*0.000001*70*365*70</f>
        <v>5776.5428820775642</v>
      </c>
    </row>
    <row r="13" spans="1:15">
      <c r="A13" s="213">
        <f>ROW()</f>
        <v>13</v>
      </c>
      <c r="B13" s="221" t="s">
        <v>307</v>
      </c>
      <c r="C13" s="86" t="s">
        <v>56</v>
      </c>
      <c r="D13" s="109">
        <v>2.5</v>
      </c>
      <c r="E13" s="109" t="s">
        <v>31</v>
      </c>
      <c r="F13" s="109" t="s">
        <v>150</v>
      </c>
      <c r="G13" s="82" t="s">
        <v>179</v>
      </c>
      <c r="H13" s="72" t="s">
        <v>33</v>
      </c>
      <c r="I13" s="109" t="s">
        <v>34</v>
      </c>
      <c r="J13" s="68">
        <v>4.090623489235047</v>
      </c>
      <c r="K13" s="68">
        <v>1</v>
      </c>
      <c r="L13" s="68">
        <f t="shared" si="1"/>
        <v>9</v>
      </c>
      <c r="M13" s="69">
        <f t="shared" si="2"/>
        <v>9.8374367882792288</v>
      </c>
    </row>
    <row r="14" spans="1:15">
      <c r="A14" s="213">
        <f>ROW()</f>
        <v>14</v>
      </c>
      <c r="B14" s="221" t="s">
        <v>336</v>
      </c>
      <c r="C14" s="86" t="s">
        <v>293</v>
      </c>
      <c r="D14" s="109"/>
      <c r="E14" s="109"/>
      <c r="F14" s="109"/>
      <c r="G14" s="82"/>
      <c r="H14" s="72"/>
      <c r="I14" s="109"/>
      <c r="J14" s="68"/>
      <c r="K14" s="68"/>
      <c r="L14" s="68" t="str">
        <f t="shared" si="1"/>
        <v/>
      </c>
      <c r="M14" s="69"/>
    </row>
    <row r="15" spans="1:15">
      <c r="A15" s="213">
        <f>ROW()</f>
        <v>15</v>
      </c>
      <c r="B15" s="221" t="s">
        <v>337</v>
      </c>
      <c r="C15" s="86" t="s">
        <v>57</v>
      </c>
      <c r="D15" s="109">
        <v>5</v>
      </c>
      <c r="E15" s="109" t="s">
        <v>31</v>
      </c>
      <c r="F15" s="109" t="s">
        <v>150</v>
      </c>
      <c r="G15" s="109" t="s">
        <v>190</v>
      </c>
      <c r="H15" s="109" t="s">
        <v>171</v>
      </c>
      <c r="I15" s="109" t="s">
        <v>173</v>
      </c>
      <c r="J15" s="68">
        <v>1.4697778401749317</v>
      </c>
      <c r="K15" s="68">
        <v>1</v>
      </c>
      <c r="L15" s="68">
        <f t="shared" si="1"/>
        <v>9</v>
      </c>
      <c r="M15" s="69">
        <f t="shared" si="2"/>
        <v>54.758275570695112</v>
      </c>
    </row>
    <row r="16" spans="1:15">
      <c r="A16" s="213">
        <f>ROW()</f>
        <v>16</v>
      </c>
      <c r="B16" s="221" t="s">
        <v>338</v>
      </c>
      <c r="C16" s="86" t="s">
        <v>294</v>
      </c>
      <c r="D16" s="109"/>
      <c r="E16" s="109"/>
      <c r="F16" s="109"/>
      <c r="G16" s="109"/>
      <c r="H16" s="109"/>
      <c r="I16" s="109"/>
      <c r="J16" s="68"/>
      <c r="K16" s="68"/>
      <c r="L16" s="68" t="str">
        <f t="shared" si="1"/>
        <v/>
      </c>
      <c r="M16" s="69"/>
    </row>
    <row r="17" spans="1:15">
      <c r="A17" s="213">
        <f>ROW()</f>
        <v>17</v>
      </c>
      <c r="B17" s="221" t="s">
        <v>339</v>
      </c>
      <c r="C17" s="86" t="s">
        <v>295</v>
      </c>
      <c r="D17" s="109"/>
      <c r="E17" s="109"/>
      <c r="F17" s="109"/>
      <c r="G17" s="109"/>
      <c r="H17" s="109"/>
      <c r="I17" s="109"/>
      <c r="J17" s="68"/>
      <c r="K17" s="68"/>
      <c r="L17" s="68" t="str">
        <f t="shared" si="1"/>
        <v/>
      </c>
      <c r="M17" s="69"/>
    </row>
    <row r="18" spans="1:15">
      <c r="A18" s="213">
        <f>ROW()</f>
        <v>18</v>
      </c>
      <c r="B18" s="221" t="s">
        <v>340</v>
      </c>
      <c r="C18" s="86" t="s">
        <v>58</v>
      </c>
      <c r="D18" s="73">
        <v>7.1428571428571429E-4</v>
      </c>
      <c r="E18" s="109" t="s">
        <v>31</v>
      </c>
      <c r="F18" s="109" t="s">
        <v>150</v>
      </c>
      <c r="G18" s="109" t="s">
        <v>181</v>
      </c>
      <c r="H18" s="109" t="s">
        <v>174</v>
      </c>
      <c r="I18" s="109" t="s">
        <v>173</v>
      </c>
      <c r="J18" s="68">
        <v>1</v>
      </c>
      <c r="K18" s="68">
        <v>1</v>
      </c>
      <c r="L18" s="68">
        <f t="shared" si="1"/>
        <v>9</v>
      </c>
      <c r="M18" s="69">
        <f t="shared" si="2"/>
        <v>1.1497499999999999E-2</v>
      </c>
    </row>
    <row r="19" spans="1:15">
      <c r="A19" s="213">
        <f>ROW()</f>
        <v>19</v>
      </c>
      <c r="B19" s="221" t="s">
        <v>341</v>
      </c>
      <c r="C19" s="108" t="s">
        <v>297</v>
      </c>
      <c r="D19" s="73"/>
      <c r="E19" s="109"/>
      <c r="F19" s="109"/>
      <c r="G19" s="109"/>
      <c r="H19" s="109"/>
      <c r="I19" s="109"/>
      <c r="J19" s="68"/>
      <c r="K19" s="68"/>
      <c r="L19" s="68" t="str">
        <f t="shared" si="1"/>
        <v/>
      </c>
      <c r="M19" s="69"/>
    </row>
    <row r="20" spans="1:15">
      <c r="A20" s="213">
        <f>ROW()</f>
        <v>20</v>
      </c>
      <c r="B20" s="221" t="s">
        <v>342</v>
      </c>
      <c r="C20" s="86" t="s">
        <v>59</v>
      </c>
      <c r="D20" s="109">
        <v>0.14000000000000001</v>
      </c>
      <c r="E20" s="109" t="s">
        <v>175</v>
      </c>
      <c r="F20" s="109" t="s">
        <v>150</v>
      </c>
      <c r="G20" s="109" t="s">
        <v>182</v>
      </c>
      <c r="H20" s="109" t="s">
        <v>174</v>
      </c>
      <c r="I20" s="109" t="s">
        <v>34</v>
      </c>
      <c r="J20" s="68">
        <v>1</v>
      </c>
      <c r="K20" s="68">
        <v>1</v>
      </c>
      <c r="L20" s="68">
        <f t="shared" si="1"/>
        <v>2.25</v>
      </c>
      <c r="M20" s="69">
        <f t="shared" si="2"/>
        <v>0.56337750000000009</v>
      </c>
    </row>
    <row r="21" spans="1:15">
      <c r="A21" s="213">
        <f>ROW()</f>
        <v>21</v>
      </c>
      <c r="B21" s="221" t="s">
        <v>343</v>
      </c>
      <c r="C21" s="86" t="s">
        <v>60</v>
      </c>
      <c r="D21" s="109">
        <v>5</v>
      </c>
      <c r="E21" s="109" t="s">
        <v>31</v>
      </c>
      <c r="F21" s="109" t="s">
        <v>150</v>
      </c>
      <c r="G21" s="109" t="s">
        <v>183</v>
      </c>
      <c r="H21" s="109" t="s">
        <v>33</v>
      </c>
      <c r="I21" s="109" t="s">
        <v>34</v>
      </c>
      <c r="J21" s="68">
        <v>4.090623489235047</v>
      </c>
      <c r="K21" s="68">
        <v>1</v>
      </c>
      <c r="L21" s="68">
        <f t="shared" si="1"/>
        <v>9</v>
      </c>
      <c r="M21" s="69">
        <f t="shared" si="2"/>
        <v>19.674873576558458</v>
      </c>
    </row>
    <row r="22" spans="1:15">
      <c r="A22" s="213">
        <f>ROW()</f>
        <v>22</v>
      </c>
      <c r="B22" s="221" t="s">
        <v>344</v>
      </c>
      <c r="C22" s="86" t="s">
        <v>61</v>
      </c>
      <c r="D22" s="109">
        <v>3.5999999999999999E-3</v>
      </c>
      <c r="E22" s="109" t="s">
        <v>31</v>
      </c>
      <c r="F22" s="109" t="s">
        <v>150</v>
      </c>
      <c r="G22" s="109" t="s">
        <v>180</v>
      </c>
      <c r="H22" s="109" t="s">
        <v>174</v>
      </c>
      <c r="I22" s="109" t="s">
        <v>173</v>
      </c>
      <c r="J22" s="68">
        <v>1</v>
      </c>
      <c r="K22" s="68">
        <v>1</v>
      </c>
      <c r="L22" s="68">
        <f t="shared" si="1"/>
        <v>9</v>
      </c>
      <c r="M22" s="69">
        <f t="shared" si="2"/>
        <v>5.7947400000000003E-2</v>
      </c>
    </row>
    <row r="23" spans="1:15">
      <c r="A23" s="213">
        <f>ROW()</f>
        <v>23</v>
      </c>
      <c r="B23" s="221" t="s">
        <v>345</v>
      </c>
      <c r="C23" s="86" t="s">
        <v>62</v>
      </c>
      <c r="D23" s="109">
        <v>0.35</v>
      </c>
      <c r="E23" s="109" t="s">
        <v>175</v>
      </c>
      <c r="F23" s="109" t="s">
        <v>150</v>
      </c>
      <c r="G23" s="109" t="s">
        <v>185</v>
      </c>
      <c r="H23" s="109" t="s">
        <v>33</v>
      </c>
      <c r="I23" s="109" t="s">
        <v>34</v>
      </c>
      <c r="J23" s="68">
        <v>4.090623489235047</v>
      </c>
      <c r="K23" s="68">
        <v>1</v>
      </c>
      <c r="L23" s="68">
        <f t="shared" si="1"/>
        <v>2.25</v>
      </c>
      <c r="M23" s="69">
        <f t="shared" si="2"/>
        <v>0.34431028758977306</v>
      </c>
    </row>
    <row r="24" spans="1:15">
      <c r="A24" s="213">
        <f>ROW()</f>
        <v>24</v>
      </c>
      <c r="B24" s="221" t="s">
        <v>346</v>
      </c>
      <c r="C24" s="86" t="s">
        <v>63</v>
      </c>
      <c r="D24" s="109">
        <v>0.35</v>
      </c>
      <c r="E24" s="109" t="s">
        <v>175</v>
      </c>
      <c r="F24" s="109" t="s">
        <v>150</v>
      </c>
      <c r="G24" s="109" t="s">
        <v>185</v>
      </c>
      <c r="H24" s="109" t="s">
        <v>33</v>
      </c>
      <c r="I24" s="109" t="s">
        <v>34</v>
      </c>
      <c r="J24" s="68">
        <v>4.090623489235047</v>
      </c>
      <c r="K24" s="68">
        <v>1</v>
      </c>
      <c r="L24" s="68">
        <f t="shared" si="1"/>
        <v>2.25</v>
      </c>
      <c r="M24" s="69">
        <f t="shared" si="2"/>
        <v>0.34431028758977306</v>
      </c>
    </row>
    <row r="25" spans="1:15">
      <c r="A25" s="213">
        <f>ROW()</f>
        <v>25</v>
      </c>
      <c r="B25" s="221" t="s">
        <v>347</v>
      </c>
      <c r="C25" s="86" t="s">
        <v>64</v>
      </c>
      <c r="L25" s="68" t="str">
        <f t="shared" si="1"/>
        <v/>
      </c>
    </row>
    <row r="26" spans="1:15">
      <c r="A26" s="213">
        <f>ROW()</f>
        <v>26</v>
      </c>
      <c r="B26" s="221" t="s">
        <v>348</v>
      </c>
      <c r="C26" s="86" t="s">
        <v>65</v>
      </c>
      <c r="L26" s="68" t="str">
        <f t="shared" si="1"/>
        <v/>
      </c>
    </row>
    <row r="27" spans="1:15">
      <c r="A27" s="213">
        <f>ROW()</f>
        <v>27</v>
      </c>
      <c r="B27" s="221" t="s">
        <v>349</v>
      </c>
      <c r="C27" s="86" t="s">
        <v>296</v>
      </c>
      <c r="L27" s="68" t="str">
        <f t="shared" si="1"/>
        <v/>
      </c>
    </row>
    <row r="28" spans="1:15">
      <c r="A28" s="213">
        <f>ROW()</f>
        <v>28</v>
      </c>
      <c r="B28" s="221" t="s">
        <v>350</v>
      </c>
      <c r="C28" s="86" t="s">
        <v>66</v>
      </c>
      <c r="D28" s="109">
        <v>0.23</v>
      </c>
      <c r="E28" s="109" t="s">
        <v>31</v>
      </c>
      <c r="F28" s="109" t="s">
        <v>32</v>
      </c>
      <c r="G28" s="109" t="s">
        <v>172</v>
      </c>
      <c r="H28" s="109" t="s">
        <v>33</v>
      </c>
      <c r="I28" s="109" t="s">
        <v>34</v>
      </c>
      <c r="J28" s="68">
        <v>4.090623489235047</v>
      </c>
      <c r="K28" s="68">
        <v>2</v>
      </c>
      <c r="L28" s="68">
        <f t="shared" si="1"/>
        <v>9</v>
      </c>
      <c r="M28" s="75">
        <f>(D28/(J28*K28)*L28*0.000001*70*365*70)*N28</f>
        <v>0.38563342874649292</v>
      </c>
      <c r="N28" s="70">
        <f>204.38/239.83</f>
        <v>0.85218696576741848</v>
      </c>
      <c r="O28" s="285" t="s">
        <v>192</v>
      </c>
    </row>
    <row r="29" spans="1:15">
      <c r="A29" s="213">
        <f>ROW()</f>
        <v>29</v>
      </c>
      <c r="B29" s="221" t="s">
        <v>351</v>
      </c>
      <c r="C29" s="86" t="s">
        <v>67</v>
      </c>
      <c r="D29" s="109">
        <v>0.89</v>
      </c>
      <c r="E29" s="109" t="s">
        <v>31</v>
      </c>
      <c r="F29" s="109" t="s">
        <v>150</v>
      </c>
      <c r="G29" s="82" t="s">
        <v>177</v>
      </c>
      <c r="H29" s="72" t="s">
        <v>33</v>
      </c>
      <c r="I29" s="109" t="s">
        <v>34</v>
      </c>
      <c r="J29" s="68">
        <v>4.090623489235047</v>
      </c>
      <c r="K29" s="68">
        <v>1</v>
      </c>
      <c r="L29" s="68">
        <f t="shared" si="1"/>
        <v>9</v>
      </c>
      <c r="M29" s="75">
        <f>(D29/(J29*K29)*L29*0.000001*70*365*70)*N29</f>
        <v>1.9617151383131739</v>
      </c>
      <c r="N29" s="70">
        <f>2*50.94/181.88</f>
        <v>0.56014954915328785</v>
      </c>
      <c r="O29" s="285" t="s">
        <v>193</v>
      </c>
    </row>
    <row r="30" spans="1:15">
      <c r="A30" s="213">
        <f>ROW()</f>
        <v>30</v>
      </c>
      <c r="B30" s="221" t="s">
        <v>352</v>
      </c>
      <c r="C30" s="86" t="s">
        <v>68</v>
      </c>
      <c r="D30" s="109">
        <v>0.91</v>
      </c>
      <c r="E30" s="110" t="s">
        <v>31</v>
      </c>
      <c r="F30" s="109" t="s">
        <v>150</v>
      </c>
      <c r="G30" s="109" t="s">
        <v>191</v>
      </c>
      <c r="H30" s="109" t="s">
        <v>174</v>
      </c>
      <c r="I30" s="109" t="s">
        <v>34</v>
      </c>
      <c r="J30" s="68">
        <v>1</v>
      </c>
      <c r="K30" s="68">
        <v>1</v>
      </c>
      <c r="L30" s="68">
        <f t="shared" si="1"/>
        <v>9</v>
      </c>
      <c r="M30" s="69">
        <f>D30/(J30*K30)*L30*0.000001*70*365*70</f>
        <v>14.647815000000001</v>
      </c>
    </row>
    <row r="31" spans="1:15">
      <c r="B31" s="221"/>
      <c r="C31" s="90"/>
    </row>
    <row r="3105" spans="1:1">
      <c r="A3105" s="282"/>
    </row>
    <row r="3106" spans="1:1">
      <c r="A3106" s="282"/>
    </row>
    <row r="3107" spans="1:1">
      <c r="A3107" s="282"/>
    </row>
    <row r="3108" spans="1:1">
      <c r="A3108" s="282"/>
    </row>
    <row r="3109" spans="1:1">
      <c r="A3109" s="282"/>
    </row>
    <row r="3110" spans="1:1">
      <c r="A3110" s="282"/>
    </row>
    <row r="3111" spans="1:1">
      <c r="A3111" s="282"/>
    </row>
    <row r="3112" spans="1:1">
      <c r="A3112" s="282"/>
    </row>
    <row r="3113" spans="1:1">
      <c r="A3113" s="282"/>
    </row>
    <row r="3114" spans="1:1">
      <c r="A3114" s="282"/>
    </row>
    <row r="3115" spans="1:1">
      <c r="A3115" s="282"/>
    </row>
    <row r="3116" spans="1:1">
      <c r="A3116" s="282"/>
    </row>
    <row r="3117" spans="1:1">
      <c r="A3117" s="282"/>
    </row>
    <row r="3118" spans="1:1">
      <c r="A3118" s="282"/>
    </row>
    <row r="3119" spans="1:1">
      <c r="A3119" s="282"/>
    </row>
    <row r="3120" spans="1:1">
      <c r="A3120" s="282"/>
    </row>
    <row r="3121" spans="1:1">
      <c r="A3121" s="282"/>
    </row>
    <row r="3122" spans="1:1">
      <c r="A3122" s="282"/>
    </row>
    <row r="3123" spans="1:1">
      <c r="A3123" s="282"/>
    </row>
    <row r="3124" spans="1:1">
      <c r="A3124" s="282"/>
    </row>
    <row r="3125" spans="1:1">
      <c r="A3125" s="282"/>
    </row>
    <row r="3126" spans="1:1">
      <c r="A3126" s="282"/>
    </row>
    <row r="3127" spans="1:1">
      <c r="A3127" s="282"/>
    </row>
    <row r="3128" spans="1:1">
      <c r="A3128" s="282"/>
    </row>
    <row r="3129" spans="1:1">
      <c r="A3129" s="282"/>
    </row>
    <row r="3130" spans="1:1">
      <c r="A3130" s="282"/>
    </row>
    <row r="3131" spans="1:1">
      <c r="A3131" s="282"/>
    </row>
    <row r="3132" spans="1:1">
      <c r="A3132" s="282"/>
    </row>
    <row r="3133" spans="1:1">
      <c r="A3133" s="282"/>
    </row>
    <row r="3134" spans="1:1">
      <c r="A3134" s="282"/>
    </row>
    <row r="3135" spans="1:1">
      <c r="A3135" s="282"/>
    </row>
    <row r="3136" spans="1:1">
      <c r="A3136" s="282"/>
    </row>
    <row r="3137" spans="1:1">
      <c r="A3137" s="282"/>
    </row>
    <row r="3138" spans="1:1">
      <c r="A3138" s="282"/>
    </row>
    <row r="3139" spans="1:1">
      <c r="A3139" s="282"/>
    </row>
    <row r="3140" spans="1:1">
      <c r="A3140" s="282"/>
    </row>
    <row r="3141" spans="1:1">
      <c r="A3141" s="282"/>
    </row>
    <row r="3142" spans="1:1">
      <c r="A3142" s="282"/>
    </row>
    <row r="3143" spans="1:1">
      <c r="A3143" s="282"/>
    </row>
    <row r="3144" spans="1:1">
      <c r="A3144" s="282"/>
    </row>
    <row r="3145" spans="1:1">
      <c r="A3145" s="282"/>
    </row>
    <row r="3146" spans="1:1">
      <c r="A3146" s="282"/>
    </row>
    <row r="3147" spans="1:1">
      <c r="A3147" s="282"/>
    </row>
    <row r="3148" spans="1:1">
      <c r="A3148" s="282"/>
    </row>
    <row r="3149" spans="1:1">
      <c r="A3149" s="282"/>
    </row>
    <row r="3150" spans="1:1">
      <c r="A3150" s="282"/>
    </row>
    <row r="3151" spans="1:1">
      <c r="A3151" s="282"/>
    </row>
    <row r="3152" spans="1:1">
      <c r="A3152" s="282"/>
    </row>
    <row r="3153" spans="1:1">
      <c r="A3153" s="282"/>
    </row>
    <row r="3154" spans="1:1">
      <c r="A3154" s="282"/>
    </row>
    <row r="3155" spans="1:1">
      <c r="A3155" s="282"/>
    </row>
    <row r="3156" spans="1:1">
      <c r="A3156" s="282"/>
    </row>
    <row r="3157" spans="1:1">
      <c r="A3157" s="282"/>
    </row>
    <row r="3158" spans="1:1">
      <c r="A3158" s="282"/>
    </row>
    <row r="3159" spans="1:1">
      <c r="A3159" s="282"/>
    </row>
    <row r="3160" spans="1:1">
      <c r="A3160" s="282"/>
    </row>
    <row r="3161" spans="1:1">
      <c r="A3161" s="282"/>
    </row>
    <row r="3162" spans="1:1">
      <c r="A3162" s="282"/>
    </row>
  </sheetData>
  <mergeCells count="2">
    <mergeCell ref="D2:I2"/>
    <mergeCell ref="J2:M2"/>
  </mergeCells>
  <phoneticPr fontId="4" type="noConversion"/>
  <hyperlinks>
    <hyperlink ref="B14" r:id="rId1" tooltip="49334" display="http://www.ichemistry.cn/chemistry/7440-46-2.htm"/>
    <hyperlink ref="B16" r:id="rId2" tooltip="25415" display="http://www.ichemistry.cn/chemistry/7439-89-6.htm"/>
    <hyperlink ref="B17" r:id="rId3" tooltip="25415" display="http://www.ichemistry.cn/chemistry/7439-89-6.htm"/>
    <hyperlink ref="B27" r:id="rId4" tooltip="49688" display="http://www.ichemistry.cn/chemistry/7440-24-6.htm"/>
    <hyperlink ref="B25" r:id="rId5" tooltip="25732" display="http://www.ichemistry.cn/chemistry/7782-49-2.htm"/>
    <hyperlink ref="B26" r:id="rId6" tooltip="233608" display="http://www.ichemistry.cn/chemistry/7440-31-5.htm"/>
  </hyperlinks>
  <pageMargins left="0.78740157499999996" right="0.78740157499999996" top="0.984251969" bottom="0.984251969" header="0.5" footer="0.5"/>
  <pageSetup orientation="portrait" horizontalDpi="429496729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R3162"/>
  <sheetViews>
    <sheetView showGridLines="0" workbookViewId="0">
      <pane xSplit="3" ySplit="2" topLeftCell="D3" activePane="bottomRight" state="frozen"/>
      <selection activeCell="A22" sqref="A22"/>
      <selection pane="topRight" activeCell="A22" sqref="A22"/>
      <selection pane="bottomLeft" activeCell="A22" sqref="A22"/>
      <selection pane="bottomRight" activeCell="B3" sqref="B3"/>
    </sheetView>
  </sheetViews>
  <sheetFormatPr defaultColWidth="9.140625" defaultRowHeight="12.75"/>
  <cols>
    <col min="1" max="1" width="5.7109375" style="216" customWidth="1"/>
    <col min="2" max="2" width="12.42578125" style="222" customWidth="1"/>
    <col min="3" max="3" width="9.140625" style="32"/>
    <col min="4" max="4" width="8.42578125" style="32" bestFit="1" customWidth="1"/>
    <col min="5" max="5" width="9.85546875" style="32" bestFit="1" customWidth="1"/>
    <col min="6" max="6" width="14.7109375" style="32" bestFit="1" customWidth="1"/>
    <col min="7" max="7" width="20.42578125" style="32" customWidth="1"/>
    <col min="8" max="8" width="34.5703125" style="32" customWidth="1"/>
    <col min="9" max="9" width="12.7109375" style="32" customWidth="1"/>
    <col min="10" max="10" width="9.7109375" style="32" bestFit="1" customWidth="1"/>
    <col min="11" max="11" width="13" style="32" customWidth="1"/>
    <col min="12" max="12" width="10.42578125" style="32" customWidth="1"/>
    <col min="13" max="13" width="9.85546875" style="33" bestFit="1" customWidth="1"/>
    <col min="14" max="14" width="11.42578125" style="33" bestFit="1" customWidth="1"/>
    <col min="15" max="17" width="13.5703125" style="32" customWidth="1"/>
    <col min="18" max="18" width="13.28515625" style="276" customWidth="1"/>
    <col min="19" max="16384" width="9.140625" style="32"/>
  </cols>
  <sheetData>
    <row r="1" spans="1:18" s="109" customFormat="1" ht="13.5" customHeight="1" thickBot="1">
      <c r="A1" s="213"/>
    </row>
    <row r="2" spans="1:18" ht="38.25">
      <c r="A2" s="213"/>
      <c r="B2" s="248" t="s">
        <v>305</v>
      </c>
      <c r="C2" s="279" t="s">
        <v>94</v>
      </c>
      <c r="D2" s="287" t="s">
        <v>154</v>
      </c>
      <c r="E2" s="288" t="s">
        <v>24</v>
      </c>
      <c r="F2" s="288" t="s">
        <v>25</v>
      </c>
      <c r="G2" s="288" t="s">
        <v>155</v>
      </c>
      <c r="H2" s="288" t="s">
        <v>156</v>
      </c>
      <c r="I2" s="263" t="s">
        <v>79</v>
      </c>
      <c r="J2" s="287" t="s">
        <v>27</v>
      </c>
      <c r="K2" s="289" t="s">
        <v>157</v>
      </c>
      <c r="L2" s="287" t="s">
        <v>158</v>
      </c>
      <c r="M2" s="290" t="s">
        <v>159</v>
      </c>
      <c r="N2" s="290" t="s">
        <v>160</v>
      </c>
      <c r="O2" s="287" t="s">
        <v>161</v>
      </c>
      <c r="P2" s="287" t="s">
        <v>30</v>
      </c>
      <c r="Q2" s="287" t="s">
        <v>78</v>
      </c>
      <c r="R2" s="291" t="s">
        <v>77</v>
      </c>
    </row>
    <row r="3" spans="1:18">
      <c r="A3" s="216">
        <f>ROW()</f>
        <v>3</v>
      </c>
      <c r="B3" s="219" t="s">
        <v>328</v>
      </c>
      <c r="C3" s="86" t="s">
        <v>48</v>
      </c>
      <c r="M3" s="32"/>
      <c r="N3" s="32"/>
    </row>
    <row r="4" spans="1:18" s="83" customFormat="1">
      <c r="A4" s="216">
        <f>ROW()</f>
        <v>4</v>
      </c>
      <c r="B4" s="220" t="s">
        <v>329</v>
      </c>
      <c r="C4" s="86" t="s">
        <v>292</v>
      </c>
      <c r="R4" s="276"/>
    </row>
    <row r="5" spans="1:18">
      <c r="A5" s="216">
        <f>ROW()</f>
        <v>5</v>
      </c>
      <c r="B5" s="220" t="s">
        <v>330</v>
      </c>
      <c r="C5" s="86" t="s">
        <v>49</v>
      </c>
      <c r="M5" s="32"/>
      <c r="N5" s="32"/>
    </row>
    <row r="6" spans="1:18">
      <c r="A6" s="216">
        <f>ROW()</f>
        <v>6</v>
      </c>
      <c r="B6" s="221" t="s">
        <v>331</v>
      </c>
      <c r="C6" s="86" t="s">
        <v>50</v>
      </c>
      <c r="M6" s="32"/>
      <c r="N6" s="32"/>
    </row>
    <row r="7" spans="1:18">
      <c r="A7" s="216">
        <f>ROW()</f>
        <v>7</v>
      </c>
      <c r="B7" s="221" t="s">
        <v>332</v>
      </c>
      <c r="C7" s="86" t="s">
        <v>51</v>
      </c>
      <c r="M7" s="32"/>
    </row>
    <row r="8" spans="1:18">
      <c r="A8" s="216">
        <f>ROW()</f>
        <v>8</v>
      </c>
      <c r="B8" s="221" t="s">
        <v>333</v>
      </c>
      <c r="C8" s="86" t="s">
        <v>52</v>
      </c>
      <c r="D8" s="32">
        <v>2.0000000000000001E-4</v>
      </c>
      <c r="E8" s="32" t="s">
        <v>0</v>
      </c>
      <c r="F8" s="32" t="s">
        <v>150</v>
      </c>
      <c r="G8" s="32" t="s">
        <v>4</v>
      </c>
      <c r="H8" s="32" t="s">
        <v>5</v>
      </c>
      <c r="J8" s="32" t="s">
        <v>174</v>
      </c>
      <c r="K8" s="60" t="s">
        <v>34</v>
      </c>
      <c r="L8" s="32">
        <v>1996</v>
      </c>
      <c r="M8" s="33">
        <v>37808</v>
      </c>
      <c r="N8" s="33">
        <v>35888</v>
      </c>
      <c r="O8" s="64">
        <v>1</v>
      </c>
      <c r="P8" s="32">
        <v>1</v>
      </c>
      <c r="Q8" s="32">
        <f>9/4</f>
        <v>2.25</v>
      </c>
      <c r="R8" s="286">
        <f>D8/(O8*P8)*Q8*13*70*365*0.000001</f>
        <v>1.4946750000000001E-4</v>
      </c>
    </row>
    <row r="9" spans="1:18">
      <c r="A9" s="216">
        <f>ROW()</f>
        <v>9</v>
      </c>
      <c r="B9" s="221" t="s">
        <v>334</v>
      </c>
      <c r="C9" s="86" t="s">
        <v>53</v>
      </c>
      <c r="M9" s="32"/>
    </row>
    <row r="10" spans="1:18">
      <c r="A10" s="216">
        <f>ROW()</f>
        <v>10</v>
      </c>
      <c r="B10" s="221" t="s">
        <v>335</v>
      </c>
      <c r="C10" s="86" t="s">
        <v>54</v>
      </c>
      <c r="M10" s="32"/>
    </row>
    <row r="11" spans="1:18">
      <c r="A11" s="216">
        <f>ROW()</f>
        <v>11</v>
      </c>
      <c r="B11" s="221" t="s">
        <v>306</v>
      </c>
      <c r="C11" s="86" t="s">
        <v>55</v>
      </c>
      <c r="M11" s="32"/>
    </row>
    <row r="12" spans="1:18">
      <c r="A12" s="216">
        <f>ROW()</f>
        <v>12</v>
      </c>
      <c r="B12" s="221" t="s">
        <v>307</v>
      </c>
      <c r="C12" s="86" t="s">
        <v>56</v>
      </c>
      <c r="D12" s="65">
        <v>2.5000000000000001E-2</v>
      </c>
      <c r="E12" s="32" t="s">
        <v>162</v>
      </c>
      <c r="F12" s="32" t="s">
        <v>32</v>
      </c>
      <c r="G12" s="32" t="s">
        <v>7</v>
      </c>
      <c r="H12" s="32" t="s">
        <v>8</v>
      </c>
      <c r="I12" s="32" t="s">
        <v>10</v>
      </c>
      <c r="J12" s="32" t="s">
        <v>33</v>
      </c>
      <c r="K12" s="60" t="s">
        <v>34</v>
      </c>
      <c r="L12" s="32" t="s">
        <v>9</v>
      </c>
      <c r="M12" s="33" t="s">
        <v>6</v>
      </c>
      <c r="N12" s="33" t="s">
        <v>6</v>
      </c>
      <c r="O12" s="64">
        <v>2.16</v>
      </c>
      <c r="P12" s="32">
        <v>2</v>
      </c>
      <c r="Q12" s="32">
        <v>9</v>
      </c>
      <c r="R12" s="286">
        <f>D12/(O12*P12)*Q12*13*70*365*0.000001</f>
        <v>1.7299479166666663E-2</v>
      </c>
    </row>
    <row r="13" spans="1:18" s="83" customFormat="1">
      <c r="A13" s="216">
        <f>ROW()</f>
        <v>13</v>
      </c>
      <c r="B13" s="221" t="s">
        <v>336</v>
      </c>
      <c r="C13" s="86" t="s">
        <v>293</v>
      </c>
      <c r="D13" s="65"/>
      <c r="K13" s="82"/>
      <c r="M13" s="84"/>
      <c r="N13" s="84"/>
      <c r="O13" s="64"/>
      <c r="R13" s="286"/>
    </row>
    <row r="14" spans="1:18">
      <c r="A14" s="216">
        <f>ROW()</f>
        <v>14</v>
      </c>
      <c r="B14" s="221" t="s">
        <v>337</v>
      </c>
      <c r="C14" s="86" t="s">
        <v>57</v>
      </c>
      <c r="M14" s="32"/>
    </row>
    <row r="15" spans="1:18" s="83" customFormat="1">
      <c r="A15" s="216">
        <f>ROW()</f>
        <v>15</v>
      </c>
      <c r="B15" s="221" t="s">
        <v>338</v>
      </c>
      <c r="C15" s="86" t="s">
        <v>294</v>
      </c>
      <c r="N15" s="84"/>
      <c r="R15" s="276"/>
    </row>
    <row r="16" spans="1:18" s="83" customFormat="1">
      <c r="A16" s="216">
        <f>ROW()</f>
        <v>16</v>
      </c>
      <c r="B16" s="221" t="s">
        <v>339</v>
      </c>
      <c r="C16" s="86" t="s">
        <v>295</v>
      </c>
      <c r="N16" s="84"/>
      <c r="R16" s="276"/>
    </row>
    <row r="17" spans="1:18" ht="12.75" customHeight="1">
      <c r="A17" s="216">
        <f>ROW()</f>
        <v>17</v>
      </c>
      <c r="B17" s="221" t="s">
        <v>340</v>
      </c>
      <c r="C17" s="86" t="s">
        <v>58</v>
      </c>
      <c r="D17" s="32">
        <v>2.5000000000000001E-2</v>
      </c>
      <c r="E17" s="32" t="s">
        <v>0</v>
      </c>
      <c r="F17" s="32" t="s">
        <v>150</v>
      </c>
      <c r="G17" s="32" t="s">
        <v>1</v>
      </c>
      <c r="H17" s="32" t="s">
        <v>2</v>
      </c>
      <c r="J17" s="32" t="s">
        <v>174</v>
      </c>
      <c r="K17" s="60" t="s">
        <v>34</v>
      </c>
      <c r="L17" s="65" t="s">
        <v>3</v>
      </c>
      <c r="M17" s="33">
        <v>37809</v>
      </c>
      <c r="N17" s="33">
        <v>34851</v>
      </c>
      <c r="O17" s="64">
        <v>1</v>
      </c>
      <c r="P17" s="32">
        <v>1</v>
      </c>
      <c r="Q17" s="32">
        <f>9/4</f>
        <v>2.25</v>
      </c>
      <c r="R17" s="286">
        <f>D17/(O17*P17)*Q17*13*70*365*0.000001</f>
        <v>1.8683437500000004E-2</v>
      </c>
    </row>
    <row r="18" spans="1:18" s="83" customFormat="1" ht="12.75" customHeight="1">
      <c r="A18" s="216">
        <f>ROW()</f>
        <v>18</v>
      </c>
      <c r="B18" s="221" t="s">
        <v>341</v>
      </c>
      <c r="C18" s="108" t="s">
        <v>297</v>
      </c>
      <c r="K18" s="82"/>
      <c r="L18" s="65"/>
      <c r="M18" s="84"/>
      <c r="N18" s="84"/>
      <c r="O18" s="64"/>
      <c r="R18" s="286"/>
    </row>
    <row r="19" spans="1:18">
      <c r="A19" s="216">
        <f>ROW()</f>
        <v>19</v>
      </c>
      <c r="B19" s="221" t="s">
        <v>342</v>
      </c>
      <c r="C19" s="86" t="s">
        <v>59</v>
      </c>
      <c r="M19" s="32"/>
    </row>
    <row r="20" spans="1:18">
      <c r="A20" s="216">
        <f>ROW()</f>
        <v>20</v>
      </c>
      <c r="B20" s="221" t="s">
        <v>343</v>
      </c>
      <c r="C20" s="86" t="s">
        <v>60</v>
      </c>
      <c r="M20" s="32"/>
    </row>
    <row r="21" spans="1:18">
      <c r="A21" s="216">
        <f>ROW()</f>
        <v>21</v>
      </c>
      <c r="B21" s="221" t="s">
        <v>344</v>
      </c>
      <c r="C21" s="86" t="s">
        <v>61</v>
      </c>
      <c r="M21" s="32"/>
    </row>
    <row r="22" spans="1:18">
      <c r="A22" s="216">
        <f>ROW()</f>
        <v>22</v>
      </c>
      <c r="B22" s="221" t="s">
        <v>345</v>
      </c>
      <c r="C22" s="86" t="s">
        <v>62</v>
      </c>
      <c r="M22" s="32"/>
    </row>
    <row r="23" spans="1:18">
      <c r="A23" s="216">
        <f>ROW()</f>
        <v>23</v>
      </c>
      <c r="B23" s="221" t="s">
        <v>346</v>
      </c>
      <c r="C23" s="86" t="s">
        <v>63</v>
      </c>
      <c r="M23" s="32"/>
    </row>
    <row r="24" spans="1:18">
      <c r="A24" s="216">
        <f>ROW()</f>
        <v>24</v>
      </c>
      <c r="B24" s="221" t="s">
        <v>347</v>
      </c>
      <c r="C24" s="86" t="s">
        <v>64</v>
      </c>
      <c r="M24" s="32"/>
    </row>
    <row r="25" spans="1:18">
      <c r="A25" s="216">
        <f>ROW()</f>
        <v>25</v>
      </c>
      <c r="B25" s="221" t="s">
        <v>348</v>
      </c>
      <c r="C25" s="86" t="s">
        <v>65</v>
      </c>
      <c r="M25" s="32"/>
      <c r="O25" s="35"/>
    </row>
    <row r="26" spans="1:18" s="83" customFormat="1">
      <c r="A26" s="216">
        <f>ROW()</f>
        <v>26</v>
      </c>
      <c r="B26" s="221" t="s">
        <v>349</v>
      </c>
      <c r="C26" s="86" t="s">
        <v>296</v>
      </c>
      <c r="N26" s="84"/>
      <c r="O26" s="35"/>
      <c r="R26" s="276"/>
    </row>
    <row r="27" spans="1:18">
      <c r="A27" s="216">
        <f>ROW()</f>
        <v>27</v>
      </c>
      <c r="B27" s="221" t="s">
        <v>350</v>
      </c>
      <c r="C27" s="86" t="s">
        <v>66</v>
      </c>
      <c r="M27" s="32"/>
      <c r="O27" s="35"/>
    </row>
    <row r="28" spans="1:18">
      <c r="A28" s="216">
        <f>ROW()</f>
        <v>28</v>
      </c>
      <c r="B28" s="221" t="s">
        <v>351</v>
      </c>
      <c r="C28" s="86" t="s">
        <v>67</v>
      </c>
      <c r="M28" s="32"/>
      <c r="O28" s="35"/>
    </row>
    <row r="29" spans="1:18">
      <c r="A29" s="216">
        <f>ROW()</f>
        <v>29</v>
      </c>
      <c r="B29" s="221" t="s">
        <v>352</v>
      </c>
      <c r="C29" s="86" t="s">
        <v>68</v>
      </c>
      <c r="M29" s="32"/>
      <c r="O29" s="35"/>
    </row>
    <row r="30" spans="1:18">
      <c r="B30" s="221"/>
      <c r="C30" s="15"/>
      <c r="M30" s="32"/>
      <c r="O30" s="35"/>
    </row>
    <row r="31" spans="1:18">
      <c r="B31" s="221"/>
      <c r="M31" s="32"/>
      <c r="O31" s="35"/>
    </row>
    <row r="32" spans="1:18">
      <c r="M32" s="32"/>
      <c r="O32" s="35"/>
    </row>
    <row r="33" spans="13:15">
      <c r="M33" s="32"/>
      <c r="O33" s="35"/>
    </row>
    <row r="34" spans="13:15">
      <c r="M34" s="32"/>
      <c r="O34" s="35"/>
    </row>
    <row r="35" spans="13:15">
      <c r="M35" s="32"/>
      <c r="O35" s="35"/>
    </row>
    <row r="36" spans="13:15">
      <c r="M36" s="32"/>
      <c r="O36" s="35"/>
    </row>
    <row r="37" spans="13:15">
      <c r="M37" s="32"/>
      <c r="O37" s="35"/>
    </row>
    <row r="38" spans="13:15">
      <c r="M38" s="32"/>
      <c r="O38" s="35"/>
    </row>
    <row r="39" spans="13:15">
      <c r="M39" s="32"/>
      <c r="O39" s="35"/>
    </row>
    <row r="40" spans="13:15">
      <c r="M40" s="32"/>
      <c r="O40" s="35"/>
    </row>
    <row r="41" spans="13:15">
      <c r="M41" s="32"/>
      <c r="O41" s="35"/>
    </row>
    <row r="42" spans="13:15">
      <c r="M42" s="32"/>
      <c r="O42" s="35"/>
    </row>
    <row r="43" spans="13:15">
      <c r="M43" s="32"/>
      <c r="O43" s="35"/>
    </row>
    <row r="44" spans="13:15">
      <c r="M44" s="32"/>
      <c r="O44" s="35"/>
    </row>
    <row r="45" spans="13:15">
      <c r="M45" s="32"/>
      <c r="O45" s="35"/>
    </row>
    <row r="46" spans="13:15">
      <c r="M46" s="32"/>
      <c r="O46" s="35"/>
    </row>
    <row r="47" spans="13:15">
      <c r="M47" s="32"/>
      <c r="O47" s="35"/>
    </row>
    <row r="48" spans="13:15">
      <c r="M48" s="32"/>
      <c r="O48" s="35"/>
    </row>
    <row r="49" spans="13:15">
      <c r="M49" s="32"/>
      <c r="O49" s="35"/>
    </row>
    <row r="50" spans="13:15">
      <c r="M50" s="32"/>
      <c r="O50" s="35"/>
    </row>
    <row r="51" spans="13:15">
      <c r="M51" s="32"/>
      <c r="O51" s="35"/>
    </row>
    <row r="52" spans="13:15">
      <c r="M52" s="32"/>
      <c r="O52" s="35"/>
    </row>
    <row r="53" spans="13:15">
      <c r="M53" s="32"/>
      <c r="O53" s="35"/>
    </row>
    <row r="54" spans="13:15">
      <c r="M54" s="32"/>
      <c r="O54" s="35"/>
    </row>
    <row r="55" spans="13:15">
      <c r="M55" s="32"/>
      <c r="O55" s="35"/>
    </row>
    <row r="56" spans="13:15">
      <c r="M56" s="32"/>
      <c r="O56" s="35"/>
    </row>
    <row r="57" spans="13:15">
      <c r="M57" s="32"/>
      <c r="O57" s="35"/>
    </row>
    <row r="58" spans="13:15">
      <c r="M58" s="32"/>
      <c r="O58" s="35"/>
    </row>
    <row r="59" spans="13:15">
      <c r="M59" s="32"/>
      <c r="O59" s="35"/>
    </row>
    <row r="60" spans="13:15">
      <c r="M60" s="32"/>
      <c r="O60" s="35"/>
    </row>
    <row r="61" spans="13:15">
      <c r="M61" s="32"/>
      <c r="O61" s="35"/>
    </row>
    <row r="62" spans="13:15">
      <c r="M62" s="32"/>
      <c r="O62" s="35"/>
    </row>
    <row r="63" spans="13:15">
      <c r="M63" s="32"/>
      <c r="O63" s="35"/>
    </row>
    <row r="64" spans="13:15">
      <c r="M64" s="32"/>
      <c r="O64" s="35"/>
    </row>
    <row r="65" spans="13:15">
      <c r="M65" s="32"/>
      <c r="O65" s="35"/>
    </row>
    <row r="66" spans="13:15">
      <c r="M66" s="32"/>
      <c r="O66" s="35"/>
    </row>
    <row r="67" spans="13:15">
      <c r="M67" s="32"/>
      <c r="O67" s="35"/>
    </row>
    <row r="68" spans="13:15">
      <c r="M68" s="32"/>
      <c r="O68" s="35"/>
    </row>
    <row r="69" spans="13:15">
      <c r="M69" s="32"/>
      <c r="O69" s="35"/>
    </row>
    <row r="70" spans="13:15">
      <c r="M70" s="32"/>
      <c r="O70" s="35"/>
    </row>
    <row r="71" spans="13:15">
      <c r="M71" s="32"/>
      <c r="O71" s="35"/>
    </row>
    <row r="72" spans="13:15">
      <c r="M72" s="32"/>
      <c r="O72" s="35"/>
    </row>
    <row r="73" spans="13:15">
      <c r="M73" s="32"/>
      <c r="O73" s="35"/>
    </row>
    <row r="74" spans="13:15">
      <c r="M74" s="32"/>
      <c r="O74" s="35"/>
    </row>
    <row r="75" spans="13:15">
      <c r="M75" s="32"/>
      <c r="O75" s="35"/>
    </row>
    <row r="76" spans="13:15">
      <c r="M76" s="32"/>
      <c r="O76" s="35"/>
    </row>
    <row r="77" spans="13:15">
      <c r="O77" s="35"/>
    </row>
    <row r="78" spans="13:15">
      <c r="O78" s="35"/>
    </row>
    <row r="79" spans="13:15">
      <c r="O79" s="35"/>
    </row>
    <row r="80" spans="13:15">
      <c r="O80" s="35"/>
    </row>
    <row r="81" spans="15:15">
      <c r="O81" s="35"/>
    </row>
    <row r="82" spans="15:15">
      <c r="O82" s="35"/>
    </row>
    <row r="83" spans="15:15">
      <c r="O83" s="35"/>
    </row>
    <row r="84" spans="15:15">
      <c r="O84" s="35"/>
    </row>
    <row r="85" spans="15:15">
      <c r="O85" s="35"/>
    </row>
    <row r="86" spans="15:15">
      <c r="O86" s="35"/>
    </row>
    <row r="87" spans="15:15">
      <c r="O87" s="35"/>
    </row>
    <row r="88" spans="15:15">
      <c r="O88" s="35"/>
    </row>
    <row r="89" spans="15:15">
      <c r="O89" s="35"/>
    </row>
    <row r="90" spans="15:15">
      <c r="O90" s="35"/>
    </row>
    <row r="91" spans="15:15">
      <c r="O91" s="35"/>
    </row>
    <row r="92" spans="15:15">
      <c r="O92" s="35"/>
    </row>
    <row r="93" spans="15:15">
      <c r="O93" s="35"/>
    </row>
    <row r="94" spans="15:15">
      <c r="O94" s="35"/>
    </row>
    <row r="95" spans="15:15">
      <c r="O95" s="35"/>
    </row>
    <row r="96" spans="15:15">
      <c r="O96" s="35"/>
    </row>
    <row r="97" spans="15:15">
      <c r="O97" s="35"/>
    </row>
    <row r="98" spans="15:15">
      <c r="O98" s="35"/>
    </row>
    <row r="99" spans="15:15">
      <c r="O99" s="35"/>
    </row>
    <row r="100" spans="15:15">
      <c r="O100" s="35"/>
    </row>
    <row r="101" spans="15:15">
      <c r="O101" s="35"/>
    </row>
    <row r="102" spans="15:15">
      <c r="O102" s="35"/>
    </row>
    <row r="103" spans="15:15">
      <c r="O103" s="35"/>
    </row>
    <row r="104" spans="15:15">
      <c r="O104" s="35"/>
    </row>
    <row r="105" spans="15:15">
      <c r="O105" s="35"/>
    </row>
    <row r="106" spans="15:15">
      <c r="O106" s="35"/>
    </row>
    <row r="107" spans="15:15">
      <c r="O107" s="35"/>
    </row>
    <row r="108" spans="15:15">
      <c r="O108" s="35"/>
    </row>
    <row r="109" spans="15:15">
      <c r="O109" s="35"/>
    </row>
    <row r="110" spans="15:15">
      <c r="O110" s="35"/>
    </row>
    <row r="111" spans="15:15">
      <c r="O111" s="35"/>
    </row>
    <row r="112" spans="15:15">
      <c r="O112" s="35"/>
    </row>
    <row r="113" spans="15:15">
      <c r="O113" s="35"/>
    </row>
    <row r="114" spans="15:15">
      <c r="O114" s="35"/>
    </row>
    <row r="115" spans="15:15">
      <c r="O115" s="35"/>
    </row>
    <row r="116" spans="15:15">
      <c r="O116" s="35"/>
    </row>
    <row r="117" spans="15:15">
      <c r="O117" s="35"/>
    </row>
    <row r="118" spans="15:15">
      <c r="O118" s="35"/>
    </row>
    <row r="119" spans="15:15">
      <c r="O119" s="35"/>
    </row>
    <row r="120" spans="15:15">
      <c r="O120" s="35"/>
    </row>
    <row r="121" spans="15:15">
      <c r="O121" s="35"/>
    </row>
    <row r="122" spans="15:15">
      <c r="O122" s="35"/>
    </row>
    <row r="123" spans="15:15">
      <c r="O123" s="35"/>
    </row>
    <row r="124" spans="15:15">
      <c r="O124" s="35"/>
    </row>
    <row r="125" spans="15:15">
      <c r="O125" s="35"/>
    </row>
    <row r="126" spans="15:15">
      <c r="O126" s="35"/>
    </row>
    <row r="127" spans="15:15">
      <c r="O127" s="35"/>
    </row>
    <row r="128" spans="15:15">
      <c r="O128" s="35"/>
    </row>
    <row r="129" spans="15:15">
      <c r="O129" s="35"/>
    </row>
    <row r="130" spans="15:15">
      <c r="O130" s="35"/>
    </row>
    <row r="131" spans="15:15">
      <c r="O131" s="35"/>
    </row>
    <row r="132" spans="15:15">
      <c r="O132" s="35"/>
    </row>
    <row r="133" spans="15:15">
      <c r="O133" s="35"/>
    </row>
    <row r="134" spans="15:15">
      <c r="O134" s="35"/>
    </row>
    <row r="135" spans="15:15">
      <c r="O135" s="35"/>
    </row>
    <row r="136" spans="15:15">
      <c r="O136" s="35"/>
    </row>
    <row r="137" spans="15:15">
      <c r="O137" s="35"/>
    </row>
    <row r="138" spans="15:15">
      <c r="O138" s="35"/>
    </row>
    <row r="139" spans="15:15">
      <c r="O139" s="35"/>
    </row>
    <row r="140" spans="15:15">
      <c r="O140" s="35"/>
    </row>
    <row r="141" spans="15:15">
      <c r="O141" s="35"/>
    </row>
    <row r="142" spans="15:15">
      <c r="O142" s="35"/>
    </row>
    <row r="143" spans="15:15">
      <c r="O143" s="35"/>
    </row>
    <row r="144" spans="15:15">
      <c r="O144" s="35"/>
    </row>
    <row r="145" spans="15:15">
      <c r="O145" s="35"/>
    </row>
    <row r="146" spans="15:15">
      <c r="O146" s="35"/>
    </row>
    <row r="147" spans="15:15">
      <c r="O147" s="35"/>
    </row>
    <row r="148" spans="15:15">
      <c r="O148" s="35"/>
    </row>
    <row r="149" spans="15:15">
      <c r="O149" s="35"/>
    </row>
    <row r="150" spans="15:15">
      <c r="O150" s="35"/>
    </row>
    <row r="151" spans="15:15">
      <c r="O151" s="35"/>
    </row>
    <row r="152" spans="15:15">
      <c r="O152" s="35"/>
    </row>
    <row r="153" spans="15:15">
      <c r="O153" s="35"/>
    </row>
    <row r="154" spans="15:15">
      <c r="O154" s="35"/>
    </row>
    <row r="155" spans="15:15">
      <c r="O155" s="35"/>
    </row>
    <row r="156" spans="15:15">
      <c r="O156" s="35"/>
    </row>
    <row r="157" spans="15:15">
      <c r="O157" s="35"/>
    </row>
    <row r="158" spans="15:15">
      <c r="O158" s="35"/>
    </row>
    <row r="159" spans="15:15">
      <c r="O159" s="35"/>
    </row>
    <row r="160" spans="15:15">
      <c r="O160" s="35"/>
    </row>
    <row r="161" spans="15:15">
      <c r="O161" s="35"/>
    </row>
    <row r="162" spans="15:15">
      <c r="O162" s="35"/>
    </row>
    <row r="163" spans="15:15">
      <c r="O163" s="35"/>
    </row>
    <row r="164" spans="15:15">
      <c r="O164" s="35"/>
    </row>
    <row r="165" spans="15:15">
      <c r="O165" s="35"/>
    </row>
    <row r="166" spans="15:15">
      <c r="O166" s="35"/>
    </row>
    <row r="167" spans="15:15">
      <c r="O167" s="35"/>
    </row>
    <row r="168" spans="15:15">
      <c r="O168" s="35"/>
    </row>
    <row r="169" spans="15:15">
      <c r="O169" s="35"/>
    </row>
    <row r="170" spans="15:15">
      <c r="O170" s="35"/>
    </row>
    <row r="171" spans="15:15">
      <c r="O171" s="35"/>
    </row>
    <row r="172" spans="15:15">
      <c r="O172" s="35"/>
    </row>
    <row r="173" spans="15:15">
      <c r="O173" s="35"/>
    </row>
    <row r="174" spans="15:15">
      <c r="O174" s="35"/>
    </row>
    <row r="175" spans="15:15">
      <c r="O175" s="35"/>
    </row>
    <row r="176" spans="15:15">
      <c r="O176" s="35"/>
    </row>
    <row r="177" spans="15:15">
      <c r="O177" s="35"/>
    </row>
    <row r="178" spans="15:15">
      <c r="O178" s="35"/>
    </row>
    <row r="179" spans="15:15">
      <c r="O179" s="35"/>
    </row>
    <row r="180" spans="15:15">
      <c r="O180" s="35"/>
    </row>
    <row r="181" spans="15:15">
      <c r="O181" s="35"/>
    </row>
    <row r="182" spans="15:15">
      <c r="O182" s="35"/>
    </row>
    <row r="183" spans="15:15">
      <c r="O183" s="35"/>
    </row>
    <row r="184" spans="15:15">
      <c r="O184" s="35"/>
    </row>
    <row r="185" spans="15:15">
      <c r="O185" s="35"/>
    </row>
    <row r="186" spans="15:15">
      <c r="O186" s="35"/>
    </row>
    <row r="187" spans="15:15">
      <c r="O187" s="35"/>
    </row>
    <row r="188" spans="15:15">
      <c r="O188" s="35"/>
    </row>
    <row r="189" spans="15:15">
      <c r="O189" s="35"/>
    </row>
    <row r="190" spans="15:15">
      <c r="O190" s="35"/>
    </row>
    <row r="191" spans="15:15">
      <c r="O191" s="35"/>
    </row>
    <row r="192" spans="15:15">
      <c r="O192" s="35"/>
    </row>
    <row r="193" spans="15:15">
      <c r="O193" s="35"/>
    </row>
    <row r="194" spans="15:15">
      <c r="O194" s="35"/>
    </row>
    <row r="195" spans="15:15">
      <c r="O195" s="35"/>
    </row>
    <row r="196" spans="15:15">
      <c r="O196" s="35"/>
    </row>
    <row r="197" spans="15:15">
      <c r="O197" s="35"/>
    </row>
    <row r="198" spans="15:15">
      <c r="O198" s="35"/>
    </row>
    <row r="199" spans="15:15">
      <c r="O199" s="35"/>
    </row>
    <row r="200" spans="15:15">
      <c r="O200" s="35"/>
    </row>
    <row r="201" spans="15:15">
      <c r="O201" s="35"/>
    </row>
    <row r="202" spans="15:15">
      <c r="O202" s="35"/>
    </row>
    <row r="203" spans="15:15">
      <c r="O203" s="35"/>
    </row>
    <row r="204" spans="15:15">
      <c r="O204" s="35"/>
    </row>
    <row r="205" spans="15:15">
      <c r="O205" s="35"/>
    </row>
    <row r="206" spans="15:15">
      <c r="O206" s="35"/>
    </row>
    <row r="207" spans="15:15">
      <c r="O207" s="35"/>
    </row>
    <row r="208" spans="15:15">
      <c r="O208" s="35"/>
    </row>
    <row r="209" spans="15:15">
      <c r="O209" s="35"/>
    </row>
    <row r="210" spans="15:15">
      <c r="O210" s="35"/>
    </row>
    <row r="211" spans="15:15">
      <c r="O211" s="35"/>
    </row>
    <row r="212" spans="15:15">
      <c r="O212" s="35"/>
    </row>
    <row r="213" spans="15:15">
      <c r="O213" s="35"/>
    </row>
    <row r="214" spans="15:15">
      <c r="O214" s="35"/>
    </row>
    <row r="215" spans="15:15">
      <c r="O215" s="35"/>
    </row>
    <row r="216" spans="15:15">
      <c r="O216" s="35"/>
    </row>
    <row r="217" spans="15:15">
      <c r="O217" s="35"/>
    </row>
    <row r="218" spans="15:15">
      <c r="O218" s="35"/>
    </row>
    <row r="219" spans="15:15">
      <c r="O219" s="35"/>
    </row>
    <row r="220" spans="15:15">
      <c r="O220" s="35"/>
    </row>
    <row r="221" spans="15:15">
      <c r="O221" s="35"/>
    </row>
    <row r="222" spans="15:15">
      <c r="O222" s="35"/>
    </row>
    <row r="223" spans="15:15">
      <c r="O223" s="35"/>
    </row>
    <row r="224" spans="15:15">
      <c r="O224" s="35"/>
    </row>
    <row r="225" spans="15:15">
      <c r="O225" s="35"/>
    </row>
    <row r="226" spans="15:15">
      <c r="O226" s="35"/>
    </row>
    <row r="227" spans="15:15">
      <c r="O227" s="35"/>
    </row>
    <row r="228" spans="15:15">
      <c r="O228" s="35"/>
    </row>
    <row r="229" spans="15:15">
      <c r="O229" s="35"/>
    </row>
    <row r="230" spans="15:15">
      <c r="O230" s="35"/>
    </row>
    <row r="231" spans="15:15">
      <c r="O231" s="35"/>
    </row>
    <row r="232" spans="15:15">
      <c r="O232" s="35"/>
    </row>
    <row r="233" spans="15:15">
      <c r="O233" s="35"/>
    </row>
    <row r="234" spans="15:15">
      <c r="O234" s="35"/>
    </row>
    <row r="235" spans="15:15">
      <c r="O235" s="35"/>
    </row>
    <row r="236" spans="15:15">
      <c r="O236" s="35"/>
    </row>
    <row r="237" spans="15:15">
      <c r="O237" s="35"/>
    </row>
    <row r="238" spans="15:15">
      <c r="O238" s="35"/>
    </row>
    <row r="239" spans="15:15">
      <c r="O239" s="35"/>
    </row>
    <row r="240" spans="15:15">
      <c r="O240" s="35"/>
    </row>
    <row r="241" spans="15:15">
      <c r="O241" s="35"/>
    </row>
    <row r="242" spans="15:15">
      <c r="O242" s="35"/>
    </row>
    <row r="243" spans="15:15">
      <c r="O243" s="35"/>
    </row>
    <row r="244" spans="15:15">
      <c r="O244" s="35"/>
    </row>
    <row r="245" spans="15:15">
      <c r="O245" s="35"/>
    </row>
    <row r="246" spans="15:15">
      <c r="O246" s="35"/>
    </row>
    <row r="247" spans="15:15">
      <c r="O247" s="35"/>
    </row>
    <row r="248" spans="15:15">
      <c r="O248" s="35"/>
    </row>
    <row r="249" spans="15:15">
      <c r="O249" s="35"/>
    </row>
    <row r="250" spans="15:15">
      <c r="O250" s="35"/>
    </row>
    <row r="251" spans="15:15">
      <c r="O251" s="35"/>
    </row>
    <row r="252" spans="15:15">
      <c r="O252" s="35"/>
    </row>
    <row r="253" spans="15:15">
      <c r="O253" s="35"/>
    </row>
    <row r="254" spans="15:15">
      <c r="O254" s="35"/>
    </row>
    <row r="255" spans="15:15">
      <c r="O255" s="35"/>
    </row>
    <row r="256" spans="15:15">
      <c r="O256" s="35"/>
    </row>
    <row r="257" spans="15:15">
      <c r="O257" s="35"/>
    </row>
    <row r="258" spans="15:15">
      <c r="O258" s="35"/>
    </row>
    <row r="259" spans="15:15">
      <c r="O259" s="35"/>
    </row>
    <row r="260" spans="15:15">
      <c r="O260" s="35"/>
    </row>
    <row r="261" spans="15:15">
      <c r="O261" s="35"/>
    </row>
    <row r="262" spans="15:15">
      <c r="O262" s="35"/>
    </row>
    <row r="263" spans="15:15">
      <c r="O263" s="35"/>
    </row>
    <row r="264" spans="15:15">
      <c r="O264" s="35"/>
    </row>
    <row r="265" spans="15:15">
      <c r="O265" s="35"/>
    </row>
    <row r="266" spans="15:15">
      <c r="O266" s="35"/>
    </row>
    <row r="267" spans="15:15">
      <c r="O267" s="35"/>
    </row>
    <row r="268" spans="15:15">
      <c r="O268" s="35"/>
    </row>
    <row r="269" spans="15:15">
      <c r="O269" s="35"/>
    </row>
    <row r="270" spans="15:15">
      <c r="O270" s="35"/>
    </row>
    <row r="271" spans="15:15">
      <c r="O271" s="35"/>
    </row>
    <row r="272" spans="15:15">
      <c r="O272" s="35"/>
    </row>
    <row r="273" spans="15:15">
      <c r="O273" s="35"/>
    </row>
    <row r="274" spans="15:15">
      <c r="O274" s="35"/>
    </row>
    <row r="275" spans="15:15">
      <c r="O275" s="35"/>
    </row>
    <row r="276" spans="15:15">
      <c r="O276" s="35"/>
    </row>
    <row r="277" spans="15:15">
      <c r="O277" s="35"/>
    </row>
    <row r="278" spans="15:15">
      <c r="O278" s="35"/>
    </row>
    <row r="279" spans="15:15">
      <c r="O279" s="35"/>
    </row>
    <row r="280" spans="15:15">
      <c r="O280" s="35"/>
    </row>
    <row r="281" spans="15:15">
      <c r="O281" s="35"/>
    </row>
    <row r="282" spans="15:15">
      <c r="O282" s="35"/>
    </row>
    <row r="283" spans="15:15">
      <c r="O283" s="35"/>
    </row>
    <row r="284" spans="15:15">
      <c r="O284" s="35"/>
    </row>
    <row r="285" spans="15:15">
      <c r="O285" s="35"/>
    </row>
    <row r="286" spans="15:15">
      <c r="O286" s="35"/>
    </row>
    <row r="287" spans="15:15">
      <c r="O287" s="35"/>
    </row>
    <row r="288" spans="15:15">
      <c r="O288" s="35"/>
    </row>
    <row r="289" spans="15:15">
      <c r="O289" s="35"/>
    </row>
    <row r="290" spans="15:15">
      <c r="O290" s="35"/>
    </row>
    <row r="291" spans="15:15">
      <c r="O291" s="35"/>
    </row>
    <row r="292" spans="15:15">
      <c r="O292" s="35"/>
    </row>
    <row r="293" spans="15:15">
      <c r="O293" s="35"/>
    </row>
    <row r="294" spans="15:15">
      <c r="O294" s="35"/>
    </row>
    <row r="295" spans="15:15">
      <c r="O295" s="35"/>
    </row>
    <row r="296" spans="15:15">
      <c r="O296" s="35"/>
    </row>
    <row r="297" spans="15:15">
      <c r="O297" s="35"/>
    </row>
    <row r="298" spans="15:15">
      <c r="O298" s="35"/>
    </row>
    <row r="299" spans="15:15">
      <c r="O299" s="35"/>
    </row>
    <row r="300" spans="15:15">
      <c r="O300" s="35"/>
    </row>
    <row r="301" spans="15:15">
      <c r="O301" s="35"/>
    </row>
    <row r="302" spans="15:15">
      <c r="O302" s="35"/>
    </row>
    <row r="303" spans="15:15">
      <c r="O303" s="35"/>
    </row>
    <row r="304" spans="15:15">
      <c r="O304" s="35"/>
    </row>
    <row r="305" spans="15:15">
      <c r="O305" s="35"/>
    </row>
    <row r="306" spans="15:15">
      <c r="O306" s="35"/>
    </row>
    <row r="307" spans="15:15">
      <c r="O307" s="35"/>
    </row>
    <row r="308" spans="15:15">
      <c r="O308" s="35"/>
    </row>
    <row r="309" spans="15:15">
      <c r="O309" s="35"/>
    </row>
    <row r="310" spans="15:15">
      <c r="O310" s="35"/>
    </row>
    <row r="311" spans="15:15">
      <c r="O311" s="35"/>
    </row>
    <row r="312" spans="15:15">
      <c r="O312" s="35"/>
    </row>
    <row r="313" spans="15:15">
      <c r="O313" s="35"/>
    </row>
    <row r="314" spans="15:15">
      <c r="O314" s="35"/>
    </row>
    <row r="315" spans="15:15">
      <c r="O315" s="35"/>
    </row>
    <row r="316" spans="15:15">
      <c r="O316" s="35"/>
    </row>
    <row r="317" spans="15:15">
      <c r="O317" s="35"/>
    </row>
    <row r="318" spans="15:15">
      <c r="O318" s="35"/>
    </row>
    <row r="319" spans="15:15">
      <c r="O319" s="35"/>
    </row>
    <row r="320" spans="15:15">
      <c r="O320" s="35"/>
    </row>
    <row r="321" spans="15:15">
      <c r="O321" s="35"/>
    </row>
    <row r="322" spans="15:15">
      <c r="O322" s="35"/>
    </row>
    <row r="323" spans="15:15">
      <c r="O323" s="35"/>
    </row>
    <row r="324" spans="15:15">
      <c r="O324" s="35"/>
    </row>
    <row r="325" spans="15:15">
      <c r="O325" s="35"/>
    </row>
    <row r="326" spans="15:15">
      <c r="O326" s="35"/>
    </row>
    <row r="327" spans="15:15">
      <c r="O327" s="35"/>
    </row>
    <row r="328" spans="15:15">
      <c r="O328" s="35"/>
    </row>
    <row r="329" spans="15:15">
      <c r="O329" s="35"/>
    </row>
    <row r="330" spans="15:15">
      <c r="O330" s="35"/>
    </row>
    <row r="331" spans="15:15">
      <c r="O331" s="35"/>
    </row>
    <row r="332" spans="15:15">
      <c r="O332" s="35"/>
    </row>
    <row r="333" spans="15:15">
      <c r="O333" s="35"/>
    </row>
    <row r="334" spans="15:15">
      <c r="O334" s="35"/>
    </row>
    <row r="335" spans="15:15">
      <c r="O335" s="35"/>
    </row>
    <row r="336" spans="15:15">
      <c r="O336" s="35"/>
    </row>
    <row r="337" spans="15:15">
      <c r="O337" s="35"/>
    </row>
    <row r="338" spans="15:15">
      <c r="O338" s="35"/>
    </row>
    <row r="339" spans="15:15">
      <c r="O339" s="35"/>
    </row>
    <row r="340" spans="15:15">
      <c r="O340" s="35"/>
    </row>
    <row r="341" spans="15:15">
      <c r="O341" s="35"/>
    </row>
    <row r="342" spans="15:15">
      <c r="O342" s="35"/>
    </row>
    <row r="343" spans="15:15">
      <c r="O343" s="35"/>
    </row>
    <row r="344" spans="15:15">
      <c r="O344" s="35"/>
    </row>
    <row r="345" spans="15:15">
      <c r="O345" s="35"/>
    </row>
    <row r="346" spans="15:15">
      <c r="O346" s="35"/>
    </row>
    <row r="347" spans="15:15">
      <c r="O347" s="35"/>
    </row>
    <row r="348" spans="15:15">
      <c r="O348" s="35"/>
    </row>
    <row r="349" spans="15:15">
      <c r="O349" s="35"/>
    </row>
    <row r="350" spans="15:15">
      <c r="O350" s="35"/>
    </row>
    <row r="351" spans="15:15">
      <c r="O351" s="35"/>
    </row>
    <row r="352" spans="15:15">
      <c r="O352" s="35"/>
    </row>
    <row r="353" spans="15:15">
      <c r="O353" s="35"/>
    </row>
    <row r="354" spans="15:15">
      <c r="O354" s="35"/>
    </row>
    <row r="355" spans="15:15">
      <c r="O355" s="35"/>
    </row>
    <row r="356" spans="15:15">
      <c r="O356" s="35"/>
    </row>
    <row r="357" spans="15:15">
      <c r="O357" s="35"/>
    </row>
    <row r="358" spans="15:15">
      <c r="O358" s="35"/>
    </row>
    <row r="359" spans="15:15">
      <c r="O359" s="35"/>
    </row>
    <row r="360" spans="15:15">
      <c r="O360" s="35"/>
    </row>
    <row r="361" spans="15:15">
      <c r="O361" s="35"/>
    </row>
    <row r="362" spans="15:15">
      <c r="O362" s="35"/>
    </row>
    <row r="363" spans="15:15">
      <c r="O363" s="35"/>
    </row>
    <row r="364" spans="15:15">
      <c r="O364" s="35"/>
    </row>
    <row r="365" spans="15:15">
      <c r="O365" s="35"/>
    </row>
    <row r="366" spans="15:15">
      <c r="O366" s="35"/>
    </row>
    <row r="367" spans="15:15">
      <c r="O367" s="35"/>
    </row>
    <row r="368" spans="15:15">
      <c r="O368" s="35"/>
    </row>
    <row r="369" spans="15:15">
      <c r="O369" s="35"/>
    </row>
    <row r="370" spans="15:15">
      <c r="O370" s="35"/>
    </row>
    <row r="371" spans="15:15">
      <c r="O371" s="35"/>
    </row>
    <row r="372" spans="15:15">
      <c r="O372" s="35"/>
    </row>
    <row r="373" spans="15:15">
      <c r="O373" s="35"/>
    </row>
    <row r="374" spans="15:15">
      <c r="O374" s="35"/>
    </row>
    <row r="375" spans="15:15">
      <c r="O375" s="35"/>
    </row>
    <row r="376" spans="15:15">
      <c r="O376" s="35"/>
    </row>
    <row r="377" spans="15:15">
      <c r="O377" s="35"/>
    </row>
    <row r="378" spans="15:15">
      <c r="O378" s="35"/>
    </row>
    <row r="379" spans="15:15">
      <c r="O379" s="35"/>
    </row>
    <row r="380" spans="15:15">
      <c r="O380" s="35"/>
    </row>
    <row r="381" spans="15:15">
      <c r="O381" s="35"/>
    </row>
    <row r="382" spans="15:15">
      <c r="O382" s="35"/>
    </row>
    <row r="383" spans="15:15">
      <c r="O383" s="35"/>
    </row>
    <row r="384" spans="15:15">
      <c r="O384" s="35"/>
    </row>
    <row r="385" spans="15:15">
      <c r="O385" s="35"/>
    </row>
    <row r="386" spans="15:15">
      <c r="O386" s="35"/>
    </row>
    <row r="387" spans="15:15">
      <c r="O387" s="35"/>
    </row>
    <row r="388" spans="15:15">
      <c r="O388" s="35"/>
    </row>
    <row r="389" spans="15:15">
      <c r="O389" s="35"/>
    </row>
    <row r="390" spans="15:15">
      <c r="O390" s="35"/>
    </row>
    <row r="391" spans="15:15">
      <c r="O391" s="35"/>
    </row>
    <row r="392" spans="15:15">
      <c r="O392" s="35"/>
    </row>
    <row r="393" spans="15:15">
      <c r="O393" s="35"/>
    </row>
    <row r="394" spans="15:15">
      <c r="O394" s="35"/>
    </row>
    <row r="395" spans="15:15">
      <c r="O395" s="35"/>
    </row>
    <row r="396" spans="15:15">
      <c r="O396" s="35"/>
    </row>
    <row r="397" spans="15:15">
      <c r="O397" s="35"/>
    </row>
    <row r="398" spans="15:15">
      <c r="O398" s="35"/>
    </row>
    <row r="399" spans="15:15">
      <c r="O399" s="35"/>
    </row>
    <row r="400" spans="15:15">
      <c r="O400" s="35"/>
    </row>
    <row r="401" spans="15:15">
      <c r="O401" s="35"/>
    </row>
    <row r="402" spans="15:15">
      <c r="O402" s="35"/>
    </row>
    <row r="403" spans="15:15">
      <c r="O403" s="35"/>
    </row>
    <row r="404" spans="15:15">
      <c r="O404" s="35"/>
    </row>
    <row r="405" spans="15:15">
      <c r="O405" s="35"/>
    </row>
    <row r="406" spans="15:15">
      <c r="O406" s="35"/>
    </row>
    <row r="407" spans="15:15">
      <c r="O407" s="35"/>
    </row>
    <row r="408" spans="15:15">
      <c r="O408" s="35"/>
    </row>
    <row r="409" spans="15:15">
      <c r="O409" s="35"/>
    </row>
    <row r="410" spans="15:15">
      <c r="O410" s="35"/>
    </row>
    <row r="411" spans="15:15">
      <c r="O411" s="35"/>
    </row>
    <row r="412" spans="15:15">
      <c r="O412" s="35"/>
    </row>
    <row r="413" spans="15:15">
      <c r="O413" s="35"/>
    </row>
    <row r="414" spans="15:15">
      <c r="O414" s="35"/>
    </row>
    <row r="415" spans="15:15">
      <c r="O415" s="35"/>
    </row>
    <row r="416" spans="15:15">
      <c r="O416" s="35"/>
    </row>
    <row r="417" spans="15:15">
      <c r="O417" s="35"/>
    </row>
    <row r="418" spans="15:15">
      <c r="O418" s="35"/>
    </row>
    <row r="419" spans="15:15">
      <c r="O419" s="35"/>
    </row>
    <row r="420" spans="15:15">
      <c r="O420" s="35"/>
    </row>
    <row r="421" spans="15:15">
      <c r="O421" s="35"/>
    </row>
    <row r="422" spans="15:15">
      <c r="O422" s="35"/>
    </row>
    <row r="423" spans="15:15">
      <c r="O423" s="35"/>
    </row>
    <row r="424" spans="15:15">
      <c r="O424" s="35"/>
    </row>
    <row r="425" spans="15:15">
      <c r="O425" s="35"/>
    </row>
    <row r="426" spans="15:15">
      <c r="O426" s="35"/>
    </row>
    <row r="427" spans="15:15">
      <c r="O427" s="35"/>
    </row>
    <row r="428" spans="15:15">
      <c r="O428" s="35"/>
    </row>
    <row r="429" spans="15:15">
      <c r="O429" s="35"/>
    </row>
    <row r="430" spans="15:15">
      <c r="O430" s="35"/>
    </row>
    <row r="431" spans="15:15">
      <c r="O431" s="35"/>
    </row>
    <row r="432" spans="15:15">
      <c r="O432" s="35"/>
    </row>
    <row r="433" spans="15:15">
      <c r="O433" s="35"/>
    </row>
    <row r="434" spans="15:15">
      <c r="O434" s="35"/>
    </row>
    <row r="435" spans="15:15">
      <c r="O435" s="35"/>
    </row>
    <row r="436" spans="15:15">
      <c r="O436" s="35"/>
    </row>
    <row r="437" spans="15:15">
      <c r="O437" s="35"/>
    </row>
    <row r="438" spans="15:15">
      <c r="O438" s="35"/>
    </row>
    <row r="439" spans="15:15">
      <c r="O439" s="35"/>
    </row>
    <row r="440" spans="15:15">
      <c r="O440" s="35"/>
    </row>
    <row r="441" spans="15:15">
      <c r="O441" s="35"/>
    </row>
    <row r="442" spans="15:15">
      <c r="O442" s="35"/>
    </row>
    <row r="443" spans="15:15">
      <c r="O443" s="35"/>
    </row>
    <row r="444" spans="15:15">
      <c r="O444" s="35"/>
    </row>
    <row r="445" spans="15:15">
      <c r="O445" s="35"/>
    </row>
    <row r="446" spans="15:15">
      <c r="O446" s="35"/>
    </row>
    <row r="447" spans="15:15">
      <c r="O447" s="35"/>
    </row>
    <row r="448" spans="15:15">
      <c r="O448" s="35"/>
    </row>
    <row r="449" spans="15:15">
      <c r="O449" s="35"/>
    </row>
    <row r="450" spans="15:15">
      <c r="O450" s="35"/>
    </row>
    <row r="451" spans="15:15">
      <c r="O451" s="35"/>
    </row>
    <row r="452" spans="15:15">
      <c r="O452" s="35"/>
    </row>
    <row r="453" spans="15:15">
      <c r="O453" s="35"/>
    </row>
    <row r="454" spans="15:15">
      <c r="O454" s="35"/>
    </row>
    <row r="455" spans="15:15">
      <c r="O455" s="35"/>
    </row>
    <row r="456" spans="15:15">
      <c r="O456" s="35"/>
    </row>
    <row r="457" spans="15:15">
      <c r="O457" s="35"/>
    </row>
    <row r="458" spans="15:15">
      <c r="O458" s="35"/>
    </row>
    <row r="459" spans="15:15">
      <c r="O459" s="35"/>
    </row>
    <row r="460" spans="15:15">
      <c r="O460" s="35"/>
    </row>
    <row r="461" spans="15:15">
      <c r="O461" s="35"/>
    </row>
    <row r="462" spans="15:15">
      <c r="O462" s="35"/>
    </row>
    <row r="463" spans="15:15">
      <c r="O463" s="35"/>
    </row>
    <row r="464" spans="15:15">
      <c r="O464" s="35"/>
    </row>
    <row r="465" spans="15:15">
      <c r="O465" s="35"/>
    </row>
    <row r="466" spans="15:15">
      <c r="O466" s="35"/>
    </row>
    <row r="467" spans="15:15">
      <c r="O467" s="35"/>
    </row>
    <row r="468" spans="15:15">
      <c r="O468" s="35"/>
    </row>
    <row r="469" spans="15:15">
      <c r="O469" s="35"/>
    </row>
    <row r="470" spans="15:15">
      <c r="O470" s="35"/>
    </row>
    <row r="471" spans="15:15">
      <c r="O471" s="35"/>
    </row>
    <row r="472" spans="15:15">
      <c r="O472" s="35"/>
    </row>
    <row r="473" spans="15:15">
      <c r="O473" s="35"/>
    </row>
    <row r="474" spans="15:15">
      <c r="O474" s="35"/>
    </row>
    <row r="475" spans="15:15">
      <c r="O475" s="35"/>
    </row>
    <row r="476" spans="15:15">
      <c r="O476" s="35"/>
    </row>
    <row r="477" spans="15:15">
      <c r="O477" s="35"/>
    </row>
    <row r="478" spans="15:15">
      <c r="O478" s="35"/>
    </row>
    <row r="479" spans="15:15">
      <c r="O479" s="35"/>
    </row>
    <row r="480" spans="15:15">
      <c r="O480" s="35"/>
    </row>
    <row r="481" spans="15:15">
      <c r="O481" s="35"/>
    </row>
    <row r="482" spans="15:15">
      <c r="O482" s="35"/>
    </row>
    <row r="483" spans="15:15">
      <c r="O483" s="35"/>
    </row>
    <row r="484" spans="15:15">
      <c r="O484" s="35"/>
    </row>
    <row r="485" spans="15:15">
      <c r="O485" s="35"/>
    </row>
    <row r="486" spans="15:15">
      <c r="O486" s="35"/>
    </row>
    <row r="487" spans="15:15">
      <c r="O487" s="35"/>
    </row>
    <row r="488" spans="15:15">
      <c r="O488" s="35"/>
    </row>
    <row r="489" spans="15:15">
      <c r="O489" s="35"/>
    </row>
    <row r="490" spans="15:15">
      <c r="O490" s="35"/>
    </row>
    <row r="491" spans="15:15">
      <c r="O491" s="35"/>
    </row>
    <row r="492" spans="15:15">
      <c r="O492" s="35"/>
    </row>
    <row r="493" spans="15:15">
      <c r="O493" s="35"/>
    </row>
    <row r="494" spans="15:15">
      <c r="O494" s="35"/>
    </row>
    <row r="495" spans="15:15">
      <c r="O495" s="35"/>
    </row>
    <row r="496" spans="15:15">
      <c r="O496" s="35"/>
    </row>
    <row r="497" spans="15:15">
      <c r="O497" s="35"/>
    </row>
    <row r="498" spans="15:15">
      <c r="O498" s="35"/>
    </row>
    <row r="499" spans="15:15">
      <c r="O499" s="35"/>
    </row>
    <row r="500" spans="15:15">
      <c r="O500" s="35"/>
    </row>
    <row r="501" spans="15:15">
      <c r="O501" s="35"/>
    </row>
    <row r="502" spans="15:15">
      <c r="O502" s="35"/>
    </row>
    <row r="503" spans="15:15">
      <c r="O503" s="35"/>
    </row>
    <row r="504" spans="15:15">
      <c r="O504" s="35"/>
    </row>
    <row r="505" spans="15:15">
      <c r="O505" s="35"/>
    </row>
    <row r="506" spans="15:15">
      <c r="O506" s="35"/>
    </row>
    <row r="507" spans="15:15">
      <c r="O507" s="35"/>
    </row>
    <row r="508" spans="15:15">
      <c r="O508" s="35"/>
    </row>
    <row r="509" spans="15:15">
      <c r="O509" s="35"/>
    </row>
    <row r="510" spans="15:15">
      <c r="O510" s="35"/>
    </row>
    <row r="511" spans="15:15">
      <c r="O511" s="35"/>
    </row>
    <row r="512" spans="15:15">
      <c r="O512" s="35"/>
    </row>
    <row r="513" spans="15:15">
      <c r="O513" s="35"/>
    </row>
    <row r="514" spans="15:15">
      <c r="O514" s="35"/>
    </row>
    <row r="515" spans="15:15">
      <c r="O515" s="35"/>
    </row>
    <row r="516" spans="15:15">
      <c r="O516" s="35"/>
    </row>
    <row r="517" spans="15:15">
      <c r="O517" s="35"/>
    </row>
    <row r="518" spans="15:15">
      <c r="O518" s="35"/>
    </row>
    <row r="519" spans="15:15">
      <c r="O519" s="35"/>
    </row>
    <row r="520" spans="15:15">
      <c r="O520" s="35"/>
    </row>
    <row r="521" spans="15:15">
      <c r="O521" s="35"/>
    </row>
    <row r="522" spans="15:15">
      <c r="O522" s="35"/>
    </row>
    <row r="523" spans="15:15">
      <c r="O523" s="35"/>
    </row>
    <row r="524" spans="15:15">
      <c r="O524" s="35"/>
    </row>
    <row r="525" spans="15:15">
      <c r="O525" s="35"/>
    </row>
    <row r="526" spans="15:15">
      <c r="O526" s="35"/>
    </row>
    <row r="527" spans="15:15">
      <c r="O527" s="35"/>
    </row>
    <row r="528" spans="15:15">
      <c r="O528" s="35"/>
    </row>
    <row r="529" spans="15:15">
      <c r="O529" s="35"/>
    </row>
    <row r="530" spans="15:15">
      <c r="O530" s="35"/>
    </row>
    <row r="531" spans="15:15">
      <c r="O531" s="35"/>
    </row>
    <row r="532" spans="15:15">
      <c r="O532" s="35"/>
    </row>
    <row r="533" spans="15:15">
      <c r="O533" s="35"/>
    </row>
    <row r="534" spans="15:15">
      <c r="O534" s="35"/>
    </row>
    <row r="535" spans="15:15">
      <c r="O535" s="35"/>
    </row>
    <row r="536" spans="15:15">
      <c r="O536" s="35"/>
    </row>
    <row r="537" spans="15:15">
      <c r="O537" s="35"/>
    </row>
    <row r="538" spans="15:15">
      <c r="O538" s="35"/>
    </row>
    <row r="539" spans="15:15">
      <c r="O539" s="35"/>
    </row>
    <row r="540" spans="15:15">
      <c r="O540" s="35"/>
    </row>
    <row r="541" spans="15:15">
      <c r="O541" s="35"/>
    </row>
    <row r="542" spans="15:15">
      <c r="O542" s="35"/>
    </row>
    <row r="543" spans="15:15">
      <c r="O543" s="35"/>
    </row>
    <row r="544" spans="15:15">
      <c r="O544" s="35"/>
    </row>
    <row r="545" spans="15:15">
      <c r="O545" s="35"/>
    </row>
    <row r="546" spans="15:15">
      <c r="O546" s="35"/>
    </row>
    <row r="547" spans="15:15">
      <c r="O547" s="35"/>
    </row>
    <row r="548" spans="15:15">
      <c r="O548" s="35"/>
    </row>
    <row r="549" spans="15:15">
      <c r="O549" s="35"/>
    </row>
    <row r="550" spans="15:15">
      <c r="O550" s="35"/>
    </row>
    <row r="551" spans="15:15">
      <c r="O551" s="35"/>
    </row>
    <row r="552" spans="15:15">
      <c r="O552" s="35"/>
    </row>
    <row r="553" spans="15:15">
      <c r="O553" s="35"/>
    </row>
    <row r="554" spans="15:15">
      <c r="O554" s="35"/>
    </row>
    <row r="555" spans="15:15">
      <c r="O555" s="35"/>
    </row>
    <row r="556" spans="15:15">
      <c r="O556" s="35"/>
    </row>
    <row r="557" spans="15:15">
      <c r="O557" s="35"/>
    </row>
    <row r="558" spans="15:15">
      <c r="O558" s="35"/>
    </row>
    <row r="559" spans="15:15">
      <c r="O559" s="35"/>
    </row>
    <row r="560" spans="15:15">
      <c r="O560" s="35"/>
    </row>
    <row r="561" spans="15:15">
      <c r="O561" s="35"/>
    </row>
    <row r="562" spans="15:15">
      <c r="O562" s="35"/>
    </row>
    <row r="563" spans="15:15">
      <c r="O563" s="35"/>
    </row>
    <row r="564" spans="15:15">
      <c r="O564" s="35"/>
    </row>
    <row r="565" spans="15:15">
      <c r="O565" s="35"/>
    </row>
    <row r="566" spans="15:15">
      <c r="O566" s="35"/>
    </row>
    <row r="567" spans="15:15">
      <c r="O567" s="35"/>
    </row>
    <row r="568" spans="15:15">
      <c r="O568" s="35"/>
    </row>
    <row r="569" spans="15:15">
      <c r="O569" s="35"/>
    </row>
    <row r="570" spans="15:15">
      <c r="O570" s="35"/>
    </row>
    <row r="571" spans="15:15">
      <c r="O571" s="35"/>
    </row>
    <row r="572" spans="15:15">
      <c r="O572" s="35"/>
    </row>
    <row r="573" spans="15:15">
      <c r="O573" s="35"/>
    </row>
    <row r="574" spans="15:15">
      <c r="O574" s="35"/>
    </row>
    <row r="575" spans="15:15">
      <c r="O575" s="35"/>
    </row>
    <row r="576" spans="15:15">
      <c r="O576" s="35"/>
    </row>
    <row r="577" spans="15:15">
      <c r="O577" s="35"/>
    </row>
    <row r="578" spans="15:15">
      <c r="O578" s="35"/>
    </row>
    <row r="579" spans="15:15">
      <c r="O579" s="35"/>
    </row>
    <row r="580" spans="15:15">
      <c r="O580" s="35"/>
    </row>
    <row r="581" spans="15:15">
      <c r="O581" s="35"/>
    </row>
    <row r="582" spans="15:15">
      <c r="O582" s="35"/>
    </row>
    <row r="583" spans="15:15">
      <c r="O583" s="35"/>
    </row>
    <row r="584" spans="15:15">
      <c r="O584" s="35"/>
    </row>
    <row r="585" spans="15:15">
      <c r="O585" s="35"/>
    </row>
    <row r="586" spans="15:15">
      <c r="O586" s="35"/>
    </row>
    <row r="587" spans="15:15">
      <c r="O587" s="35"/>
    </row>
    <row r="588" spans="15:15">
      <c r="O588" s="35"/>
    </row>
    <row r="589" spans="15:15">
      <c r="O589" s="35"/>
    </row>
    <row r="590" spans="15:15">
      <c r="O590" s="35"/>
    </row>
    <row r="591" spans="15:15">
      <c r="O591" s="35"/>
    </row>
    <row r="592" spans="15:15">
      <c r="O592" s="35"/>
    </row>
    <row r="593" spans="15:15">
      <c r="O593" s="35"/>
    </row>
    <row r="594" spans="15:15">
      <c r="O594" s="35"/>
    </row>
    <row r="595" spans="15:15">
      <c r="O595" s="35"/>
    </row>
    <row r="596" spans="15:15">
      <c r="O596" s="35"/>
    </row>
    <row r="597" spans="15:15">
      <c r="O597" s="35"/>
    </row>
    <row r="598" spans="15:15">
      <c r="O598" s="35"/>
    </row>
    <row r="599" spans="15:15">
      <c r="O599" s="35"/>
    </row>
    <row r="600" spans="15:15">
      <c r="O600" s="35"/>
    </row>
    <row r="601" spans="15:15">
      <c r="O601" s="35"/>
    </row>
    <row r="602" spans="15:15">
      <c r="O602" s="35"/>
    </row>
    <row r="603" spans="15:15">
      <c r="O603" s="35"/>
    </row>
    <row r="604" spans="15:15">
      <c r="O604" s="35"/>
    </row>
    <row r="605" spans="15:15">
      <c r="O605" s="35"/>
    </row>
    <row r="606" spans="15:15">
      <c r="O606" s="35"/>
    </row>
    <row r="607" spans="15:15">
      <c r="O607" s="35"/>
    </row>
    <row r="608" spans="15:15">
      <c r="O608" s="35"/>
    </row>
    <row r="609" spans="15:15">
      <c r="O609" s="35"/>
    </row>
    <row r="610" spans="15:15">
      <c r="O610" s="35"/>
    </row>
    <row r="611" spans="15:15">
      <c r="O611" s="35"/>
    </row>
    <row r="612" spans="15:15">
      <c r="O612" s="35"/>
    </row>
    <row r="613" spans="15:15">
      <c r="O613" s="35"/>
    </row>
    <row r="614" spans="15:15">
      <c r="O614" s="35"/>
    </row>
    <row r="615" spans="15:15">
      <c r="O615" s="35"/>
    </row>
    <row r="616" spans="15:15">
      <c r="O616" s="35"/>
    </row>
    <row r="617" spans="15:15">
      <c r="O617" s="35"/>
    </row>
    <row r="618" spans="15:15">
      <c r="O618" s="35"/>
    </row>
    <row r="619" spans="15:15">
      <c r="O619" s="35"/>
    </row>
    <row r="620" spans="15:15">
      <c r="O620" s="35"/>
    </row>
    <row r="621" spans="15:15">
      <c r="O621" s="35"/>
    </row>
    <row r="622" spans="15:15">
      <c r="O622" s="35"/>
    </row>
    <row r="623" spans="15:15">
      <c r="O623" s="35"/>
    </row>
    <row r="624" spans="15:15">
      <c r="O624" s="35"/>
    </row>
    <row r="625" spans="15:15">
      <c r="O625" s="35"/>
    </row>
    <row r="626" spans="15:15">
      <c r="O626" s="35"/>
    </row>
    <row r="627" spans="15:15">
      <c r="O627" s="35"/>
    </row>
    <row r="628" spans="15:15">
      <c r="O628" s="35"/>
    </row>
    <row r="629" spans="15:15">
      <c r="O629" s="35"/>
    </row>
    <row r="630" spans="15:15">
      <c r="O630" s="35"/>
    </row>
    <row r="631" spans="15:15">
      <c r="O631" s="35"/>
    </row>
    <row r="632" spans="15:15">
      <c r="O632" s="35"/>
    </row>
    <row r="633" spans="15:15">
      <c r="O633" s="35"/>
    </row>
    <row r="634" spans="15:15">
      <c r="O634" s="35"/>
    </row>
    <row r="635" spans="15:15">
      <c r="O635" s="35"/>
    </row>
    <row r="636" spans="15:15">
      <c r="O636" s="35"/>
    </row>
    <row r="637" spans="15:15">
      <c r="O637" s="35"/>
    </row>
    <row r="638" spans="15:15">
      <c r="O638" s="35"/>
    </row>
    <row r="639" spans="15:15">
      <c r="O639" s="35"/>
    </row>
    <row r="640" spans="15:15">
      <c r="O640" s="35"/>
    </row>
    <row r="641" spans="15:15">
      <c r="O641" s="35"/>
    </row>
    <row r="642" spans="15:15">
      <c r="O642" s="35"/>
    </row>
    <row r="643" spans="15:15">
      <c r="O643" s="35"/>
    </row>
    <row r="644" spans="15:15">
      <c r="O644" s="35"/>
    </row>
    <row r="645" spans="15:15">
      <c r="O645" s="35"/>
    </row>
    <row r="646" spans="15:15">
      <c r="O646" s="35"/>
    </row>
    <row r="647" spans="15:15">
      <c r="O647" s="35"/>
    </row>
    <row r="648" spans="15:15">
      <c r="O648" s="35"/>
    </row>
    <row r="649" spans="15:15">
      <c r="O649" s="35"/>
    </row>
    <row r="650" spans="15:15">
      <c r="O650" s="35"/>
    </row>
    <row r="651" spans="15:15">
      <c r="O651" s="35"/>
    </row>
    <row r="652" spans="15:15">
      <c r="O652" s="35"/>
    </row>
    <row r="653" spans="15:15">
      <c r="O653" s="35"/>
    </row>
    <row r="654" spans="15:15">
      <c r="O654" s="35"/>
    </row>
    <row r="655" spans="15:15">
      <c r="O655" s="35"/>
    </row>
    <row r="656" spans="15:15">
      <c r="O656" s="35"/>
    </row>
    <row r="657" spans="15:15">
      <c r="O657" s="35"/>
    </row>
    <row r="658" spans="15:15">
      <c r="O658" s="35"/>
    </row>
    <row r="659" spans="15:15">
      <c r="O659" s="35"/>
    </row>
    <row r="660" spans="15:15">
      <c r="O660" s="35"/>
    </row>
    <row r="661" spans="15:15">
      <c r="O661" s="35"/>
    </row>
    <row r="662" spans="15:15">
      <c r="O662" s="35"/>
    </row>
    <row r="663" spans="15:15">
      <c r="O663" s="35"/>
    </row>
    <row r="664" spans="15:15">
      <c r="O664" s="35"/>
    </row>
    <row r="665" spans="15:15">
      <c r="O665" s="35"/>
    </row>
    <row r="666" spans="15:15">
      <c r="O666" s="35"/>
    </row>
    <row r="667" spans="15:15">
      <c r="O667" s="35"/>
    </row>
    <row r="668" spans="15:15">
      <c r="O668" s="35"/>
    </row>
    <row r="669" spans="15:15">
      <c r="O669" s="35"/>
    </row>
    <row r="670" spans="15:15">
      <c r="O670" s="35"/>
    </row>
    <row r="671" spans="15:15">
      <c r="O671" s="35"/>
    </row>
    <row r="672" spans="15:15">
      <c r="O672" s="35"/>
    </row>
    <row r="673" spans="15:15">
      <c r="O673" s="35"/>
    </row>
    <row r="674" spans="15:15">
      <c r="O674" s="35"/>
    </row>
    <row r="675" spans="15:15">
      <c r="O675" s="35"/>
    </row>
    <row r="676" spans="15:15">
      <c r="O676" s="35"/>
    </row>
    <row r="677" spans="15:15">
      <c r="O677" s="35"/>
    </row>
    <row r="678" spans="15:15">
      <c r="O678" s="35"/>
    </row>
    <row r="679" spans="15:15">
      <c r="O679" s="35"/>
    </row>
    <row r="680" spans="15:15">
      <c r="O680" s="35"/>
    </row>
    <row r="681" spans="15:15">
      <c r="O681" s="35"/>
    </row>
    <row r="682" spans="15:15">
      <c r="O682" s="35"/>
    </row>
    <row r="683" spans="15:15">
      <c r="O683" s="35"/>
    </row>
    <row r="684" spans="15:15">
      <c r="O684" s="35"/>
    </row>
    <row r="685" spans="15:15">
      <c r="O685" s="35"/>
    </row>
    <row r="686" spans="15:15">
      <c r="O686" s="35"/>
    </row>
    <row r="687" spans="15:15">
      <c r="O687" s="35"/>
    </row>
    <row r="688" spans="15:15">
      <c r="O688" s="35"/>
    </row>
    <row r="689" spans="15:15">
      <c r="O689" s="35"/>
    </row>
    <row r="690" spans="15:15">
      <c r="O690" s="35"/>
    </row>
    <row r="691" spans="15:15">
      <c r="O691" s="35"/>
    </row>
    <row r="692" spans="15:15">
      <c r="O692" s="35"/>
    </row>
    <row r="693" spans="15:15">
      <c r="O693" s="35"/>
    </row>
    <row r="694" spans="15:15">
      <c r="O694" s="35"/>
    </row>
    <row r="695" spans="15:15">
      <c r="O695" s="35"/>
    </row>
    <row r="696" spans="15:15">
      <c r="O696" s="35"/>
    </row>
    <row r="697" spans="15:15">
      <c r="O697" s="35"/>
    </row>
    <row r="698" spans="15:15">
      <c r="O698" s="35"/>
    </row>
    <row r="699" spans="15:15">
      <c r="O699" s="35"/>
    </row>
    <row r="700" spans="15:15">
      <c r="O700" s="35"/>
    </row>
    <row r="701" spans="15:15">
      <c r="O701" s="35"/>
    </row>
    <row r="702" spans="15:15">
      <c r="O702" s="35"/>
    </row>
    <row r="703" spans="15:15">
      <c r="O703" s="35"/>
    </row>
    <row r="704" spans="15:15">
      <c r="O704" s="35"/>
    </row>
    <row r="705" spans="15:15">
      <c r="O705" s="35"/>
    </row>
    <row r="706" spans="15:15">
      <c r="O706" s="35"/>
    </row>
    <row r="707" spans="15:15">
      <c r="O707" s="35"/>
    </row>
    <row r="708" spans="15:15">
      <c r="O708" s="35"/>
    </row>
    <row r="709" spans="15:15">
      <c r="O709" s="35"/>
    </row>
    <row r="710" spans="15:15">
      <c r="O710" s="35"/>
    </row>
    <row r="711" spans="15:15">
      <c r="O711" s="35"/>
    </row>
    <row r="712" spans="15:15">
      <c r="O712" s="35"/>
    </row>
    <row r="713" spans="15:15">
      <c r="O713" s="35"/>
    </row>
    <row r="714" spans="15:15">
      <c r="O714" s="35"/>
    </row>
    <row r="715" spans="15:15">
      <c r="O715" s="35"/>
    </row>
    <row r="716" spans="15:15">
      <c r="O716" s="35"/>
    </row>
    <row r="717" spans="15:15">
      <c r="O717" s="35"/>
    </row>
    <row r="718" spans="15:15">
      <c r="O718" s="35"/>
    </row>
    <row r="719" spans="15:15">
      <c r="O719" s="35"/>
    </row>
    <row r="720" spans="15:15">
      <c r="O720" s="35"/>
    </row>
    <row r="721" spans="15:15">
      <c r="O721" s="35"/>
    </row>
    <row r="722" spans="15:15">
      <c r="O722" s="35"/>
    </row>
    <row r="723" spans="15:15">
      <c r="O723" s="35"/>
    </row>
    <row r="724" spans="15:15">
      <c r="O724" s="35"/>
    </row>
    <row r="725" spans="15:15">
      <c r="O725" s="35"/>
    </row>
    <row r="726" spans="15:15">
      <c r="O726" s="35"/>
    </row>
    <row r="727" spans="15:15">
      <c r="O727" s="35"/>
    </row>
    <row r="728" spans="15:15">
      <c r="O728" s="35"/>
    </row>
    <row r="729" spans="15:15">
      <c r="O729" s="35"/>
    </row>
    <row r="730" spans="15:15">
      <c r="O730" s="35"/>
    </row>
    <row r="731" spans="15:15">
      <c r="O731" s="35"/>
    </row>
    <row r="732" spans="15:15">
      <c r="O732" s="35"/>
    </row>
    <row r="733" spans="15:15">
      <c r="O733" s="35"/>
    </row>
    <row r="734" spans="15:15">
      <c r="O734" s="35"/>
    </row>
    <row r="735" spans="15:15">
      <c r="O735" s="35"/>
    </row>
    <row r="736" spans="15:15">
      <c r="O736" s="35"/>
    </row>
    <row r="737" spans="15:15">
      <c r="O737" s="35"/>
    </row>
    <row r="738" spans="15:15">
      <c r="O738" s="35"/>
    </row>
    <row r="739" spans="15:15">
      <c r="O739" s="35"/>
    </row>
    <row r="740" spans="15:15">
      <c r="O740" s="35"/>
    </row>
    <row r="741" spans="15:15">
      <c r="O741" s="35"/>
    </row>
    <row r="742" spans="15:15">
      <c r="O742" s="35"/>
    </row>
    <row r="743" spans="15:15">
      <c r="O743" s="35"/>
    </row>
    <row r="744" spans="15:15">
      <c r="O744" s="35"/>
    </row>
    <row r="745" spans="15:15">
      <c r="O745" s="35"/>
    </row>
    <row r="746" spans="15:15">
      <c r="O746" s="35"/>
    </row>
    <row r="747" spans="15:15">
      <c r="O747" s="35"/>
    </row>
    <row r="748" spans="15:15">
      <c r="O748" s="35"/>
    </row>
    <row r="749" spans="15:15">
      <c r="O749" s="35"/>
    </row>
    <row r="750" spans="15:15">
      <c r="O750" s="35"/>
    </row>
    <row r="751" spans="15:15">
      <c r="O751" s="35"/>
    </row>
    <row r="752" spans="15:15">
      <c r="O752" s="35"/>
    </row>
    <row r="753" spans="15:15">
      <c r="O753" s="35"/>
    </row>
    <row r="754" spans="15:15">
      <c r="O754" s="35"/>
    </row>
    <row r="755" spans="15:15">
      <c r="O755" s="35"/>
    </row>
    <row r="756" spans="15:15">
      <c r="O756" s="35"/>
    </row>
    <row r="757" spans="15:15">
      <c r="O757" s="35"/>
    </row>
    <row r="758" spans="15:15">
      <c r="O758" s="35"/>
    </row>
    <row r="759" spans="15:15">
      <c r="O759" s="35"/>
    </row>
    <row r="760" spans="15:15">
      <c r="O760" s="35"/>
    </row>
    <row r="761" spans="15:15">
      <c r="O761" s="35"/>
    </row>
    <row r="762" spans="15:15">
      <c r="O762" s="35"/>
    </row>
    <row r="763" spans="15:15">
      <c r="O763" s="35"/>
    </row>
    <row r="764" spans="15:15">
      <c r="O764" s="35"/>
    </row>
    <row r="765" spans="15:15">
      <c r="O765" s="35"/>
    </row>
    <row r="766" spans="15:15">
      <c r="O766" s="35"/>
    </row>
    <row r="767" spans="15:15">
      <c r="O767" s="35"/>
    </row>
    <row r="768" spans="15:15">
      <c r="O768" s="35"/>
    </row>
    <row r="769" spans="15:15">
      <c r="O769" s="35"/>
    </row>
    <row r="770" spans="15:15">
      <c r="O770" s="35"/>
    </row>
    <row r="771" spans="15:15">
      <c r="O771" s="35"/>
    </row>
    <row r="772" spans="15:15">
      <c r="O772" s="35"/>
    </row>
    <row r="773" spans="15:15">
      <c r="O773" s="35"/>
    </row>
    <row r="774" spans="15:15">
      <c r="O774" s="35"/>
    </row>
    <row r="775" spans="15:15">
      <c r="O775" s="35"/>
    </row>
    <row r="776" spans="15:15">
      <c r="O776" s="35"/>
    </row>
    <row r="777" spans="15:15">
      <c r="O777" s="35"/>
    </row>
    <row r="778" spans="15:15">
      <c r="O778" s="35"/>
    </row>
    <row r="779" spans="15:15">
      <c r="O779" s="35"/>
    </row>
    <row r="780" spans="15:15">
      <c r="O780" s="35"/>
    </row>
    <row r="781" spans="15:15">
      <c r="O781" s="35"/>
    </row>
    <row r="782" spans="15:15">
      <c r="O782" s="35"/>
    </row>
    <row r="783" spans="15:15">
      <c r="O783" s="35"/>
    </row>
    <row r="784" spans="15:15">
      <c r="O784" s="35"/>
    </row>
    <row r="785" spans="15:15">
      <c r="O785" s="35"/>
    </row>
    <row r="786" spans="15:15">
      <c r="O786" s="35"/>
    </row>
    <row r="787" spans="15:15">
      <c r="O787" s="35"/>
    </row>
    <row r="788" spans="15:15">
      <c r="O788" s="35"/>
    </row>
    <row r="789" spans="15:15">
      <c r="O789" s="35"/>
    </row>
    <row r="790" spans="15:15">
      <c r="O790" s="35"/>
    </row>
    <row r="791" spans="15:15">
      <c r="O791" s="35"/>
    </row>
    <row r="792" spans="15:15">
      <c r="O792" s="35"/>
    </row>
    <row r="793" spans="15:15">
      <c r="O793" s="35"/>
    </row>
    <row r="794" spans="15:15">
      <c r="O794" s="35"/>
    </row>
    <row r="795" spans="15:15">
      <c r="O795" s="35"/>
    </row>
    <row r="796" spans="15:15">
      <c r="O796" s="35"/>
    </row>
    <row r="797" spans="15:15">
      <c r="O797" s="35"/>
    </row>
    <row r="798" spans="15:15">
      <c r="O798" s="35"/>
    </row>
    <row r="799" spans="15:15">
      <c r="O799" s="35"/>
    </row>
    <row r="800" spans="15:15">
      <c r="O800" s="35"/>
    </row>
    <row r="801" spans="15:15">
      <c r="O801" s="35"/>
    </row>
    <row r="802" spans="15:15">
      <c r="O802" s="35"/>
    </row>
    <row r="803" spans="15:15">
      <c r="O803" s="35"/>
    </row>
    <row r="804" spans="15:15">
      <c r="O804" s="35"/>
    </row>
    <row r="805" spans="15:15">
      <c r="O805" s="35"/>
    </row>
    <row r="806" spans="15:15">
      <c r="O806" s="35"/>
    </row>
    <row r="807" spans="15:15">
      <c r="O807" s="35"/>
    </row>
    <row r="808" spans="15:15">
      <c r="O808" s="35"/>
    </row>
    <row r="809" spans="15:15">
      <c r="O809" s="35"/>
    </row>
    <row r="810" spans="15:15">
      <c r="O810" s="35"/>
    </row>
    <row r="811" spans="15:15">
      <c r="O811" s="35"/>
    </row>
    <row r="812" spans="15:15">
      <c r="O812" s="35"/>
    </row>
    <row r="813" spans="15:15">
      <c r="O813" s="35"/>
    </row>
    <row r="814" spans="15:15">
      <c r="O814" s="35"/>
    </row>
    <row r="815" spans="15:15">
      <c r="O815" s="35"/>
    </row>
    <row r="816" spans="15:15">
      <c r="O816" s="35"/>
    </row>
    <row r="817" spans="15:15">
      <c r="O817" s="35"/>
    </row>
    <row r="818" spans="15:15">
      <c r="O818" s="35"/>
    </row>
    <row r="819" spans="15:15">
      <c r="O819" s="35"/>
    </row>
    <row r="820" spans="15:15">
      <c r="O820" s="35"/>
    </row>
    <row r="821" spans="15:15">
      <c r="O821" s="35"/>
    </row>
    <row r="822" spans="15:15">
      <c r="O822" s="35"/>
    </row>
    <row r="823" spans="15:15">
      <c r="O823" s="35"/>
    </row>
    <row r="824" spans="15:15">
      <c r="O824" s="35"/>
    </row>
    <row r="825" spans="15:15">
      <c r="O825" s="35"/>
    </row>
    <row r="826" spans="15:15">
      <c r="O826" s="35"/>
    </row>
    <row r="827" spans="15:15">
      <c r="O827" s="35"/>
    </row>
    <row r="828" spans="15:15">
      <c r="O828" s="35"/>
    </row>
    <row r="829" spans="15:15">
      <c r="O829" s="35"/>
    </row>
    <row r="830" spans="15:15">
      <c r="O830" s="35"/>
    </row>
    <row r="831" spans="15:15">
      <c r="O831" s="35"/>
    </row>
    <row r="832" spans="15:15">
      <c r="O832" s="35"/>
    </row>
    <row r="833" spans="15:15">
      <c r="O833" s="35"/>
    </row>
    <row r="834" spans="15:15">
      <c r="O834" s="35"/>
    </row>
    <row r="835" spans="15:15">
      <c r="O835" s="35"/>
    </row>
    <row r="836" spans="15:15">
      <c r="O836" s="35"/>
    </row>
    <row r="837" spans="15:15">
      <c r="O837" s="35"/>
    </row>
    <row r="838" spans="15:15">
      <c r="O838" s="35"/>
    </row>
    <row r="839" spans="15:15">
      <c r="O839" s="35"/>
    </row>
    <row r="840" spans="15:15">
      <c r="O840" s="35"/>
    </row>
    <row r="841" spans="15:15">
      <c r="O841" s="35"/>
    </row>
    <row r="842" spans="15:15">
      <c r="O842" s="35"/>
    </row>
    <row r="843" spans="15:15">
      <c r="O843" s="35"/>
    </row>
    <row r="844" spans="15:15">
      <c r="O844" s="35"/>
    </row>
    <row r="845" spans="15:15">
      <c r="O845" s="35"/>
    </row>
    <row r="846" spans="15:15">
      <c r="O846" s="35"/>
    </row>
    <row r="847" spans="15:15">
      <c r="O847" s="35"/>
    </row>
    <row r="848" spans="15:15">
      <c r="O848" s="35"/>
    </row>
    <row r="849" spans="15:15">
      <c r="O849" s="35"/>
    </row>
    <row r="850" spans="15:15">
      <c r="O850" s="35"/>
    </row>
    <row r="851" spans="15:15">
      <c r="O851" s="35"/>
    </row>
    <row r="852" spans="15:15">
      <c r="O852" s="35"/>
    </row>
    <row r="853" spans="15:15">
      <c r="O853" s="35"/>
    </row>
    <row r="854" spans="15:15">
      <c r="O854" s="35"/>
    </row>
    <row r="855" spans="15:15">
      <c r="O855" s="35"/>
    </row>
    <row r="856" spans="15:15">
      <c r="O856" s="35"/>
    </row>
    <row r="857" spans="15:15">
      <c r="O857" s="35"/>
    </row>
    <row r="858" spans="15:15">
      <c r="O858" s="35"/>
    </row>
    <row r="859" spans="15:15">
      <c r="O859" s="35"/>
    </row>
    <row r="860" spans="15:15">
      <c r="O860" s="35"/>
    </row>
    <row r="861" spans="15:15">
      <c r="O861" s="35"/>
    </row>
    <row r="862" spans="15:15">
      <c r="O862" s="35"/>
    </row>
    <row r="863" spans="15:15">
      <c r="O863" s="35"/>
    </row>
    <row r="864" spans="15:15">
      <c r="O864" s="35"/>
    </row>
    <row r="865" spans="15:15">
      <c r="O865" s="35"/>
    </row>
    <row r="866" spans="15:15">
      <c r="O866" s="35"/>
    </row>
    <row r="867" spans="15:15">
      <c r="O867" s="35"/>
    </row>
    <row r="868" spans="15:15">
      <c r="O868" s="35"/>
    </row>
    <row r="869" spans="15:15">
      <c r="O869" s="35"/>
    </row>
    <row r="870" spans="15:15">
      <c r="O870" s="35"/>
    </row>
    <row r="871" spans="15:15">
      <c r="O871" s="35"/>
    </row>
    <row r="872" spans="15:15">
      <c r="O872" s="35"/>
    </row>
    <row r="873" spans="15:15">
      <c r="O873" s="35"/>
    </row>
    <row r="874" spans="15:15">
      <c r="O874" s="35"/>
    </row>
    <row r="875" spans="15:15">
      <c r="O875" s="35"/>
    </row>
    <row r="876" spans="15:15">
      <c r="O876" s="35"/>
    </row>
    <row r="877" spans="15:15">
      <c r="O877" s="35"/>
    </row>
    <row r="878" spans="15:15">
      <c r="O878" s="35"/>
    </row>
    <row r="879" spans="15:15">
      <c r="O879" s="35"/>
    </row>
    <row r="880" spans="15:15">
      <c r="O880" s="35"/>
    </row>
    <row r="881" spans="15:15">
      <c r="O881" s="35"/>
    </row>
    <row r="882" spans="15:15">
      <c r="O882" s="35"/>
    </row>
    <row r="883" spans="15:15">
      <c r="O883" s="35"/>
    </row>
    <row r="884" spans="15:15">
      <c r="O884" s="35"/>
    </row>
    <row r="885" spans="15:15">
      <c r="O885" s="35"/>
    </row>
    <row r="886" spans="15:15">
      <c r="O886" s="35"/>
    </row>
    <row r="887" spans="15:15">
      <c r="O887" s="35"/>
    </row>
    <row r="888" spans="15:15">
      <c r="O888" s="35"/>
    </row>
    <row r="889" spans="15:15">
      <c r="O889" s="35"/>
    </row>
    <row r="890" spans="15:15">
      <c r="O890" s="35"/>
    </row>
    <row r="891" spans="15:15">
      <c r="O891" s="35"/>
    </row>
    <row r="892" spans="15:15">
      <c r="O892" s="35"/>
    </row>
    <row r="893" spans="15:15">
      <c r="O893" s="35"/>
    </row>
    <row r="894" spans="15:15">
      <c r="O894" s="35"/>
    </row>
    <row r="895" spans="15:15">
      <c r="O895" s="35"/>
    </row>
    <row r="896" spans="15:15">
      <c r="O896" s="35"/>
    </row>
    <row r="897" spans="15:15">
      <c r="O897" s="35"/>
    </row>
    <row r="898" spans="15:15">
      <c r="O898" s="35"/>
    </row>
    <row r="899" spans="15:15">
      <c r="O899" s="35"/>
    </row>
    <row r="900" spans="15:15">
      <c r="O900" s="35"/>
    </row>
    <row r="901" spans="15:15">
      <c r="O901" s="35"/>
    </row>
    <row r="902" spans="15:15">
      <c r="O902" s="35"/>
    </row>
    <row r="903" spans="15:15">
      <c r="O903" s="35"/>
    </row>
    <row r="904" spans="15:15">
      <c r="O904" s="35"/>
    </row>
    <row r="905" spans="15:15">
      <c r="O905" s="35"/>
    </row>
    <row r="906" spans="15:15">
      <c r="O906" s="35"/>
    </row>
    <row r="907" spans="15:15">
      <c r="O907" s="35"/>
    </row>
    <row r="908" spans="15:15">
      <c r="O908" s="35"/>
    </row>
    <row r="909" spans="15:15">
      <c r="O909" s="35"/>
    </row>
    <row r="910" spans="15:15">
      <c r="O910" s="35"/>
    </row>
    <row r="911" spans="15:15">
      <c r="O911" s="35"/>
    </row>
    <row r="912" spans="15:15">
      <c r="O912" s="35"/>
    </row>
    <row r="913" spans="15:15">
      <c r="O913" s="35"/>
    </row>
    <row r="914" spans="15:15">
      <c r="O914" s="35"/>
    </row>
    <row r="915" spans="15:15">
      <c r="O915" s="35"/>
    </row>
    <row r="916" spans="15:15">
      <c r="O916" s="35"/>
    </row>
    <row r="917" spans="15:15">
      <c r="O917" s="35"/>
    </row>
    <row r="918" spans="15:15">
      <c r="O918" s="35"/>
    </row>
    <row r="919" spans="15:15">
      <c r="O919" s="35"/>
    </row>
    <row r="920" spans="15:15">
      <c r="O920" s="35"/>
    </row>
    <row r="921" spans="15:15">
      <c r="O921" s="35"/>
    </row>
    <row r="922" spans="15:15">
      <c r="O922" s="35"/>
    </row>
    <row r="923" spans="15:15">
      <c r="O923" s="35"/>
    </row>
    <row r="924" spans="15:15">
      <c r="O924" s="35"/>
    </row>
    <row r="925" spans="15:15">
      <c r="O925" s="35"/>
    </row>
    <row r="926" spans="15:15">
      <c r="O926" s="35"/>
    </row>
    <row r="927" spans="15:15">
      <c r="O927" s="35"/>
    </row>
    <row r="928" spans="15:15">
      <c r="O928" s="35"/>
    </row>
    <row r="929" spans="15:15">
      <c r="O929" s="35"/>
    </row>
    <row r="930" spans="15:15">
      <c r="O930" s="35"/>
    </row>
    <row r="931" spans="15:15">
      <c r="O931" s="35"/>
    </row>
    <row r="932" spans="15:15">
      <c r="O932" s="35"/>
    </row>
    <row r="933" spans="15:15">
      <c r="O933" s="35"/>
    </row>
    <row r="934" spans="15:15">
      <c r="O934" s="35"/>
    </row>
    <row r="935" spans="15:15">
      <c r="O935" s="35"/>
    </row>
    <row r="936" spans="15:15">
      <c r="O936" s="35"/>
    </row>
    <row r="937" spans="15:15">
      <c r="O937" s="35"/>
    </row>
    <row r="938" spans="15:15">
      <c r="O938" s="35"/>
    </row>
    <row r="939" spans="15:15">
      <c r="O939" s="35"/>
    </row>
    <row r="940" spans="15:15">
      <c r="O940" s="35"/>
    </row>
    <row r="941" spans="15:15">
      <c r="O941" s="35"/>
    </row>
    <row r="942" spans="15:15">
      <c r="O942" s="35"/>
    </row>
    <row r="943" spans="15:15">
      <c r="O943" s="35"/>
    </row>
    <row r="944" spans="15:15">
      <c r="O944" s="35"/>
    </row>
    <row r="945" spans="15:15">
      <c r="O945" s="35"/>
    </row>
    <row r="946" spans="15:15">
      <c r="O946" s="35"/>
    </row>
    <row r="947" spans="15:15">
      <c r="O947" s="35"/>
    </row>
    <row r="948" spans="15:15">
      <c r="O948" s="35"/>
    </row>
    <row r="949" spans="15:15">
      <c r="O949" s="35"/>
    </row>
    <row r="950" spans="15:15">
      <c r="O950" s="35"/>
    </row>
    <row r="951" spans="15:15">
      <c r="O951" s="35"/>
    </row>
    <row r="952" spans="15:15">
      <c r="O952" s="35"/>
    </row>
    <row r="953" spans="15:15">
      <c r="O953" s="35"/>
    </row>
    <row r="954" spans="15:15">
      <c r="O954" s="35"/>
    </row>
    <row r="955" spans="15:15">
      <c r="O955" s="35"/>
    </row>
    <row r="956" spans="15:15">
      <c r="O956" s="35"/>
    </row>
    <row r="957" spans="15:15">
      <c r="O957" s="35"/>
    </row>
    <row r="958" spans="15:15">
      <c r="O958" s="35"/>
    </row>
    <row r="959" spans="15:15">
      <c r="O959" s="35"/>
    </row>
    <row r="960" spans="15:15">
      <c r="O960" s="35"/>
    </row>
    <row r="961" spans="15:15">
      <c r="O961" s="35"/>
    </row>
    <row r="962" spans="15:15">
      <c r="O962" s="35"/>
    </row>
    <row r="963" spans="15:15">
      <c r="O963" s="35"/>
    </row>
    <row r="964" spans="15:15">
      <c r="O964" s="35"/>
    </row>
    <row r="965" spans="15:15">
      <c r="O965" s="35"/>
    </row>
    <row r="966" spans="15:15">
      <c r="O966" s="35"/>
    </row>
    <row r="967" spans="15:15">
      <c r="O967" s="35"/>
    </row>
    <row r="968" spans="15:15">
      <c r="O968" s="35"/>
    </row>
    <row r="969" spans="15:15">
      <c r="O969" s="35"/>
    </row>
    <row r="970" spans="15:15">
      <c r="O970" s="35"/>
    </row>
    <row r="971" spans="15:15">
      <c r="O971" s="35"/>
    </row>
    <row r="972" spans="15:15">
      <c r="O972" s="35"/>
    </row>
    <row r="973" spans="15:15">
      <c r="O973" s="35"/>
    </row>
    <row r="974" spans="15:15">
      <c r="O974" s="35"/>
    </row>
    <row r="975" spans="15:15">
      <c r="O975" s="35"/>
    </row>
    <row r="976" spans="15:15">
      <c r="O976" s="35"/>
    </row>
    <row r="977" spans="15:15">
      <c r="O977" s="35"/>
    </row>
    <row r="978" spans="15:15">
      <c r="O978" s="35"/>
    </row>
    <row r="979" spans="15:15">
      <c r="O979" s="35"/>
    </row>
    <row r="980" spans="15:15">
      <c r="O980" s="35"/>
    </row>
    <row r="981" spans="15:15">
      <c r="O981" s="35"/>
    </row>
    <row r="982" spans="15:15">
      <c r="O982" s="35"/>
    </row>
    <row r="983" spans="15:15">
      <c r="O983" s="35"/>
    </row>
    <row r="984" spans="15:15">
      <c r="O984" s="35"/>
    </row>
    <row r="985" spans="15:15">
      <c r="O985" s="35"/>
    </row>
    <row r="986" spans="15:15">
      <c r="O986" s="35"/>
    </row>
    <row r="987" spans="15:15">
      <c r="O987" s="35"/>
    </row>
    <row r="988" spans="15:15">
      <c r="O988" s="35"/>
    </row>
    <row r="989" spans="15:15">
      <c r="O989" s="35"/>
    </row>
    <row r="990" spans="15:15">
      <c r="O990" s="35"/>
    </row>
    <row r="991" spans="15:15">
      <c r="O991" s="35"/>
    </row>
    <row r="992" spans="15:15">
      <c r="O992" s="35"/>
    </row>
    <row r="993" spans="15:15">
      <c r="O993" s="35"/>
    </row>
    <row r="994" spans="15:15">
      <c r="O994" s="35"/>
    </row>
    <row r="995" spans="15:15">
      <c r="O995" s="35"/>
    </row>
    <row r="996" spans="15:15">
      <c r="O996" s="35"/>
    </row>
    <row r="997" spans="15:15">
      <c r="O997" s="35"/>
    </row>
    <row r="998" spans="15:15">
      <c r="O998" s="35"/>
    </row>
    <row r="999" spans="15:15">
      <c r="O999" s="35"/>
    </row>
    <row r="1000" spans="15:15">
      <c r="O1000" s="35"/>
    </row>
    <row r="1001" spans="15:15">
      <c r="O1001" s="35"/>
    </row>
    <row r="1002" spans="15:15">
      <c r="O1002" s="35"/>
    </row>
    <row r="1003" spans="15:15">
      <c r="O1003" s="35"/>
    </row>
    <row r="1004" spans="15:15">
      <c r="O1004" s="35"/>
    </row>
    <row r="1005" spans="15:15">
      <c r="O1005" s="35"/>
    </row>
    <row r="1006" spans="15:15">
      <c r="O1006" s="35"/>
    </row>
    <row r="1007" spans="15:15">
      <c r="O1007" s="35"/>
    </row>
    <row r="1008" spans="15:15">
      <c r="O1008" s="35"/>
    </row>
    <row r="1009" spans="15:15">
      <c r="O1009" s="35"/>
    </row>
    <row r="1010" spans="15:15">
      <c r="O1010" s="35"/>
    </row>
    <row r="1011" spans="15:15">
      <c r="O1011" s="35"/>
    </row>
    <row r="1012" spans="15:15">
      <c r="O1012" s="35"/>
    </row>
    <row r="1013" spans="15:15">
      <c r="O1013" s="35"/>
    </row>
    <row r="1014" spans="15:15">
      <c r="O1014" s="35"/>
    </row>
    <row r="1015" spans="15:15">
      <c r="O1015" s="35"/>
    </row>
    <row r="1016" spans="15:15">
      <c r="O1016" s="35"/>
    </row>
    <row r="1017" spans="15:15">
      <c r="O1017" s="35"/>
    </row>
    <row r="1018" spans="15:15">
      <c r="O1018" s="35"/>
    </row>
    <row r="1019" spans="15:15">
      <c r="O1019" s="35"/>
    </row>
    <row r="1020" spans="15:15">
      <c r="O1020" s="35"/>
    </row>
    <row r="1021" spans="15:15">
      <c r="O1021" s="35"/>
    </row>
    <row r="1022" spans="15:15">
      <c r="O1022" s="35"/>
    </row>
    <row r="1023" spans="15:15">
      <c r="O1023" s="35"/>
    </row>
    <row r="1024" spans="15:15">
      <c r="O1024" s="35"/>
    </row>
    <row r="1025" spans="15:15">
      <c r="O1025" s="35"/>
    </row>
    <row r="1026" spans="15:15">
      <c r="O1026" s="35"/>
    </row>
    <row r="1027" spans="15:15">
      <c r="O1027" s="35"/>
    </row>
    <row r="1028" spans="15:15">
      <c r="O1028" s="35"/>
    </row>
    <row r="1029" spans="15:15">
      <c r="O1029" s="35"/>
    </row>
    <row r="1030" spans="15:15">
      <c r="O1030" s="35"/>
    </row>
    <row r="1031" spans="15:15">
      <c r="O1031" s="35"/>
    </row>
    <row r="1032" spans="15:15">
      <c r="O1032" s="35"/>
    </row>
    <row r="1033" spans="15:15">
      <c r="O1033" s="35"/>
    </row>
    <row r="1034" spans="15:15">
      <c r="O1034" s="35"/>
    </row>
    <row r="1035" spans="15:15">
      <c r="O1035" s="35"/>
    </row>
    <row r="1036" spans="15:15">
      <c r="O1036" s="35"/>
    </row>
    <row r="1037" spans="15:15">
      <c r="O1037" s="35"/>
    </row>
    <row r="1038" spans="15:15">
      <c r="O1038" s="35"/>
    </row>
    <row r="1039" spans="15:15">
      <c r="O1039" s="35"/>
    </row>
    <row r="1040" spans="15:15">
      <c r="O1040" s="35"/>
    </row>
    <row r="1041" spans="15:15">
      <c r="O1041" s="35"/>
    </row>
    <row r="1042" spans="15:15">
      <c r="O1042" s="35"/>
    </row>
    <row r="1043" spans="15:15">
      <c r="O1043" s="35"/>
    </row>
    <row r="1044" spans="15:15">
      <c r="O1044" s="35"/>
    </row>
    <row r="1045" spans="15:15">
      <c r="O1045" s="35"/>
    </row>
    <row r="1046" spans="15:15">
      <c r="O1046" s="35"/>
    </row>
    <row r="1047" spans="15:15">
      <c r="O1047" s="35"/>
    </row>
    <row r="1048" spans="15:15">
      <c r="O1048" s="35"/>
    </row>
    <row r="1049" spans="15:15">
      <c r="O1049" s="35"/>
    </row>
    <row r="1050" spans="15:15">
      <c r="O1050" s="35"/>
    </row>
    <row r="1051" spans="15:15">
      <c r="O1051" s="35"/>
    </row>
    <row r="1052" spans="15:15">
      <c r="O1052" s="35"/>
    </row>
    <row r="1053" spans="15:15">
      <c r="O1053" s="35"/>
    </row>
    <row r="1054" spans="15:15">
      <c r="O1054" s="35"/>
    </row>
    <row r="1055" spans="15:15">
      <c r="O1055" s="35"/>
    </row>
    <row r="1056" spans="15:15">
      <c r="O1056" s="35"/>
    </row>
    <row r="1057" spans="15:15">
      <c r="O1057" s="35"/>
    </row>
    <row r="1058" spans="15:15">
      <c r="O1058" s="35"/>
    </row>
    <row r="1059" spans="15:15">
      <c r="O1059" s="35"/>
    </row>
    <row r="1060" spans="15:15">
      <c r="O1060" s="35"/>
    </row>
    <row r="1061" spans="15:15">
      <c r="O1061" s="35"/>
    </row>
    <row r="1062" spans="15:15">
      <c r="O1062" s="35"/>
    </row>
    <row r="1063" spans="15:15">
      <c r="O1063" s="35"/>
    </row>
    <row r="1064" spans="15:15">
      <c r="O1064" s="35"/>
    </row>
    <row r="1065" spans="15:15">
      <c r="O1065" s="35"/>
    </row>
    <row r="1066" spans="15:15">
      <c r="O1066" s="35"/>
    </row>
    <row r="1067" spans="15:15">
      <c r="O1067" s="35"/>
    </row>
    <row r="1068" spans="15:15">
      <c r="O1068" s="35"/>
    </row>
    <row r="1069" spans="15:15">
      <c r="O1069" s="35"/>
    </row>
    <row r="1070" spans="15:15">
      <c r="O1070" s="35"/>
    </row>
    <row r="1071" spans="15:15">
      <c r="O1071" s="35"/>
    </row>
    <row r="1072" spans="15:15">
      <c r="O1072" s="35"/>
    </row>
    <row r="1073" spans="15:15">
      <c r="O1073" s="35"/>
    </row>
    <row r="1074" spans="15:15">
      <c r="O1074" s="35"/>
    </row>
    <row r="1075" spans="15:15">
      <c r="O1075" s="35"/>
    </row>
    <row r="1076" spans="15:15">
      <c r="O1076" s="35"/>
    </row>
    <row r="1077" spans="15:15">
      <c r="O1077" s="35"/>
    </row>
    <row r="1078" spans="15:15">
      <c r="O1078" s="35"/>
    </row>
    <row r="1079" spans="15:15">
      <c r="O1079" s="35"/>
    </row>
    <row r="1080" spans="15:15">
      <c r="O1080" s="35"/>
    </row>
    <row r="1081" spans="15:15">
      <c r="O1081" s="35"/>
    </row>
    <row r="1082" spans="15:15">
      <c r="O1082" s="35"/>
    </row>
    <row r="1083" spans="15:15">
      <c r="O1083" s="35"/>
    </row>
    <row r="1084" spans="15:15">
      <c r="O1084" s="35"/>
    </row>
    <row r="1085" spans="15:15">
      <c r="O1085" s="35"/>
    </row>
    <row r="1086" spans="15:15">
      <c r="O1086" s="35"/>
    </row>
    <row r="1087" spans="15:15">
      <c r="O1087" s="35"/>
    </row>
    <row r="1088" spans="15:15">
      <c r="O1088" s="35"/>
    </row>
    <row r="1089" spans="15:15">
      <c r="O1089" s="35"/>
    </row>
    <row r="1090" spans="15:15">
      <c r="O1090" s="35"/>
    </row>
    <row r="1091" spans="15:15">
      <c r="O1091" s="35"/>
    </row>
    <row r="1092" spans="15:15">
      <c r="O1092" s="35"/>
    </row>
    <row r="1093" spans="15:15">
      <c r="O1093" s="35"/>
    </row>
    <row r="1094" spans="15:15">
      <c r="O1094" s="35"/>
    </row>
    <row r="1095" spans="15:15">
      <c r="O1095" s="35"/>
    </row>
    <row r="1096" spans="15:15">
      <c r="O1096" s="35"/>
    </row>
    <row r="1097" spans="15:15">
      <c r="O1097" s="35"/>
    </row>
    <row r="1098" spans="15:15">
      <c r="O1098" s="35"/>
    </row>
    <row r="1099" spans="15:15">
      <c r="O1099" s="35"/>
    </row>
    <row r="1100" spans="15:15">
      <c r="O1100" s="35"/>
    </row>
    <row r="1101" spans="15:15">
      <c r="O1101" s="35"/>
    </row>
    <row r="1102" spans="15:15">
      <c r="O1102" s="35"/>
    </row>
    <row r="1103" spans="15:15">
      <c r="O1103" s="35"/>
    </row>
    <row r="1104" spans="15:15">
      <c r="O1104" s="35"/>
    </row>
    <row r="1105" spans="15:15">
      <c r="O1105" s="35"/>
    </row>
    <row r="1106" spans="15:15">
      <c r="O1106" s="35"/>
    </row>
    <row r="1107" spans="15:15">
      <c r="O1107" s="35"/>
    </row>
    <row r="1108" spans="15:15">
      <c r="O1108" s="35"/>
    </row>
    <row r="1109" spans="15:15">
      <c r="O1109" s="35"/>
    </row>
    <row r="1110" spans="15:15">
      <c r="O1110" s="35"/>
    </row>
    <row r="1111" spans="15:15">
      <c r="O1111" s="35"/>
    </row>
    <row r="1112" spans="15:15">
      <c r="O1112" s="35"/>
    </row>
    <row r="1113" spans="15:15">
      <c r="O1113" s="35"/>
    </row>
    <row r="1114" spans="15:15">
      <c r="O1114" s="35"/>
    </row>
    <row r="1115" spans="15:15">
      <c r="O1115" s="35"/>
    </row>
    <row r="1116" spans="15:15">
      <c r="O1116" s="35"/>
    </row>
    <row r="1117" spans="15:15">
      <c r="O1117" s="35"/>
    </row>
    <row r="1118" spans="15:15">
      <c r="O1118" s="35"/>
    </row>
    <row r="1119" spans="15:15">
      <c r="O1119" s="35"/>
    </row>
    <row r="1120" spans="15:15">
      <c r="O1120" s="35"/>
    </row>
    <row r="1121" spans="15:15">
      <c r="O1121" s="35"/>
    </row>
    <row r="1122" spans="15:15">
      <c r="O1122" s="35"/>
    </row>
    <row r="1123" spans="15:15">
      <c r="O1123" s="35"/>
    </row>
    <row r="1124" spans="15:15">
      <c r="O1124" s="35"/>
    </row>
    <row r="1125" spans="15:15">
      <c r="O1125" s="35"/>
    </row>
    <row r="1126" spans="15:15">
      <c r="O1126" s="35"/>
    </row>
    <row r="1127" spans="15:15">
      <c r="O1127" s="35"/>
    </row>
    <row r="1128" spans="15:15">
      <c r="O1128" s="35"/>
    </row>
    <row r="1129" spans="15:15">
      <c r="O1129" s="35"/>
    </row>
    <row r="1130" spans="15:15">
      <c r="O1130" s="35"/>
    </row>
    <row r="1131" spans="15:15">
      <c r="O1131" s="35"/>
    </row>
    <row r="1132" spans="15:15">
      <c r="O1132" s="35"/>
    </row>
    <row r="1133" spans="15:15">
      <c r="O1133" s="35"/>
    </row>
    <row r="1134" spans="15:15">
      <c r="O1134" s="35"/>
    </row>
    <row r="1135" spans="15:15">
      <c r="O1135" s="35"/>
    </row>
    <row r="1136" spans="15:15">
      <c r="O1136" s="35"/>
    </row>
    <row r="1137" spans="15:15">
      <c r="O1137" s="35"/>
    </row>
    <row r="1138" spans="15:15">
      <c r="O1138" s="35"/>
    </row>
    <row r="1139" spans="15:15">
      <c r="O1139" s="35"/>
    </row>
    <row r="1140" spans="15:15">
      <c r="O1140" s="35"/>
    </row>
    <row r="1141" spans="15:15">
      <c r="O1141" s="35"/>
    </row>
    <row r="1142" spans="15:15">
      <c r="O1142" s="35"/>
    </row>
    <row r="1143" spans="15:15">
      <c r="O1143" s="35"/>
    </row>
    <row r="1144" spans="15:15">
      <c r="O1144" s="35"/>
    </row>
    <row r="1145" spans="15:15">
      <c r="O1145" s="35"/>
    </row>
    <row r="1146" spans="15:15">
      <c r="O1146" s="35"/>
    </row>
    <row r="1147" spans="15:15">
      <c r="O1147" s="35"/>
    </row>
    <row r="1148" spans="15:15">
      <c r="O1148" s="35"/>
    </row>
    <row r="1149" spans="15:15">
      <c r="O1149" s="35"/>
    </row>
    <row r="1150" spans="15:15">
      <c r="O1150" s="35"/>
    </row>
    <row r="1151" spans="15:15">
      <c r="O1151" s="35"/>
    </row>
    <row r="1152" spans="15:15">
      <c r="O1152" s="35"/>
    </row>
    <row r="1153" spans="15:15">
      <c r="O1153" s="35"/>
    </row>
    <row r="1154" spans="15:15">
      <c r="O1154" s="35"/>
    </row>
    <row r="1155" spans="15:15">
      <c r="O1155" s="35"/>
    </row>
    <row r="1156" spans="15:15">
      <c r="O1156" s="35"/>
    </row>
    <row r="1157" spans="15:15">
      <c r="O1157" s="35"/>
    </row>
    <row r="1158" spans="15:15">
      <c r="O1158" s="35"/>
    </row>
    <row r="1159" spans="15:15">
      <c r="O1159" s="35"/>
    </row>
    <row r="1160" spans="15:15">
      <c r="O1160" s="35"/>
    </row>
    <row r="1161" spans="15:15">
      <c r="O1161" s="35"/>
    </row>
    <row r="1162" spans="15:15">
      <c r="O1162" s="35"/>
    </row>
    <row r="1163" spans="15:15">
      <c r="O1163" s="35"/>
    </row>
    <row r="1164" spans="15:15">
      <c r="O1164" s="35"/>
    </row>
    <row r="1165" spans="15:15">
      <c r="O1165" s="35"/>
    </row>
    <row r="1166" spans="15:15">
      <c r="O1166" s="35"/>
    </row>
    <row r="1167" spans="15:15">
      <c r="O1167" s="35"/>
    </row>
    <row r="1168" spans="15:15">
      <c r="O1168" s="35"/>
    </row>
    <row r="1169" spans="15:15">
      <c r="O1169" s="35"/>
    </row>
    <row r="1170" spans="15:15">
      <c r="O1170" s="35"/>
    </row>
    <row r="1171" spans="15:15">
      <c r="O1171" s="35"/>
    </row>
    <row r="1172" spans="15:15">
      <c r="O1172" s="35"/>
    </row>
    <row r="1173" spans="15:15">
      <c r="O1173" s="35"/>
    </row>
    <row r="1174" spans="15:15">
      <c r="O1174" s="35"/>
    </row>
    <row r="1175" spans="15:15">
      <c r="O1175" s="35"/>
    </row>
    <row r="1176" spans="15:15">
      <c r="O1176" s="35"/>
    </row>
    <row r="1177" spans="15:15">
      <c r="O1177" s="35"/>
    </row>
    <row r="1178" spans="15:15">
      <c r="O1178" s="35"/>
    </row>
    <row r="1179" spans="15:15">
      <c r="O1179" s="35"/>
    </row>
    <row r="1180" spans="15:15">
      <c r="O1180" s="35"/>
    </row>
    <row r="1181" spans="15:15">
      <c r="O1181" s="35"/>
    </row>
    <row r="1182" spans="15:15">
      <c r="O1182" s="35"/>
    </row>
    <row r="1183" spans="15:15">
      <c r="O1183" s="35"/>
    </row>
    <row r="1184" spans="15:15">
      <c r="O1184" s="35"/>
    </row>
    <row r="1185" spans="15:15">
      <c r="O1185" s="35"/>
    </row>
    <row r="1186" spans="15:15">
      <c r="O1186" s="35"/>
    </row>
    <row r="1187" spans="15:15">
      <c r="O1187" s="35"/>
    </row>
    <row r="1188" spans="15:15">
      <c r="O1188" s="35"/>
    </row>
    <row r="1189" spans="15:15">
      <c r="O1189" s="35"/>
    </row>
    <row r="1190" spans="15:15">
      <c r="O1190" s="35"/>
    </row>
    <row r="1191" spans="15:15">
      <c r="O1191" s="35"/>
    </row>
    <row r="1192" spans="15:15">
      <c r="O1192" s="35"/>
    </row>
    <row r="1193" spans="15:15">
      <c r="O1193" s="35"/>
    </row>
    <row r="1194" spans="15:15">
      <c r="O1194" s="35"/>
    </row>
    <row r="1195" spans="15:15">
      <c r="O1195" s="35"/>
    </row>
    <row r="1196" spans="15:15">
      <c r="O1196" s="35"/>
    </row>
    <row r="1197" spans="15:15">
      <c r="O1197" s="35"/>
    </row>
    <row r="1198" spans="15:15">
      <c r="O1198" s="35"/>
    </row>
    <row r="1199" spans="15:15">
      <c r="O1199" s="35"/>
    </row>
    <row r="1200" spans="15:15">
      <c r="O1200" s="35"/>
    </row>
    <row r="1201" spans="15:15">
      <c r="O1201" s="35"/>
    </row>
    <row r="1202" spans="15:15">
      <c r="O1202" s="35"/>
    </row>
    <row r="1203" spans="15:15">
      <c r="O1203" s="35"/>
    </row>
    <row r="1204" spans="15:15">
      <c r="O1204" s="35"/>
    </row>
    <row r="1205" spans="15:15">
      <c r="O1205" s="35"/>
    </row>
    <row r="1206" spans="15:15">
      <c r="O1206" s="35"/>
    </row>
    <row r="1207" spans="15:15">
      <c r="O1207" s="35"/>
    </row>
    <row r="1208" spans="15:15">
      <c r="O1208" s="35"/>
    </row>
    <row r="1209" spans="15:15">
      <c r="O1209" s="35"/>
    </row>
    <row r="1210" spans="15:15">
      <c r="O1210" s="35"/>
    </row>
    <row r="1211" spans="15:15">
      <c r="O1211" s="35"/>
    </row>
    <row r="1212" spans="15:15">
      <c r="O1212" s="35"/>
    </row>
    <row r="1213" spans="15:15">
      <c r="O1213" s="35"/>
    </row>
    <row r="1214" spans="15:15">
      <c r="O1214" s="35"/>
    </row>
    <row r="1215" spans="15:15">
      <c r="O1215" s="35"/>
    </row>
    <row r="1216" spans="15:15">
      <c r="O1216" s="35"/>
    </row>
    <row r="1217" spans="15:15">
      <c r="O1217" s="35"/>
    </row>
    <row r="1218" spans="15:15">
      <c r="O1218" s="35"/>
    </row>
    <row r="1219" spans="15:15">
      <c r="O1219" s="35"/>
    </row>
    <row r="1220" spans="15:15">
      <c r="O1220" s="35"/>
    </row>
    <row r="1221" spans="15:15">
      <c r="O1221" s="35"/>
    </row>
    <row r="1222" spans="15:15">
      <c r="O1222" s="35"/>
    </row>
    <row r="1223" spans="15:15">
      <c r="O1223" s="35"/>
    </row>
    <row r="1224" spans="15:15">
      <c r="O1224" s="35"/>
    </row>
    <row r="1225" spans="15:15">
      <c r="O1225" s="35"/>
    </row>
    <row r="1226" spans="15:15">
      <c r="O1226" s="35"/>
    </row>
    <row r="1227" spans="15:15">
      <c r="O1227" s="35"/>
    </row>
    <row r="1228" spans="15:15">
      <c r="O1228" s="35"/>
    </row>
    <row r="1229" spans="15:15">
      <c r="O1229" s="35"/>
    </row>
    <row r="1230" spans="15:15">
      <c r="O1230" s="35"/>
    </row>
    <row r="1231" spans="15:15">
      <c r="O1231" s="35"/>
    </row>
    <row r="1232" spans="15:15">
      <c r="O1232" s="35"/>
    </row>
    <row r="1233" spans="15:15">
      <c r="O1233" s="35"/>
    </row>
    <row r="1234" spans="15:15">
      <c r="O1234" s="35"/>
    </row>
    <row r="1235" spans="15:15">
      <c r="O1235" s="35"/>
    </row>
    <row r="1236" spans="15:15">
      <c r="O1236" s="35"/>
    </row>
    <row r="1237" spans="15:15">
      <c r="O1237" s="35"/>
    </row>
    <row r="1238" spans="15:15">
      <c r="O1238" s="35"/>
    </row>
    <row r="1239" spans="15:15">
      <c r="O1239" s="35"/>
    </row>
    <row r="1240" spans="15:15">
      <c r="O1240" s="35"/>
    </row>
    <row r="1241" spans="15:15">
      <c r="O1241" s="35"/>
    </row>
    <row r="1242" spans="15:15">
      <c r="O1242" s="35"/>
    </row>
    <row r="1243" spans="15:15">
      <c r="O1243" s="35"/>
    </row>
    <row r="1244" spans="15:15">
      <c r="O1244" s="35"/>
    </row>
    <row r="1245" spans="15:15">
      <c r="O1245" s="35"/>
    </row>
    <row r="1246" spans="15:15">
      <c r="O1246" s="35"/>
    </row>
    <row r="1247" spans="15:15">
      <c r="O1247" s="35"/>
    </row>
    <row r="1248" spans="15:15">
      <c r="O1248" s="35"/>
    </row>
    <row r="1249" spans="15:15">
      <c r="O1249" s="35"/>
    </row>
    <row r="1250" spans="15:15">
      <c r="O1250" s="35"/>
    </row>
    <row r="1251" spans="15:15">
      <c r="O1251" s="35"/>
    </row>
    <row r="1252" spans="15:15">
      <c r="O1252" s="35"/>
    </row>
    <row r="1253" spans="15:15">
      <c r="O1253" s="35"/>
    </row>
    <row r="1254" spans="15:15">
      <c r="O1254" s="35"/>
    </row>
    <row r="1255" spans="15:15">
      <c r="O1255" s="35"/>
    </row>
    <row r="1256" spans="15:15">
      <c r="O1256" s="35"/>
    </row>
    <row r="1257" spans="15:15">
      <c r="O1257" s="35"/>
    </row>
    <row r="1258" spans="15:15">
      <c r="O1258" s="35"/>
    </row>
    <row r="1259" spans="15:15">
      <c r="O1259" s="35"/>
    </row>
    <row r="1260" spans="15:15">
      <c r="O1260" s="35"/>
    </row>
    <row r="1261" spans="15:15">
      <c r="O1261" s="35"/>
    </row>
    <row r="1262" spans="15:15">
      <c r="O1262" s="35"/>
    </row>
    <row r="1263" spans="15:15">
      <c r="O1263" s="35"/>
    </row>
    <row r="1264" spans="15:15">
      <c r="O1264" s="35"/>
    </row>
    <row r="1265" spans="15:15">
      <c r="O1265" s="35"/>
    </row>
    <row r="1266" spans="15:15">
      <c r="O1266" s="35"/>
    </row>
    <row r="1267" spans="15:15">
      <c r="O1267" s="35"/>
    </row>
    <row r="1268" spans="15:15">
      <c r="O1268" s="35"/>
    </row>
    <row r="1269" spans="15:15">
      <c r="O1269" s="35"/>
    </row>
    <row r="1270" spans="15:15">
      <c r="O1270" s="35"/>
    </row>
    <row r="1271" spans="15:15">
      <c r="O1271" s="35"/>
    </row>
    <row r="1272" spans="15:15">
      <c r="O1272" s="35"/>
    </row>
    <row r="1273" spans="15:15">
      <c r="O1273" s="35"/>
    </row>
    <row r="1274" spans="15:15">
      <c r="O1274" s="35"/>
    </row>
    <row r="1275" spans="15:15">
      <c r="O1275" s="35"/>
    </row>
    <row r="1276" spans="15:15">
      <c r="O1276" s="35"/>
    </row>
    <row r="1277" spans="15:15">
      <c r="O1277" s="35"/>
    </row>
    <row r="1278" spans="15:15">
      <c r="O1278" s="35"/>
    </row>
    <row r="1279" spans="15:15">
      <c r="O1279" s="35"/>
    </row>
    <row r="1280" spans="15:15">
      <c r="O1280" s="35"/>
    </row>
    <row r="1281" spans="15:15">
      <c r="O1281" s="35"/>
    </row>
    <row r="1282" spans="15:15">
      <c r="O1282" s="35"/>
    </row>
    <row r="1283" spans="15:15">
      <c r="O1283" s="35"/>
    </row>
    <row r="1284" spans="15:15">
      <c r="O1284" s="35"/>
    </row>
    <row r="1285" spans="15:15">
      <c r="O1285" s="35"/>
    </row>
    <row r="1286" spans="15:15">
      <c r="O1286" s="35"/>
    </row>
    <row r="1287" spans="15:15">
      <c r="O1287" s="35"/>
    </row>
    <row r="1288" spans="15:15">
      <c r="O1288" s="35"/>
    </row>
    <row r="1289" spans="15:15">
      <c r="O1289" s="35"/>
    </row>
    <row r="1290" spans="15:15">
      <c r="O1290" s="35"/>
    </row>
    <row r="1291" spans="15:15">
      <c r="O1291" s="35"/>
    </row>
    <row r="1292" spans="15:15">
      <c r="O1292" s="35"/>
    </row>
    <row r="1293" spans="15:15">
      <c r="O1293" s="35"/>
    </row>
    <row r="1294" spans="15:15">
      <c r="O1294" s="35"/>
    </row>
    <row r="1295" spans="15:15">
      <c r="O1295" s="35"/>
    </row>
    <row r="1296" spans="15:15">
      <c r="O1296" s="35"/>
    </row>
    <row r="1297" spans="15:15">
      <c r="O1297" s="35"/>
    </row>
    <row r="1298" spans="15:15">
      <c r="O1298" s="35"/>
    </row>
    <row r="1299" spans="15:15">
      <c r="O1299" s="35"/>
    </row>
    <row r="1300" spans="15:15">
      <c r="O1300" s="35"/>
    </row>
    <row r="1301" spans="15:15">
      <c r="O1301" s="35"/>
    </row>
    <row r="1302" spans="15:15">
      <c r="O1302" s="35"/>
    </row>
    <row r="1303" spans="15:15">
      <c r="O1303" s="35"/>
    </row>
    <row r="1304" spans="15:15">
      <c r="O1304" s="35"/>
    </row>
    <row r="1305" spans="15:15">
      <c r="O1305" s="35"/>
    </row>
    <row r="1306" spans="15:15">
      <c r="O1306" s="35"/>
    </row>
    <row r="1307" spans="15:15">
      <c r="O1307" s="35"/>
    </row>
    <row r="1308" spans="15:15">
      <c r="O1308" s="35"/>
    </row>
    <row r="1309" spans="15:15">
      <c r="O1309" s="35"/>
    </row>
    <row r="1310" spans="15:15">
      <c r="O1310" s="35"/>
    </row>
    <row r="1311" spans="15:15">
      <c r="O1311" s="35"/>
    </row>
    <row r="1312" spans="15:15">
      <c r="O1312" s="35"/>
    </row>
    <row r="1313" spans="15:15">
      <c r="O1313" s="35"/>
    </row>
    <row r="1314" spans="15:15">
      <c r="O1314" s="35"/>
    </row>
    <row r="1315" spans="15:15">
      <c r="O1315" s="35"/>
    </row>
    <row r="1316" spans="15:15">
      <c r="O1316" s="35"/>
    </row>
    <row r="1317" spans="15:15">
      <c r="O1317" s="35"/>
    </row>
    <row r="1318" spans="15:15">
      <c r="O1318" s="35"/>
    </row>
    <row r="1319" spans="15:15">
      <c r="O1319" s="35"/>
    </row>
    <row r="1320" spans="15:15">
      <c r="O1320" s="35"/>
    </row>
    <row r="1321" spans="15:15">
      <c r="O1321" s="35"/>
    </row>
    <row r="1322" spans="15:15">
      <c r="O1322" s="35"/>
    </row>
    <row r="1323" spans="15:15">
      <c r="O1323" s="35"/>
    </row>
    <row r="1324" spans="15:15">
      <c r="O1324" s="35"/>
    </row>
    <row r="1325" spans="15:15">
      <c r="O1325" s="35"/>
    </row>
    <row r="1326" spans="15:15">
      <c r="O1326" s="35"/>
    </row>
    <row r="1327" spans="15:15">
      <c r="O1327" s="35"/>
    </row>
    <row r="1328" spans="15:15">
      <c r="O1328" s="35"/>
    </row>
    <row r="1329" spans="15:15">
      <c r="O1329" s="35"/>
    </row>
    <row r="1330" spans="15:15">
      <c r="O1330" s="35"/>
    </row>
    <row r="1331" spans="15:15">
      <c r="O1331" s="35"/>
    </row>
    <row r="1332" spans="15:15">
      <c r="O1332" s="35"/>
    </row>
    <row r="1333" spans="15:15">
      <c r="O1333" s="35"/>
    </row>
    <row r="1334" spans="15:15">
      <c r="O1334" s="35"/>
    </row>
    <row r="1335" spans="15:15">
      <c r="O1335" s="35"/>
    </row>
    <row r="1336" spans="15:15">
      <c r="O1336" s="35"/>
    </row>
    <row r="1337" spans="15:15">
      <c r="O1337" s="35"/>
    </row>
    <row r="1338" spans="15:15">
      <c r="O1338" s="35"/>
    </row>
    <row r="1339" spans="15:15">
      <c r="O1339" s="35"/>
    </row>
    <row r="1340" spans="15:15">
      <c r="O1340" s="35"/>
    </row>
    <row r="1341" spans="15:15">
      <c r="O1341" s="35"/>
    </row>
    <row r="1342" spans="15:15">
      <c r="O1342" s="35"/>
    </row>
    <row r="1343" spans="15:15">
      <c r="O1343" s="35"/>
    </row>
    <row r="1344" spans="15:15">
      <c r="O1344" s="35"/>
    </row>
    <row r="1345" spans="15:15">
      <c r="O1345" s="35"/>
    </row>
    <row r="1346" spans="15:15">
      <c r="O1346" s="35"/>
    </row>
    <row r="1347" spans="15:15">
      <c r="O1347" s="35"/>
    </row>
    <row r="1348" spans="15:15">
      <c r="O1348" s="35"/>
    </row>
    <row r="1349" spans="15:15">
      <c r="O1349" s="35"/>
    </row>
    <row r="1350" spans="15:15">
      <c r="O1350" s="35"/>
    </row>
    <row r="1351" spans="15:15">
      <c r="O1351" s="35"/>
    </row>
    <row r="1352" spans="15:15">
      <c r="O1352" s="35"/>
    </row>
    <row r="1353" spans="15:15">
      <c r="O1353" s="35"/>
    </row>
    <row r="1354" spans="15:15">
      <c r="O1354" s="35"/>
    </row>
    <row r="1355" spans="15:15">
      <c r="O1355" s="35"/>
    </row>
    <row r="1356" spans="15:15">
      <c r="O1356" s="35"/>
    </row>
    <row r="1357" spans="15:15">
      <c r="O1357" s="35"/>
    </row>
    <row r="1358" spans="15:15">
      <c r="O1358" s="35"/>
    </row>
    <row r="1359" spans="15:15">
      <c r="O1359" s="35"/>
    </row>
    <row r="1360" spans="15:15">
      <c r="O1360" s="35"/>
    </row>
    <row r="1361" spans="15:15">
      <c r="O1361" s="35"/>
    </row>
    <row r="1362" spans="15:15">
      <c r="O1362" s="35"/>
    </row>
    <row r="1363" spans="15:15">
      <c r="O1363" s="35"/>
    </row>
    <row r="1364" spans="15:15">
      <c r="O1364" s="35"/>
    </row>
    <row r="1365" spans="15:15">
      <c r="O1365" s="35"/>
    </row>
    <row r="1366" spans="15:15">
      <c r="O1366" s="35"/>
    </row>
    <row r="1367" spans="15:15">
      <c r="O1367" s="35"/>
    </row>
    <row r="1368" spans="15:15">
      <c r="O1368" s="35"/>
    </row>
    <row r="1369" spans="15:15">
      <c r="O1369" s="35"/>
    </row>
    <row r="1370" spans="15:15">
      <c r="O1370" s="35"/>
    </row>
    <row r="1371" spans="15:15">
      <c r="O1371" s="35"/>
    </row>
    <row r="1372" spans="15:15">
      <c r="O1372" s="35"/>
    </row>
    <row r="1373" spans="15:15">
      <c r="O1373" s="35"/>
    </row>
    <row r="1374" spans="15:15">
      <c r="O1374" s="35"/>
    </row>
    <row r="1375" spans="15:15">
      <c r="O1375" s="35"/>
    </row>
    <row r="1376" spans="15:15">
      <c r="O1376" s="35"/>
    </row>
    <row r="1377" spans="15:15">
      <c r="O1377" s="35"/>
    </row>
    <row r="1378" spans="15:15">
      <c r="O1378" s="35"/>
    </row>
    <row r="1379" spans="15:15">
      <c r="O1379" s="35"/>
    </row>
    <row r="1380" spans="15:15">
      <c r="O1380" s="35"/>
    </row>
    <row r="1381" spans="15:15">
      <c r="O1381" s="35"/>
    </row>
    <row r="1382" spans="15:15">
      <c r="O1382" s="35"/>
    </row>
    <row r="1383" spans="15:15">
      <c r="O1383" s="35"/>
    </row>
    <row r="1384" spans="15:15">
      <c r="O1384" s="35"/>
    </row>
    <row r="1385" spans="15:15">
      <c r="O1385" s="35"/>
    </row>
    <row r="1386" spans="15:15">
      <c r="O1386" s="35"/>
    </row>
    <row r="1387" spans="15:15">
      <c r="O1387" s="35"/>
    </row>
    <row r="1388" spans="15:15">
      <c r="O1388" s="35"/>
    </row>
    <row r="1389" spans="15:15">
      <c r="O1389" s="35"/>
    </row>
    <row r="1390" spans="15:15">
      <c r="O1390" s="35"/>
    </row>
    <row r="1391" spans="15:15">
      <c r="O1391" s="35"/>
    </row>
    <row r="1392" spans="15:15">
      <c r="O1392" s="35"/>
    </row>
    <row r="1393" spans="15:15">
      <c r="O1393" s="35"/>
    </row>
    <row r="1394" spans="15:15">
      <c r="O1394" s="35"/>
    </row>
    <row r="1395" spans="15:15">
      <c r="O1395" s="35"/>
    </row>
    <row r="1396" spans="15:15">
      <c r="O1396" s="35"/>
    </row>
    <row r="1397" spans="15:15">
      <c r="O1397" s="35"/>
    </row>
    <row r="1398" spans="15:15">
      <c r="O1398" s="35"/>
    </row>
    <row r="1399" spans="15:15">
      <c r="O1399" s="35"/>
    </row>
    <row r="1400" spans="15:15">
      <c r="O1400" s="35"/>
    </row>
    <row r="1401" spans="15:15">
      <c r="O1401" s="35"/>
    </row>
    <row r="1402" spans="15:15">
      <c r="O1402" s="35"/>
    </row>
    <row r="1403" spans="15:15">
      <c r="O1403" s="35"/>
    </row>
    <row r="1404" spans="15:15">
      <c r="O1404" s="35"/>
    </row>
    <row r="1405" spans="15:15">
      <c r="O1405" s="35"/>
    </row>
    <row r="1406" spans="15:15">
      <c r="O1406" s="35"/>
    </row>
    <row r="1407" spans="15:15">
      <c r="O1407" s="35"/>
    </row>
    <row r="1408" spans="15:15">
      <c r="O1408" s="35"/>
    </row>
    <row r="1409" spans="15:15">
      <c r="O1409" s="35"/>
    </row>
    <row r="1410" spans="15:15">
      <c r="O1410" s="35"/>
    </row>
    <row r="1411" spans="15:15">
      <c r="O1411" s="35"/>
    </row>
    <row r="1412" spans="15:15">
      <c r="O1412" s="35"/>
    </row>
    <row r="1413" spans="15:15">
      <c r="O1413" s="35"/>
    </row>
    <row r="1414" spans="15:15">
      <c r="O1414" s="35"/>
    </row>
    <row r="1415" spans="15:15">
      <c r="O1415" s="35"/>
    </row>
    <row r="1416" spans="15:15">
      <c r="O1416" s="35"/>
    </row>
    <row r="1417" spans="15:15">
      <c r="O1417" s="35"/>
    </row>
    <row r="1418" spans="15:15">
      <c r="O1418" s="35"/>
    </row>
    <row r="1419" spans="15:15">
      <c r="O1419" s="35"/>
    </row>
    <row r="1420" spans="15:15">
      <c r="O1420" s="35"/>
    </row>
    <row r="1421" spans="15:15">
      <c r="O1421" s="35"/>
    </row>
    <row r="1422" spans="15:15">
      <c r="O1422" s="35"/>
    </row>
    <row r="1423" spans="15:15">
      <c r="O1423" s="35"/>
    </row>
    <row r="1424" spans="15:15">
      <c r="O1424" s="35"/>
    </row>
    <row r="1425" spans="15:15">
      <c r="O1425" s="35"/>
    </row>
    <row r="1426" spans="15:15">
      <c r="O1426" s="35"/>
    </row>
    <row r="1427" spans="15:15">
      <c r="O1427" s="35"/>
    </row>
    <row r="1428" spans="15:15">
      <c r="O1428" s="35"/>
    </row>
    <row r="1429" spans="15:15">
      <c r="O1429" s="35"/>
    </row>
    <row r="1430" spans="15:15">
      <c r="O1430" s="35"/>
    </row>
    <row r="1431" spans="15:15">
      <c r="O1431" s="35"/>
    </row>
    <row r="1432" spans="15:15">
      <c r="O1432" s="35"/>
    </row>
    <row r="1433" spans="15:15">
      <c r="O1433" s="35"/>
    </row>
    <row r="1434" spans="15:15">
      <c r="O1434" s="35"/>
    </row>
    <row r="1435" spans="15:15">
      <c r="O1435" s="35"/>
    </row>
    <row r="1436" spans="15:15">
      <c r="O1436" s="35"/>
    </row>
    <row r="1437" spans="15:15">
      <c r="O1437" s="35"/>
    </row>
    <row r="1438" spans="15:15">
      <c r="O1438" s="35"/>
    </row>
    <row r="1439" spans="15:15">
      <c r="O1439" s="35"/>
    </row>
    <row r="1440" spans="15:15">
      <c r="O1440" s="35"/>
    </row>
    <row r="1441" spans="15:15">
      <c r="O1441" s="35"/>
    </row>
    <row r="1442" spans="15:15">
      <c r="O1442" s="35"/>
    </row>
    <row r="1443" spans="15:15">
      <c r="O1443" s="35"/>
    </row>
    <row r="1444" spans="15:15">
      <c r="O1444" s="35"/>
    </row>
    <row r="1445" spans="15:15">
      <c r="O1445" s="35"/>
    </row>
    <row r="1446" spans="15:15">
      <c r="O1446" s="35"/>
    </row>
    <row r="1447" spans="15:15">
      <c r="O1447" s="35"/>
    </row>
    <row r="1448" spans="15:15">
      <c r="O1448" s="35"/>
    </row>
    <row r="1449" spans="15:15">
      <c r="O1449" s="35"/>
    </row>
    <row r="1450" spans="15:15">
      <c r="O1450" s="35"/>
    </row>
    <row r="1451" spans="15:15">
      <c r="O1451" s="35"/>
    </row>
    <row r="1452" spans="15:15">
      <c r="O1452" s="35"/>
    </row>
    <row r="1453" spans="15:15">
      <c r="O1453" s="35"/>
    </row>
    <row r="1454" spans="15:15">
      <c r="O1454" s="35"/>
    </row>
    <row r="1455" spans="15:15">
      <c r="O1455" s="35"/>
    </row>
    <row r="1456" spans="15:15">
      <c r="O1456" s="35"/>
    </row>
    <row r="1457" spans="15:15">
      <c r="O1457" s="35"/>
    </row>
    <row r="1458" spans="15:15">
      <c r="O1458" s="35"/>
    </row>
    <row r="1459" spans="15:15">
      <c r="O1459" s="35"/>
    </row>
    <row r="1460" spans="15:15">
      <c r="O1460" s="35"/>
    </row>
    <row r="1461" spans="15:15">
      <c r="O1461" s="35"/>
    </row>
    <row r="1462" spans="15:15">
      <c r="O1462" s="35"/>
    </row>
    <row r="1463" spans="15:15">
      <c r="O1463" s="35"/>
    </row>
    <row r="1464" spans="15:15">
      <c r="O1464" s="35"/>
    </row>
    <row r="1465" spans="15:15">
      <c r="O1465" s="35"/>
    </row>
    <row r="1466" spans="15:15">
      <c r="O1466" s="35"/>
    </row>
    <row r="1467" spans="15:15">
      <c r="O1467" s="35"/>
    </row>
    <row r="1468" spans="15:15">
      <c r="O1468" s="35"/>
    </row>
    <row r="1469" spans="15:15">
      <c r="O1469" s="35"/>
    </row>
    <row r="1470" spans="15:15">
      <c r="O1470" s="35"/>
    </row>
    <row r="1471" spans="15:15">
      <c r="O1471" s="35"/>
    </row>
    <row r="1472" spans="15:15">
      <c r="O1472" s="35"/>
    </row>
    <row r="1473" spans="15:15">
      <c r="O1473" s="35"/>
    </row>
    <row r="1474" spans="15:15">
      <c r="O1474" s="35"/>
    </row>
    <row r="1475" spans="15:15">
      <c r="O1475" s="35"/>
    </row>
    <row r="1476" spans="15:15">
      <c r="O1476" s="35"/>
    </row>
    <row r="1477" spans="15:15">
      <c r="O1477" s="35"/>
    </row>
    <row r="1478" spans="15:15">
      <c r="O1478" s="35"/>
    </row>
    <row r="1479" spans="15:15">
      <c r="O1479" s="35"/>
    </row>
    <row r="1480" spans="15:15">
      <c r="O1480" s="35"/>
    </row>
    <row r="1481" spans="15:15">
      <c r="O1481" s="35"/>
    </row>
    <row r="1482" spans="15:15">
      <c r="O1482" s="35"/>
    </row>
    <row r="1483" spans="15:15">
      <c r="O1483" s="35"/>
    </row>
    <row r="1484" spans="15:15">
      <c r="O1484" s="35"/>
    </row>
    <row r="1485" spans="15:15">
      <c r="O1485" s="35"/>
    </row>
    <row r="1486" spans="15:15">
      <c r="O1486" s="35"/>
    </row>
    <row r="1487" spans="15:15">
      <c r="O1487" s="35"/>
    </row>
    <row r="1488" spans="15:15">
      <c r="O1488" s="35"/>
    </row>
    <row r="1489" spans="15:15">
      <c r="O1489" s="35"/>
    </row>
    <row r="1490" spans="15:15">
      <c r="O1490" s="35"/>
    </row>
    <row r="1491" spans="15:15">
      <c r="O1491" s="35"/>
    </row>
    <row r="1492" spans="15:15">
      <c r="O1492" s="35"/>
    </row>
    <row r="1493" spans="15:15">
      <c r="O1493" s="35"/>
    </row>
    <row r="1494" spans="15:15">
      <c r="O1494" s="35"/>
    </row>
    <row r="1495" spans="15:15">
      <c r="O1495" s="35"/>
    </row>
    <row r="1496" spans="15:15">
      <c r="O1496" s="35"/>
    </row>
    <row r="1497" spans="15:15">
      <c r="O1497" s="35"/>
    </row>
    <row r="1498" spans="15:15">
      <c r="O1498" s="35"/>
    </row>
    <row r="1499" spans="15:15">
      <c r="O1499" s="35"/>
    </row>
    <row r="1500" spans="15:15">
      <c r="O1500" s="35"/>
    </row>
    <row r="1501" spans="15:15">
      <c r="O1501" s="35"/>
    </row>
    <row r="1502" spans="15:15">
      <c r="O1502" s="35"/>
    </row>
    <row r="1503" spans="15:15">
      <c r="O1503" s="35"/>
    </row>
    <row r="1504" spans="15:15">
      <c r="O1504" s="35"/>
    </row>
    <row r="1505" spans="15:15">
      <c r="O1505" s="35"/>
    </row>
    <row r="1506" spans="15:15">
      <c r="O1506" s="35"/>
    </row>
    <row r="1507" spans="15:15">
      <c r="O1507" s="35"/>
    </row>
    <row r="1508" spans="15:15">
      <c r="O1508" s="35"/>
    </row>
    <row r="1509" spans="15:15">
      <c r="O1509" s="35"/>
    </row>
    <row r="1510" spans="15:15">
      <c r="O1510" s="35"/>
    </row>
    <row r="1511" spans="15:15">
      <c r="O1511" s="35"/>
    </row>
    <row r="1512" spans="15:15">
      <c r="O1512" s="35"/>
    </row>
    <row r="1513" spans="15:15">
      <c r="O1513" s="35"/>
    </row>
    <row r="1514" spans="15:15">
      <c r="O1514" s="35"/>
    </row>
    <row r="1515" spans="15:15">
      <c r="O1515" s="35"/>
    </row>
    <row r="1516" spans="15:15">
      <c r="O1516" s="35"/>
    </row>
    <row r="1517" spans="15:15">
      <c r="O1517" s="35"/>
    </row>
    <row r="1518" spans="15:15">
      <c r="O1518" s="35"/>
    </row>
    <row r="1519" spans="15:15">
      <c r="O1519" s="35"/>
    </row>
    <row r="1520" spans="15:15">
      <c r="O1520" s="35"/>
    </row>
    <row r="1521" spans="15:15">
      <c r="O1521" s="35"/>
    </row>
    <row r="1522" spans="15:15">
      <c r="O1522" s="35"/>
    </row>
    <row r="1523" spans="15:15">
      <c r="O1523" s="35"/>
    </row>
    <row r="1524" spans="15:15">
      <c r="O1524" s="35"/>
    </row>
    <row r="1525" spans="15:15">
      <c r="O1525" s="35"/>
    </row>
    <row r="1526" spans="15:15">
      <c r="O1526" s="35"/>
    </row>
    <row r="1527" spans="15:15">
      <c r="O1527" s="35"/>
    </row>
    <row r="1528" spans="15:15">
      <c r="O1528" s="35"/>
    </row>
    <row r="1529" spans="15:15">
      <c r="O1529" s="35"/>
    </row>
    <row r="1530" spans="15:15">
      <c r="O1530" s="35"/>
    </row>
    <row r="1531" spans="15:15">
      <c r="O1531" s="35"/>
    </row>
    <row r="1532" spans="15:15">
      <c r="O1532" s="35"/>
    </row>
    <row r="1533" spans="15:15">
      <c r="O1533" s="35"/>
    </row>
    <row r="1534" spans="15:15">
      <c r="O1534" s="35"/>
    </row>
    <row r="1535" spans="15:15">
      <c r="O1535" s="35"/>
    </row>
    <row r="1536" spans="15:15">
      <c r="O1536" s="35"/>
    </row>
    <row r="1537" spans="15:15">
      <c r="O1537" s="35"/>
    </row>
    <row r="1538" spans="15:15">
      <c r="O1538" s="35"/>
    </row>
    <row r="1539" spans="15:15">
      <c r="O1539" s="35"/>
    </row>
    <row r="1540" spans="15:15">
      <c r="O1540" s="35"/>
    </row>
    <row r="1541" spans="15:15">
      <c r="O1541" s="35"/>
    </row>
    <row r="1542" spans="15:15">
      <c r="O1542" s="35"/>
    </row>
    <row r="1543" spans="15:15">
      <c r="O1543" s="35"/>
    </row>
    <row r="1544" spans="15:15">
      <c r="O1544" s="35"/>
    </row>
    <row r="1545" spans="15:15">
      <c r="O1545" s="35"/>
    </row>
    <row r="1546" spans="15:15">
      <c r="O1546" s="35"/>
    </row>
    <row r="1547" spans="15:15">
      <c r="O1547" s="35"/>
    </row>
    <row r="1548" spans="15:15">
      <c r="O1548" s="35"/>
    </row>
    <row r="1549" spans="15:15">
      <c r="O1549" s="35"/>
    </row>
    <row r="1550" spans="15:15">
      <c r="O1550" s="35"/>
    </row>
    <row r="1551" spans="15:15">
      <c r="O1551" s="35"/>
    </row>
    <row r="1552" spans="15:15">
      <c r="O1552" s="35"/>
    </row>
    <row r="1553" spans="15:15">
      <c r="O1553" s="35"/>
    </row>
    <row r="1554" spans="15:15">
      <c r="O1554" s="35"/>
    </row>
    <row r="1555" spans="15:15">
      <c r="O1555" s="35"/>
    </row>
    <row r="1556" spans="15:15">
      <c r="O1556" s="35"/>
    </row>
    <row r="1557" spans="15:15">
      <c r="O1557" s="35"/>
    </row>
    <row r="1558" spans="15:15">
      <c r="O1558" s="35"/>
    </row>
    <row r="1559" spans="15:15">
      <c r="O1559" s="35"/>
    </row>
    <row r="1560" spans="15:15">
      <c r="O1560" s="35"/>
    </row>
    <row r="1561" spans="15:15">
      <c r="O1561" s="35"/>
    </row>
    <row r="1562" spans="15:15">
      <c r="O1562" s="35"/>
    </row>
    <row r="1563" spans="15:15">
      <c r="O1563" s="35"/>
    </row>
    <row r="1564" spans="15:15">
      <c r="O1564" s="35"/>
    </row>
    <row r="1565" spans="15:15">
      <c r="O1565" s="35"/>
    </row>
    <row r="1566" spans="15:15">
      <c r="O1566" s="35"/>
    </row>
    <row r="1567" spans="15:15">
      <c r="O1567" s="35"/>
    </row>
    <row r="1568" spans="15:15">
      <c r="O1568" s="35"/>
    </row>
    <row r="1569" spans="15:15">
      <c r="O1569" s="35"/>
    </row>
    <row r="1570" spans="15:15">
      <c r="O1570" s="35"/>
    </row>
    <row r="1571" spans="15:15">
      <c r="O1571" s="35"/>
    </row>
    <row r="1572" spans="15:15">
      <c r="O1572" s="35"/>
    </row>
    <row r="1573" spans="15:15">
      <c r="O1573" s="35"/>
    </row>
    <row r="1574" spans="15:15">
      <c r="O1574" s="35"/>
    </row>
    <row r="1575" spans="15:15">
      <c r="O1575" s="35"/>
    </row>
    <row r="1576" spans="15:15">
      <c r="O1576" s="35"/>
    </row>
    <row r="1577" spans="15:15">
      <c r="O1577" s="35"/>
    </row>
    <row r="1578" spans="15:15">
      <c r="O1578" s="35"/>
    </row>
    <row r="1579" spans="15:15">
      <c r="O1579" s="35"/>
    </row>
    <row r="1580" spans="15:15">
      <c r="O1580" s="35"/>
    </row>
    <row r="1581" spans="15:15">
      <c r="O1581" s="35"/>
    </row>
    <row r="1582" spans="15:15">
      <c r="O1582" s="35"/>
    </row>
    <row r="1583" spans="15:15">
      <c r="O1583" s="35"/>
    </row>
    <row r="1584" spans="15:15">
      <c r="O1584" s="35"/>
    </row>
    <row r="1585" spans="15:15">
      <c r="O1585" s="35"/>
    </row>
    <row r="1586" spans="15:15">
      <c r="O1586" s="35"/>
    </row>
    <row r="1587" spans="15:15">
      <c r="O1587" s="35"/>
    </row>
    <row r="1588" spans="15:15">
      <c r="O1588" s="35"/>
    </row>
    <row r="1589" spans="15:15">
      <c r="O1589" s="35"/>
    </row>
    <row r="1590" spans="15:15">
      <c r="O1590" s="35"/>
    </row>
    <row r="1591" spans="15:15">
      <c r="O1591" s="35"/>
    </row>
    <row r="1592" spans="15:15">
      <c r="O1592" s="35"/>
    </row>
    <row r="1593" spans="15:15">
      <c r="O1593" s="35"/>
    </row>
    <row r="1594" spans="15:15">
      <c r="O1594" s="35"/>
    </row>
    <row r="1595" spans="15:15">
      <c r="O1595" s="35"/>
    </row>
    <row r="1596" spans="15:15">
      <c r="O1596" s="35"/>
    </row>
    <row r="1597" spans="15:15">
      <c r="O1597" s="35"/>
    </row>
    <row r="1598" spans="15:15">
      <c r="O1598" s="35"/>
    </row>
    <row r="1599" spans="15:15">
      <c r="O1599" s="35"/>
    </row>
    <row r="1600" spans="15:15">
      <c r="O1600" s="35"/>
    </row>
    <row r="1601" spans="15:15">
      <c r="O1601" s="35"/>
    </row>
    <row r="1602" spans="15:15">
      <c r="O1602" s="35"/>
    </row>
    <row r="1603" spans="15:15">
      <c r="O1603" s="35"/>
    </row>
    <row r="1604" spans="15:15">
      <c r="O1604" s="35"/>
    </row>
    <row r="1605" spans="15:15">
      <c r="O1605" s="35"/>
    </row>
    <row r="1606" spans="15:15">
      <c r="O1606" s="35"/>
    </row>
    <row r="1607" spans="15:15">
      <c r="O1607" s="35"/>
    </row>
    <row r="1608" spans="15:15">
      <c r="O1608" s="35"/>
    </row>
    <row r="1609" spans="15:15">
      <c r="O1609" s="35"/>
    </row>
    <row r="1610" spans="15:15">
      <c r="O1610" s="35"/>
    </row>
    <row r="1611" spans="15:15">
      <c r="O1611" s="35"/>
    </row>
    <row r="1612" spans="15:15">
      <c r="O1612" s="35"/>
    </row>
    <row r="1613" spans="15:15">
      <c r="O1613" s="35"/>
    </row>
    <row r="1614" spans="15:15">
      <c r="O1614" s="35"/>
    </row>
    <row r="1615" spans="15:15">
      <c r="O1615" s="35"/>
    </row>
    <row r="1616" spans="15:15">
      <c r="O1616" s="35"/>
    </row>
    <row r="1617" spans="15:15">
      <c r="O1617" s="35"/>
    </row>
    <row r="1618" spans="15:15">
      <c r="O1618" s="35"/>
    </row>
    <row r="1619" spans="15:15">
      <c r="O1619" s="35"/>
    </row>
    <row r="1620" spans="15:15">
      <c r="O1620" s="35"/>
    </row>
    <row r="1621" spans="15:15">
      <c r="O1621" s="35"/>
    </row>
    <row r="1622" spans="15:15">
      <c r="O1622" s="35"/>
    </row>
    <row r="1623" spans="15:15">
      <c r="O1623" s="35"/>
    </row>
    <row r="1624" spans="15:15">
      <c r="O1624" s="35"/>
    </row>
    <row r="1625" spans="15:15">
      <c r="O1625" s="35"/>
    </row>
    <row r="1626" spans="15:15">
      <c r="O1626" s="35"/>
    </row>
    <row r="1627" spans="15:15">
      <c r="O1627" s="35"/>
    </row>
    <row r="1628" spans="15:15">
      <c r="O1628" s="35"/>
    </row>
    <row r="1629" spans="15:15">
      <c r="O1629" s="35"/>
    </row>
    <row r="1630" spans="15:15">
      <c r="O1630" s="35"/>
    </row>
    <row r="1631" spans="15:15">
      <c r="O1631" s="35"/>
    </row>
    <row r="1632" spans="15:15">
      <c r="O1632" s="35"/>
    </row>
    <row r="1633" spans="15:15">
      <c r="O1633" s="35"/>
    </row>
    <row r="1634" spans="15:15">
      <c r="O1634" s="35"/>
    </row>
    <row r="1635" spans="15:15">
      <c r="O1635" s="35"/>
    </row>
    <row r="1636" spans="15:15">
      <c r="O1636" s="35"/>
    </row>
    <row r="1637" spans="15:15">
      <c r="O1637" s="35"/>
    </row>
    <row r="1638" spans="15:15">
      <c r="O1638" s="35"/>
    </row>
    <row r="1639" spans="15:15">
      <c r="O1639" s="35"/>
    </row>
    <row r="1640" spans="15:15">
      <c r="O1640" s="35"/>
    </row>
    <row r="1641" spans="15:15">
      <c r="O1641" s="35"/>
    </row>
    <row r="1642" spans="15:15">
      <c r="O1642" s="35"/>
    </row>
    <row r="1643" spans="15:15">
      <c r="O1643" s="35"/>
    </row>
    <row r="1644" spans="15:15">
      <c r="O1644" s="35"/>
    </row>
    <row r="1645" spans="15:15">
      <c r="O1645" s="35"/>
    </row>
    <row r="1646" spans="15:15">
      <c r="O1646" s="35"/>
    </row>
    <row r="1647" spans="15:15">
      <c r="O1647" s="35"/>
    </row>
    <row r="1648" spans="15:15">
      <c r="O1648" s="35"/>
    </row>
    <row r="1649" spans="15:15">
      <c r="O1649" s="35"/>
    </row>
    <row r="1650" spans="15:15">
      <c r="O1650" s="35"/>
    </row>
    <row r="1651" spans="15:15">
      <c r="O1651" s="35"/>
    </row>
    <row r="1652" spans="15:15">
      <c r="O1652" s="35"/>
    </row>
    <row r="1653" spans="15:15">
      <c r="O1653" s="35"/>
    </row>
    <row r="1654" spans="15:15">
      <c r="O1654" s="35"/>
    </row>
    <row r="1655" spans="15:15">
      <c r="O1655" s="35"/>
    </row>
    <row r="1656" spans="15:15">
      <c r="O1656" s="35"/>
    </row>
    <row r="1657" spans="15:15">
      <c r="O1657" s="35"/>
    </row>
    <row r="1658" spans="15:15">
      <c r="O1658" s="35"/>
    </row>
    <row r="1659" spans="15:15">
      <c r="O1659" s="35"/>
    </row>
    <row r="1660" spans="15:15">
      <c r="O1660" s="35"/>
    </row>
    <row r="1661" spans="15:15">
      <c r="O1661" s="35"/>
    </row>
    <row r="1662" spans="15:15">
      <c r="O1662" s="35"/>
    </row>
    <row r="1663" spans="15:15">
      <c r="O1663" s="35"/>
    </row>
    <row r="1664" spans="15:15">
      <c r="O1664" s="35"/>
    </row>
    <row r="1665" spans="15:15">
      <c r="O1665" s="35"/>
    </row>
    <row r="1666" spans="15:15">
      <c r="O1666" s="35"/>
    </row>
    <row r="1667" spans="15:15">
      <c r="O1667" s="35"/>
    </row>
    <row r="1668" spans="15:15">
      <c r="O1668" s="35"/>
    </row>
    <row r="1669" spans="15:15">
      <c r="O1669" s="35"/>
    </row>
    <row r="1670" spans="15:15">
      <c r="O1670" s="35"/>
    </row>
    <row r="1671" spans="15:15">
      <c r="O1671" s="35"/>
    </row>
    <row r="1672" spans="15:15">
      <c r="O1672" s="35"/>
    </row>
    <row r="1673" spans="15:15">
      <c r="O1673" s="35"/>
    </row>
    <row r="1674" spans="15:15">
      <c r="O1674" s="35"/>
    </row>
    <row r="1675" spans="15:15">
      <c r="O1675" s="35"/>
    </row>
    <row r="1676" spans="15:15">
      <c r="O1676" s="35"/>
    </row>
    <row r="1677" spans="15:15">
      <c r="O1677" s="35"/>
    </row>
    <row r="1678" spans="15:15">
      <c r="O1678" s="35"/>
    </row>
    <row r="1679" spans="15:15">
      <c r="O1679" s="35"/>
    </row>
    <row r="1680" spans="15:15">
      <c r="O1680" s="35"/>
    </row>
    <row r="1681" spans="15:15">
      <c r="O1681" s="35"/>
    </row>
    <row r="1682" spans="15:15">
      <c r="O1682" s="35"/>
    </row>
    <row r="1683" spans="15:15">
      <c r="O1683" s="35"/>
    </row>
    <row r="1684" spans="15:15">
      <c r="O1684" s="35"/>
    </row>
    <row r="1685" spans="15:15">
      <c r="O1685" s="35"/>
    </row>
    <row r="1686" spans="15:15">
      <c r="O1686" s="35"/>
    </row>
    <row r="1687" spans="15:15">
      <c r="O1687" s="35"/>
    </row>
    <row r="1688" spans="15:15">
      <c r="O1688" s="35"/>
    </row>
    <row r="1689" spans="15:15">
      <c r="O1689" s="35"/>
    </row>
    <row r="1690" spans="15:15">
      <c r="O1690" s="35"/>
    </row>
    <row r="1691" spans="15:15">
      <c r="O1691" s="35"/>
    </row>
    <row r="1692" spans="15:15">
      <c r="O1692" s="35"/>
    </row>
    <row r="1693" spans="15:15">
      <c r="O1693" s="35"/>
    </row>
    <row r="1694" spans="15:15">
      <c r="O1694" s="35"/>
    </row>
    <row r="1695" spans="15:15">
      <c r="O1695" s="35"/>
    </row>
    <row r="1696" spans="15:15">
      <c r="O1696" s="35"/>
    </row>
    <row r="1697" spans="15:15">
      <c r="O1697" s="35"/>
    </row>
    <row r="1698" spans="15:15">
      <c r="O1698" s="35"/>
    </row>
    <row r="1699" spans="15:15">
      <c r="O1699" s="35"/>
    </row>
    <row r="1700" spans="15:15">
      <c r="O1700" s="35"/>
    </row>
    <row r="1701" spans="15:15">
      <c r="O1701" s="35"/>
    </row>
    <row r="1702" spans="15:15">
      <c r="O1702" s="35"/>
    </row>
    <row r="1703" spans="15:15">
      <c r="O1703" s="35"/>
    </row>
    <row r="1704" spans="15:15">
      <c r="O1704" s="35"/>
    </row>
    <row r="1705" spans="15:15">
      <c r="O1705" s="35"/>
    </row>
    <row r="1706" spans="15:15">
      <c r="O1706" s="35"/>
    </row>
    <row r="1707" spans="15:15">
      <c r="O1707" s="35"/>
    </row>
    <row r="1708" spans="15:15">
      <c r="O1708" s="35"/>
    </row>
    <row r="1709" spans="15:15">
      <c r="O1709" s="35"/>
    </row>
    <row r="1710" spans="15:15">
      <c r="O1710" s="35"/>
    </row>
    <row r="1711" spans="15:15">
      <c r="O1711" s="35"/>
    </row>
    <row r="1712" spans="15:15">
      <c r="O1712" s="35"/>
    </row>
    <row r="1713" spans="15:15">
      <c r="O1713" s="35"/>
    </row>
    <row r="1714" spans="15:15">
      <c r="O1714" s="35"/>
    </row>
    <row r="1715" spans="15:15">
      <c r="O1715" s="35"/>
    </row>
    <row r="3105" spans="1:1">
      <c r="A3105" s="217"/>
    </row>
    <row r="3106" spans="1:1">
      <c r="A3106" s="217"/>
    </row>
    <row r="3107" spans="1:1">
      <c r="A3107" s="217"/>
    </row>
    <row r="3108" spans="1:1">
      <c r="A3108" s="217"/>
    </row>
    <row r="3109" spans="1:1">
      <c r="A3109" s="217"/>
    </row>
    <row r="3110" spans="1:1">
      <c r="A3110" s="217"/>
    </row>
    <row r="3111" spans="1:1">
      <c r="A3111" s="217"/>
    </row>
    <row r="3112" spans="1:1">
      <c r="A3112" s="217"/>
    </row>
    <row r="3113" spans="1:1">
      <c r="A3113" s="217"/>
    </row>
    <row r="3114" spans="1:1">
      <c r="A3114" s="217"/>
    </row>
    <row r="3115" spans="1:1">
      <c r="A3115" s="217"/>
    </row>
    <row r="3116" spans="1:1">
      <c r="A3116" s="217"/>
    </row>
    <row r="3117" spans="1:1">
      <c r="A3117" s="217"/>
    </row>
    <row r="3118" spans="1:1">
      <c r="A3118" s="217"/>
    </row>
    <row r="3119" spans="1:1">
      <c r="A3119" s="217"/>
    </row>
    <row r="3120" spans="1:1">
      <c r="A3120" s="217"/>
    </row>
    <row r="3121" spans="1:1">
      <c r="A3121" s="217"/>
    </row>
    <row r="3122" spans="1:1">
      <c r="A3122" s="217"/>
    </row>
    <row r="3123" spans="1:1">
      <c r="A3123" s="217"/>
    </row>
    <row r="3124" spans="1:1">
      <c r="A3124" s="217"/>
    </row>
    <row r="3125" spans="1:1">
      <c r="A3125" s="217"/>
    </row>
    <row r="3126" spans="1:1">
      <c r="A3126" s="217"/>
    </row>
    <row r="3127" spans="1:1">
      <c r="A3127" s="217"/>
    </row>
    <row r="3128" spans="1:1">
      <c r="A3128" s="217"/>
    </row>
    <row r="3129" spans="1:1">
      <c r="A3129" s="217"/>
    </row>
    <row r="3130" spans="1:1">
      <c r="A3130" s="217"/>
    </row>
    <row r="3131" spans="1:1">
      <c r="A3131" s="217"/>
    </row>
    <row r="3132" spans="1:1">
      <c r="A3132" s="217"/>
    </row>
    <row r="3133" spans="1:1">
      <c r="A3133" s="217"/>
    </row>
    <row r="3134" spans="1:1">
      <c r="A3134" s="217"/>
    </row>
    <row r="3135" spans="1:1">
      <c r="A3135" s="217"/>
    </row>
    <row r="3136" spans="1:1">
      <c r="A3136" s="217"/>
    </row>
    <row r="3137" spans="1:1">
      <c r="A3137" s="217"/>
    </row>
    <row r="3138" spans="1:1">
      <c r="A3138" s="217"/>
    </row>
    <row r="3139" spans="1:1">
      <c r="A3139" s="217"/>
    </row>
    <row r="3140" spans="1:1">
      <c r="A3140" s="217"/>
    </row>
    <row r="3141" spans="1:1">
      <c r="A3141" s="217"/>
    </row>
    <row r="3142" spans="1:1">
      <c r="A3142" s="217"/>
    </row>
    <row r="3143" spans="1:1">
      <c r="A3143" s="217"/>
    </row>
    <row r="3144" spans="1:1">
      <c r="A3144" s="217"/>
    </row>
    <row r="3145" spans="1:1">
      <c r="A3145" s="217"/>
    </row>
    <row r="3146" spans="1:1">
      <c r="A3146" s="217"/>
    </row>
    <row r="3147" spans="1:1">
      <c r="A3147" s="217"/>
    </row>
    <row r="3148" spans="1:1">
      <c r="A3148" s="217"/>
    </row>
    <row r="3149" spans="1:1">
      <c r="A3149" s="217"/>
    </row>
    <row r="3150" spans="1:1">
      <c r="A3150" s="217"/>
    </row>
    <row r="3151" spans="1:1">
      <c r="A3151" s="217"/>
    </row>
    <row r="3152" spans="1:1">
      <c r="A3152" s="217"/>
    </row>
    <row r="3153" spans="1:1">
      <c r="A3153" s="217"/>
    </row>
    <row r="3154" spans="1:1">
      <c r="A3154" s="217"/>
    </row>
    <row r="3155" spans="1:1">
      <c r="A3155" s="217"/>
    </row>
    <row r="3156" spans="1:1">
      <c r="A3156" s="217"/>
    </row>
    <row r="3157" spans="1:1">
      <c r="A3157" s="217"/>
    </row>
    <row r="3158" spans="1:1">
      <c r="A3158" s="217"/>
    </row>
    <row r="3159" spans="1:1">
      <c r="A3159" s="217"/>
    </row>
    <row r="3160" spans="1:1">
      <c r="A3160" s="217"/>
    </row>
    <row r="3161" spans="1:1">
      <c r="A3161" s="217"/>
    </row>
    <row r="3162" spans="1:1">
      <c r="A3162" s="217"/>
    </row>
  </sheetData>
  <phoneticPr fontId="4" type="noConversion"/>
  <hyperlinks>
    <hyperlink ref="K2" location="Literature!A1" display="Literature!A1"/>
    <hyperlink ref="B13" r:id="rId1" tooltip="49334" display="http://www.ichemistry.cn/chemistry/7440-46-2.htm"/>
    <hyperlink ref="B15" r:id="rId2" tooltip="25415" display="http://www.ichemistry.cn/chemistry/7439-89-6.htm"/>
    <hyperlink ref="B16" r:id="rId3" tooltip="25415" display="http://www.ichemistry.cn/chemistry/7439-89-6.htm"/>
    <hyperlink ref="B26" r:id="rId4" tooltip="49688" display="http://www.ichemistry.cn/chemistry/7440-24-6.htm"/>
    <hyperlink ref="B24" r:id="rId5" tooltip="25732" display="http://www.ichemistry.cn/chemistry/7782-49-2.htm"/>
    <hyperlink ref="B25" r:id="rId6" tooltip="233608" display="http://www.ichemistry.cn/chemistry/7440-31-5.htm"/>
  </hyperlinks>
  <pageMargins left="0.74803149606299213" right="0.74803149606299213" top="0.98425196850393704" bottom="0.98425196850393704" header="0.51181102362204722" footer="0.51181102362204722"/>
  <pageSetup paperSize="9" orientation="landscape"/>
  <headerFooter alignWithMargins="0">
    <oddFooter>&amp;LUS-EPA, non-carcinogens, inhalation&amp;R&amp;P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F3162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5" sqref="B5"/>
    </sheetView>
  </sheetViews>
  <sheetFormatPr defaultColWidth="9.140625" defaultRowHeight="12.75"/>
  <cols>
    <col min="1" max="1" width="5.7109375" style="216" customWidth="1"/>
    <col min="2" max="2" width="12.42578125" style="222" customWidth="1"/>
    <col min="3" max="3" width="10.7109375" style="113" customWidth="1"/>
    <col min="4" max="5" width="9.140625" style="15"/>
    <col min="6" max="6" width="9.140625" style="113"/>
    <col min="7" max="16384" width="9.140625" style="15"/>
  </cols>
  <sheetData>
    <row r="1" spans="1:6" s="90" customFormat="1" ht="13.5" thickBot="1">
      <c r="A1" s="213"/>
      <c r="B1" s="40"/>
      <c r="C1" s="40"/>
    </row>
    <row r="2" spans="1:6" s="90" customFormat="1">
      <c r="A2" s="213"/>
      <c r="B2" s="248" t="s">
        <v>305</v>
      </c>
      <c r="C2" s="3" t="s">
        <v>94</v>
      </c>
      <c r="D2" s="251"/>
      <c r="E2" s="251"/>
      <c r="F2" s="253"/>
    </row>
    <row r="3" spans="1:6" s="90" customFormat="1">
      <c r="A3" s="215"/>
      <c r="B3" s="219"/>
      <c r="C3" s="5"/>
      <c r="F3" s="113"/>
    </row>
    <row r="4" spans="1:6" s="90" customFormat="1">
      <c r="A4" s="215"/>
      <c r="B4" s="220"/>
      <c r="C4" s="5"/>
      <c r="D4" s="90" t="s">
        <v>138</v>
      </c>
      <c r="E4" s="90" t="s">
        <v>139</v>
      </c>
      <c r="F4" s="113" t="s">
        <v>140</v>
      </c>
    </row>
    <row r="5" spans="1:6">
      <c r="A5" s="216">
        <f>ROW()</f>
        <v>5</v>
      </c>
      <c r="B5" s="220" t="s">
        <v>328</v>
      </c>
      <c r="C5" s="111" t="s">
        <v>48</v>
      </c>
      <c r="D5" s="80"/>
      <c r="E5" s="80"/>
      <c r="F5" s="292">
        <f>IF(E5=0,0,IF(D5&gt;0,D5/E5,1/E5))</f>
        <v>0</v>
      </c>
    </row>
    <row r="6" spans="1:6" s="90" customFormat="1">
      <c r="A6" s="216">
        <f>ROW()</f>
        <v>6</v>
      </c>
      <c r="B6" s="221" t="s">
        <v>329</v>
      </c>
      <c r="C6" s="111" t="s">
        <v>292</v>
      </c>
      <c r="D6" s="80"/>
      <c r="E6" s="80"/>
      <c r="F6" s="292"/>
    </row>
    <row r="7" spans="1:6">
      <c r="A7" s="216">
        <f>ROW()</f>
        <v>7</v>
      </c>
      <c r="B7" s="221" t="s">
        <v>330</v>
      </c>
      <c r="C7" s="111" t="s">
        <v>49</v>
      </c>
      <c r="D7" s="80">
        <v>0.32</v>
      </c>
      <c r="E7" s="80">
        <v>0.98</v>
      </c>
      <c r="F7" s="292">
        <f t="shared" ref="F7:F31" si="0">IF(E7=0,0,IF(D7&gt;0,D7/E7,1/E7))</f>
        <v>0.32653061224489799</v>
      </c>
    </row>
    <row r="8" spans="1:6">
      <c r="A8" s="216">
        <f>ROW()</f>
        <v>8</v>
      </c>
      <c r="B8" s="221" t="s">
        <v>331</v>
      </c>
      <c r="C8" s="111" t="s">
        <v>50</v>
      </c>
      <c r="D8" s="80">
        <v>0.32</v>
      </c>
      <c r="E8" s="80">
        <v>0.98</v>
      </c>
      <c r="F8" s="292">
        <f t="shared" si="0"/>
        <v>0.32653061224489799</v>
      </c>
    </row>
    <row r="9" spans="1:6">
      <c r="A9" s="216">
        <f>ROW()</f>
        <v>9</v>
      </c>
      <c r="B9" s="221" t="s">
        <v>332</v>
      </c>
      <c r="C9" s="111" t="s">
        <v>51</v>
      </c>
      <c r="D9" s="80">
        <v>0.75</v>
      </c>
      <c r="E9" s="80">
        <v>0.1</v>
      </c>
      <c r="F9" s="292">
        <f t="shared" si="0"/>
        <v>7.5</v>
      </c>
    </row>
    <row r="10" spans="1:6">
      <c r="A10" s="216">
        <f>ROW()</f>
        <v>10</v>
      </c>
      <c r="B10" s="221" t="s">
        <v>333</v>
      </c>
      <c r="C10" s="111" t="s">
        <v>52</v>
      </c>
      <c r="D10" s="80">
        <v>0.5</v>
      </c>
      <c r="E10" s="80">
        <v>1E-3</v>
      </c>
      <c r="F10" s="292">
        <f t="shared" si="0"/>
        <v>500</v>
      </c>
    </row>
    <row r="11" spans="1:6">
      <c r="A11" s="216">
        <f>ROW()</f>
        <v>11</v>
      </c>
      <c r="B11" s="221" t="s">
        <v>334</v>
      </c>
      <c r="C11" s="111" t="s">
        <v>53</v>
      </c>
      <c r="D11" s="80">
        <v>0.4</v>
      </c>
      <c r="E11" s="80">
        <v>0.06</v>
      </c>
      <c r="F11" s="292">
        <f t="shared" si="0"/>
        <v>6.666666666666667</v>
      </c>
    </row>
    <row r="12" spans="1:6">
      <c r="A12" s="216">
        <f>ROW()</f>
        <v>12</v>
      </c>
      <c r="B12" s="221" t="s">
        <v>335</v>
      </c>
      <c r="C12" s="111" t="s">
        <v>54</v>
      </c>
      <c r="F12" s="292">
        <f t="shared" si="0"/>
        <v>0</v>
      </c>
    </row>
    <row r="13" spans="1:6">
      <c r="A13" s="216">
        <f>ROW()</f>
        <v>13</v>
      </c>
      <c r="B13" s="221" t="s">
        <v>306</v>
      </c>
      <c r="C13" s="111" t="s">
        <v>55</v>
      </c>
      <c r="D13" s="80">
        <v>0.25</v>
      </c>
      <c r="E13" s="80">
        <v>0.05</v>
      </c>
      <c r="F13" s="292">
        <f>IF(E13=0,0,IF(D13&gt;0,D13/E13,1/E13))</f>
        <v>5</v>
      </c>
    </row>
    <row r="14" spans="1:6">
      <c r="A14" s="216">
        <f>ROW()</f>
        <v>14</v>
      </c>
      <c r="B14" s="221" t="s">
        <v>307</v>
      </c>
      <c r="C14" s="111" t="s">
        <v>56</v>
      </c>
      <c r="D14" s="80">
        <v>0.1</v>
      </c>
      <c r="E14" s="80">
        <v>0.01</v>
      </c>
      <c r="F14" s="292">
        <f t="shared" si="0"/>
        <v>10</v>
      </c>
    </row>
    <row r="15" spans="1:6" s="90" customFormat="1">
      <c r="A15" s="216">
        <f>ROW()</f>
        <v>15</v>
      </c>
      <c r="B15" s="221" t="s">
        <v>336</v>
      </c>
      <c r="C15" s="111" t="s">
        <v>293</v>
      </c>
      <c r="D15" s="80"/>
      <c r="E15" s="80"/>
      <c r="F15" s="292"/>
    </row>
    <row r="16" spans="1:6">
      <c r="A16" s="216">
        <f>ROW()</f>
        <v>16</v>
      </c>
      <c r="B16" s="221" t="s">
        <v>337</v>
      </c>
      <c r="C16" s="111" t="s">
        <v>57</v>
      </c>
      <c r="D16" s="80">
        <v>0.5</v>
      </c>
      <c r="E16" s="80">
        <v>0.5</v>
      </c>
      <c r="F16" s="292">
        <f t="shared" si="0"/>
        <v>1</v>
      </c>
    </row>
    <row r="17" spans="1:6" s="90" customFormat="1">
      <c r="A17" s="216">
        <f>ROW()</f>
        <v>17</v>
      </c>
      <c r="B17" s="221" t="s">
        <v>338</v>
      </c>
      <c r="C17" s="111" t="s">
        <v>294</v>
      </c>
      <c r="D17" s="80"/>
      <c r="E17" s="80"/>
      <c r="F17" s="292"/>
    </row>
    <row r="18" spans="1:6" s="90" customFormat="1">
      <c r="A18" s="216">
        <f>ROW()</f>
        <v>18</v>
      </c>
      <c r="B18" s="221" t="s">
        <v>339</v>
      </c>
      <c r="C18" s="111" t="s">
        <v>295</v>
      </c>
      <c r="D18" s="80"/>
      <c r="E18" s="80"/>
      <c r="F18" s="292"/>
    </row>
    <row r="19" spans="1:6">
      <c r="A19" s="216">
        <f>ROW()</f>
        <v>19</v>
      </c>
      <c r="B19" s="221" t="s">
        <v>340</v>
      </c>
      <c r="C19" s="111" t="s">
        <v>58</v>
      </c>
      <c r="D19" s="80">
        <v>0.75</v>
      </c>
      <c r="E19" s="80">
        <v>1E-4</v>
      </c>
      <c r="F19" s="292">
        <f t="shared" si="0"/>
        <v>7500</v>
      </c>
    </row>
    <row r="20" spans="1:6" s="90" customFormat="1">
      <c r="A20" s="216">
        <f>ROW()</f>
        <v>20</v>
      </c>
      <c r="B20" s="221" t="s">
        <v>341</v>
      </c>
      <c r="C20" s="112" t="s">
        <v>297</v>
      </c>
      <c r="D20" s="80"/>
      <c r="E20" s="80"/>
      <c r="F20" s="292"/>
    </row>
    <row r="21" spans="1:6">
      <c r="A21" s="216">
        <f>ROW()</f>
        <v>21</v>
      </c>
      <c r="B21" s="221" t="s">
        <v>342</v>
      </c>
      <c r="C21" s="111" t="s">
        <v>59</v>
      </c>
      <c r="F21" s="292">
        <f t="shared" si="0"/>
        <v>0</v>
      </c>
    </row>
    <row r="22" spans="1:6">
      <c r="A22" s="216">
        <f>ROW()</f>
        <v>22</v>
      </c>
      <c r="B22" s="221" t="s">
        <v>343</v>
      </c>
      <c r="C22" s="111" t="s">
        <v>60</v>
      </c>
      <c r="D22" s="80">
        <v>0.06</v>
      </c>
      <c r="E22" s="80">
        <v>0.05</v>
      </c>
      <c r="F22" s="292">
        <f t="shared" si="0"/>
        <v>1.2</v>
      </c>
    </row>
    <row r="23" spans="1:6">
      <c r="A23" s="216">
        <f>ROW()</f>
        <v>23</v>
      </c>
      <c r="B23" s="221" t="s">
        <v>344</v>
      </c>
      <c r="C23" s="111" t="s">
        <v>61</v>
      </c>
      <c r="D23" s="80">
        <v>0.5</v>
      </c>
      <c r="E23" s="80">
        <v>0.1</v>
      </c>
      <c r="F23" s="292">
        <f t="shared" si="0"/>
        <v>5</v>
      </c>
    </row>
    <row r="24" spans="1:6">
      <c r="A24" s="216">
        <f>ROW()</f>
        <v>24</v>
      </c>
      <c r="B24" s="221" t="s">
        <v>345</v>
      </c>
      <c r="C24" s="111" t="s">
        <v>62</v>
      </c>
      <c r="D24" s="80"/>
      <c r="E24" s="80"/>
      <c r="F24" s="292">
        <f t="shared" si="0"/>
        <v>0</v>
      </c>
    </row>
    <row r="25" spans="1:6">
      <c r="A25" s="216">
        <f>ROW()</f>
        <v>25</v>
      </c>
      <c r="B25" s="221" t="s">
        <v>346</v>
      </c>
      <c r="C25" s="111" t="s">
        <v>63</v>
      </c>
      <c r="D25" s="80"/>
      <c r="E25" s="80"/>
      <c r="F25" s="292">
        <f t="shared" si="0"/>
        <v>0</v>
      </c>
    </row>
    <row r="26" spans="1:6">
      <c r="A26" s="216">
        <f>ROW()</f>
        <v>26</v>
      </c>
      <c r="B26" s="221" t="s">
        <v>347</v>
      </c>
      <c r="C26" s="111" t="s">
        <v>64</v>
      </c>
      <c r="D26" s="80">
        <v>0.3</v>
      </c>
      <c r="E26" s="80">
        <v>0.6</v>
      </c>
      <c r="F26" s="292">
        <f t="shared" si="0"/>
        <v>0.5</v>
      </c>
    </row>
    <row r="27" spans="1:6">
      <c r="A27" s="216">
        <f>ROW()</f>
        <v>27</v>
      </c>
      <c r="B27" s="221" t="s">
        <v>348</v>
      </c>
      <c r="C27" s="111" t="s">
        <v>65</v>
      </c>
      <c r="D27" s="80"/>
      <c r="E27" s="80"/>
      <c r="F27" s="292">
        <f t="shared" si="0"/>
        <v>0</v>
      </c>
    </row>
    <row r="28" spans="1:6" s="90" customFormat="1">
      <c r="A28" s="216">
        <f>ROW()</f>
        <v>28</v>
      </c>
      <c r="B28" s="221" t="s">
        <v>349</v>
      </c>
      <c r="C28" s="111" t="s">
        <v>296</v>
      </c>
      <c r="D28" s="80"/>
      <c r="E28" s="80"/>
      <c r="F28" s="292"/>
    </row>
    <row r="29" spans="1:6">
      <c r="A29" s="216">
        <f>ROW()</f>
        <v>29</v>
      </c>
      <c r="B29" s="221" t="s">
        <v>350</v>
      </c>
      <c r="C29" s="111" t="s">
        <v>66</v>
      </c>
      <c r="D29" s="80"/>
      <c r="E29" s="80"/>
      <c r="F29" s="292">
        <f t="shared" si="0"/>
        <v>0</v>
      </c>
    </row>
    <row r="30" spans="1:6">
      <c r="A30" s="216">
        <f>ROW()</f>
        <v>30</v>
      </c>
      <c r="B30" s="221" t="s">
        <v>351</v>
      </c>
      <c r="C30" s="111" t="s">
        <v>67</v>
      </c>
      <c r="D30" s="80"/>
      <c r="E30" s="80"/>
      <c r="F30" s="292">
        <f t="shared" si="0"/>
        <v>0</v>
      </c>
    </row>
    <row r="31" spans="1:6">
      <c r="A31" s="216">
        <f>ROW()</f>
        <v>31</v>
      </c>
      <c r="B31" s="221" t="s">
        <v>352</v>
      </c>
      <c r="C31" s="111" t="s">
        <v>68</v>
      </c>
      <c r="D31" s="80">
        <v>0.5</v>
      </c>
      <c r="E31" s="80">
        <v>0.5</v>
      </c>
      <c r="F31" s="292">
        <f t="shared" si="0"/>
        <v>1</v>
      </c>
    </row>
    <row r="32" spans="1:6">
      <c r="F32" s="292"/>
    </row>
    <row r="3105" spans="1:1">
      <c r="A3105" s="217"/>
    </row>
    <row r="3106" spans="1:1">
      <c r="A3106" s="217"/>
    </row>
    <row r="3107" spans="1:1">
      <c r="A3107" s="217"/>
    </row>
    <row r="3108" spans="1:1">
      <c r="A3108" s="217"/>
    </row>
    <row r="3109" spans="1:1">
      <c r="A3109" s="217"/>
    </row>
    <row r="3110" spans="1:1">
      <c r="A3110" s="217"/>
    </row>
    <row r="3111" spans="1:1">
      <c r="A3111" s="217"/>
    </row>
    <row r="3112" spans="1:1">
      <c r="A3112" s="217"/>
    </row>
    <row r="3113" spans="1:1">
      <c r="A3113" s="217"/>
    </row>
    <row r="3114" spans="1:1">
      <c r="A3114" s="217"/>
    </row>
    <row r="3115" spans="1:1">
      <c r="A3115" s="217"/>
    </row>
    <row r="3116" spans="1:1">
      <c r="A3116" s="217"/>
    </row>
    <row r="3117" spans="1:1">
      <c r="A3117" s="217"/>
    </row>
    <row r="3118" spans="1:1">
      <c r="A3118" s="217"/>
    </row>
    <row r="3119" spans="1:1">
      <c r="A3119" s="217"/>
    </row>
    <row r="3120" spans="1:1">
      <c r="A3120" s="217"/>
    </row>
    <row r="3121" spans="1:1">
      <c r="A3121" s="217"/>
    </row>
    <row r="3122" spans="1:1">
      <c r="A3122" s="217"/>
    </row>
    <row r="3123" spans="1:1">
      <c r="A3123" s="217"/>
    </row>
    <row r="3124" spans="1:1">
      <c r="A3124" s="217"/>
    </row>
    <row r="3125" spans="1:1">
      <c r="A3125" s="217"/>
    </row>
    <row r="3126" spans="1:1">
      <c r="A3126" s="217"/>
    </row>
    <row r="3127" spans="1:1">
      <c r="A3127" s="217"/>
    </row>
    <row r="3128" spans="1:1">
      <c r="A3128" s="217"/>
    </row>
    <row r="3129" spans="1:1">
      <c r="A3129" s="217"/>
    </row>
    <row r="3130" spans="1:1">
      <c r="A3130" s="217"/>
    </row>
    <row r="3131" spans="1:1">
      <c r="A3131" s="217"/>
    </row>
    <row r="3132" spans="1:1">
      <c r="A3132" s="217"/>
    </row>
    <row r="3133" spans="1:1">
      <c r="A3133" s="217"/>
    </row>
    <row r="3134" spans="1:1">
      <c r="A3134" s="217"/>
    </row>
    <row r="3135" spans="1:1">
      <c r="A3135" s="217"/>
    </row>
    <row r="3136" spans="1:1">
      <c r="A3136" s="217"/>
    </row>
    <row r="3137" spans="1:1">
      <c r="A3137" s="217"/>
    </row>
    <row r="3138" spans="1:1">
      <c r="A3138" s="217"/>
    </row>
    <row r="3139" spans="1:1">
      <c r="A3139" s="217"/>
    </row>
    <row r="3140" spans="1:1">
      <c r="A3140" s="217"/>
    </row>
    <row r="3141" spans="1:1">
      <c r="A3141" s="217"/>
    </row>
    <row r="3142" spans="1:1">
      <c r="A3142" s="217"/>
    </row>
    <row r="3143" spans="1:1">
      <c r="A3143" s="217"/>
    </row>
    <row r="3144" spans="1:1">
      <c r="A3144" s="217"/>
    </row>
    <row r="3145" spans="1:1">
      <c r="A3145" s="217"/>
    </row>
    <row r="3146" spans="1:1">
      <c r="A3146" s="217"/>
    </row>
    <row r="3147" spans="1:1">
      <c r="A3147" s="217"/>
    </row>
    <row r="3148" spans="1:1">
      <c r="A3148" s="217"/>
    </row>
    <row r="3149" spans="1:1">
      <c r="A3149" s="217"/>
    </row>
    <row r="3150" spans="1:1">
      <c r="A3150" s="217"/>
    </row>
    <row r="3151" spans="1:1">
      <c r="A3151" s="217"/>
    </row>
    <row r="3152" spans="1:1">
      <c r="A3152" s="217"/>
    </row>
    <row r="3153" spans="1:1">
      <c r="A3153" s="217"/>
    </row>
    <row r="3154" spans="1:1">
      <c r="A3154" s="217"/>
    </row>
    <row r="3155" spans="1:1">
      <c r="A3155" s="217"/>
    </row>
    <row r="3156" spans="1:1">
      <c r="A3156" s="217"/>
    </row>
    <row r="3157" spans="1:1">
      <c r="A3157" s="217"/>
    </row>
    <row r="3158" spans="1:1">
      <c r="A3158" s="217"/>
    </row>
    <row r="3159" spans="1:1">
      <c r="A3159" s="217"/>
    </row>
    <row r="3160" spans="1:1">
      <c r="A3160" s="217"/>
    </row>
    <row r="3161" spans="1:1">
      <c r="A3161" s="217"/>
    </row>
    <row r="3162" spans="1:1">
      <c r="A3162" s="217"/>
    </row>
  </sheetData>
  <phoneticPr fontId="6" type="noConversion"/>
  <hyperlinks>
    <hyperlink ref="B15" r:id="rId1" tooltip="49334" display="http://www.ichemistry.cn/chemistry/7440-46-2.htm"/>
    <hyperlink ref="B17" r:id="rId2" tooltip="25415" display="http://www.ichemistry.cn/chemistry/7439-89-6.htm"/>
    <hyperlink ref="B18" r:id="rId3" tooltip="25415" display="http://www.ichemistry.cn/chemistry/7439-89-6.htm"/>
    <hyperlink ref="B28" r:id="rId4" tooltip="49688" display="http://www.ichemistry.cn/chemistry/7440-24-6.htm"/>
    <hyperlink ref="B26" r:id="rId5" tooltip="25732" display="http://www.ichemistry.cn/chemistry/7782-49-2.htm"/>
    <hyperlink ref="B27" r:id="rId6" tooltip="233608" display="http://www.ichemistry.cn/chemistry/7440-31-5.htm"/>
  </hyperlinks>
  <pageMargins left="0.78740157499999996" right="0.78740157499999996" top="0.984251969" bottom="0.984251969" header="0.5" footer="0.5"/>
  <headerFooter alignWithMargins="0"/>
  <legacyDrawing r:id="rId7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N6403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5" sqref="B5"/>
    </sheetView>
  </sheetViews>
  <sheetFormatPr defaultColWidth="9.140625" defaultRowHeight="12.75"/>
  <cols>
    <col min="1" max="1" width="5.7109375" style="216" customWidth="1"/>
    <col min="2" max="2" width="12.42578125" style="222" customWidth="1"/>
    <col min="3" max="3" width="18.42578125" style="2" customWidth="1"/>
    <col min="4" max="4" width="9.140625" style="2"/>
    <col min="5" max="5" width="10.28515625" style="87" customWidth="1"/>
    <col min="6" max="13" width="9.140625" style="2"/>
    <col min="14" max="14" width="9.140625" style="113"/>
    <col min="15" max="16384" width="9.140625" style="2"/>
  </cols>
  <sheetData>
    <row r="1" spans="1:14" s="90" customFormat="1" ht="13.5" thickBot="1">
      <c r="A1" s="213"/>
      <c r="B1" s="180"/>
      <c r="C1" s="40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13"/>
      <c r="B2" s="218" t="s">
        <v>305</v>
      </c>
      <c r="C2" s="3" t="s">
        <v>97</v>
      </c>
      <c r="D2" s="330" t="s">
        <v>365</v>
      </c>
      <c r="E2" s="331"/>
      <c r="F2" s="331"/>
      <c r="G2" s="331"/>
      <c r="H2" s="331"/>
      <c r="I2" s="331"/>
      <c r="J2" s="331"/>
      <c r="K2" s="331"/>
      <c r="L2" s="331"/>
      <c r="M2" s="331"/>
      <c r="N2" s="332"/>
    </row>
    <row r="3" spans="1:14" s="27" customFormat="1" ht="63.75">
      <c r="A3" s="215"/>
      <c r="B3" s="219"/>
      <c r="C3" s="24"/>
      <c r="D3" s="25" t="s">
        <v>133</v>
      </c>
      <c r="E3" s="212" t="s">
        <v>361</v>
      </c>
      <c r="F3" s="25" t="s">
        <v>135</v>
      </c>
      <c r="G3" s="26" t="s">
        <v>20</v>
      </c>
      <c r="H3" s="26" t="s">
        <v>20</v>
      </c>
      <c r="I3" s="26" t="s">
        <v>80</v>
      </c>
      <c r="J3" s="26" t="s">
        <v>80</v>
      </c>
      <c r="K3" s="26" t="s">
        <v>141</v>
      </c>
      <c r="L3" s="26" t="s">
        <v>142</v>
      </c>
      <c r="M3" s="26" t="s">
        <v>194</v>
      </c>
      <c r="N3" s="223" t="s">
        <v>194</v>
      </c>
    </row>
    <row r="4" spans="1:14">
      <c r="A4" s="215"/>
      <c r="B4" s="220"/>
      <c r="C4" s="7"/>
      <c r="D4" s="8"/>
      <c r="E4" s="8"/>
      <c r="F4" s="8"/>
      <c r="G4" s="28" t="s">
        <v>137</v>
      </c>
      <c r="H4" s="28" t="s">
        <v>136</v>
      </c>
      <c r="I4" s="28" t="s">
        <v>137</v>
      </c>
      <c r="J4" s="28" t="s">
        <v>136</v>
      </c>
      <c r="K4" s="28" t="s">
        <v>137</v>
      </c>
      <c r="L4" s="28" t="s">
        <v>137</v>
      </c>
      <c r="M4" s="28" t="s">
        <v>136</v>
      </c>
      <c r="N4" s="224" t="s">
        <v>137</v>
      </c>
    </row>
    <row r="5" spans="1:14">
      <c r="A5" s="216">
        <f>ROW()</f>
        <v>5</v>
      </c>
      <c r="B5" s="220" t="s">
        <v>328</v>
      </c>
      <c r="C5" s="86" t="s">
        <v>48</v>
      </c>
      <c r="D5" s="17" t="s">
        <v>152</v>
      </c>
      <c r="E5" s="17"/>
      <c r="F5" s="17" t="str">
        <f>IF('Ecotox-Payet'!D5+'Ecotox-Payet'!E5=0,IF(Etoxbase!G5&lt;3,"F",""),"")</f>
        <v/>
      </c>
      <c r="G5" s="88" t="str">
        <f>IF('Hum-carc'!D5='Hum-carc'!E5,IF('Hum-carc'!F5="INH","F",""),"")</f>
        <v/>
      </c>
      <c r="H5" s="88" t="str">
        <f>IF('Hum-carc'!D5='Hum-carc'!E5,IF('Hum-carc'!F5="ORAL","F",""),"")</f>
        <v/>
      </c>
      <c r="I5" s="52" t="str">
        <f>IF('Hum-noncarc'!D5='Hum-noncarc'!E5,IF('Hum-noncarc'!F5="INH","F",""),"")</f>
        <v/>
      </c>
      <c r="J5" s="11"/>
      <c r="K5" s="12" t="str">
        <f>IF('fing-finh'!F5&gt;1000,IF('Hum-carc'!G5="ORAL","F",""),"")</f>
        <v/>
      </c>
      <c r="L5" s="12" t="str">
        <f>IF('fing-finh'!F5&gt;1000,IF('Hum-noncarc'!G5="ORAL","F",""),"")</f>
        <v/>
      </c>
      <c r="M5" s="11"/>
    </row>
    <row r="6" spans="1:14" s="87" customFormat="1">
      <c r="A6" s="216">
        <f>ROW()</f>
        <v>6</v>
      </c>
      <c r="B6" s="221" t="s">
        <v>329</v>
      </c>
      <c r="C6" s="86" t="s">
        <v>292</v>
      </c>
      <c r="D6" s="91" t="s">
        <v>152</v>
      </c>
      <c r="E6" s="91"/>
      <c r="F6" s="17" t="str">
        <f>IF('Ecotox-Payet'!D6+'Ecotox-Payet'!E6=0,IF(Etoxbase!G6&lt;3,"F",""),"")</f>
        <v>F</v>
      </c>
      <c r="G6" s="88" t="str">
        <f>IF('Hum-carc'!D6='Hum-carc'!E6,IF('Hum-carc'!F6="INH","F",""),"")</f>
        <v/>
      </c>
      <c r="H6" s="88" t="str">
        <f>IF('Hum-carc'!D6='Hum-carc'!E6,IF('Hum-carc'!F6="ORAL","F",""),"")</f>
        <v/>
      </c>
      <c r="I6" s="88" t="str">
        <f>IF('Hum-noncarc'!D6='Hum-noncarc'!E6,IF('Hum-noncarc'!F6="INH","F",""),"")</f>
        <v/>
      </c>
      <c r="J6" s="88"/>
      <c r="K6" s="89" t="str">
        <f>IF('fing-finh'!F6&gt;1000,IF('Hum-carc'!G6="ORAL","F",""),"")</f>
        <v/>
      </c>
      <c r="L6" s="89" t="str">
        <f>IF('fing-finh'!F6&gt;1000,IF('Hum-noncarc'!G6="ORAL","F",""),"")</f>
        <v/>
      </c>
      <c r="M6" s="88"/>
      <c r="N6" s="113"/>
    </row>
    <row r="7" spans="1:14">
      <c r="A7" s="216">
        <f>ROW()</f>
        <v>7</v>
      </c>
      <c r="B7" s="221" t="s">
        <v>330</v>
      </c>
      <c r="C7" s="86" t="s">
        <v>49</v>
      </c>
      <c r="D7" s="17" t="s">
        <v>152</v>
      </c>
      <c r="E7" s="17"/>
      <c r="F7" s="17" t="str">
        <f>IF('Ecotox-Payet'!D7+'Ecotox-Payet'!E7=0,IF(Etoxbase!G7&lt;3,"F",""),"")</f>
        <v>F</v>
      </c>
      <c r="G7" s="88" t="str">
        <f>IF('Hum-carc'!D7='Hum-carc'!E7,IF('Hum-carc'!F7="INH","F",""),"")</f>
        <v/>
      </c>
      <c r="H7" s="88" t="str">
        <f>IF('Hum-carc'!D7='Hum-carc'!E7,IF('Hum-carc'!F7="ORAL","F",""),"")</f>
        <v/>
      </c>
      <c r="I7" s="88" t="str">
        <f>IF('Hum-noncarc'!D7='Hum-noncarc'!E7,IF('Hum-noncarc'!F7="INH","F",""),"")</f>
        <v/>
      </c>
      <c r="J7" s="88"/>
      <c r="K7" s="89" t="str">
        <f>IF('fing-finh'!F7&gt;1000,IF('Hum-carc'!G7="ORAL","F",""),"")</f>
        <v/>
      </c>
      <c r="L7" s="89" t="str">
        <f>IF('fing-finh'!F7&gt;1000,IF('Hum-noncarc'!G7="ORAL","F",""),"")</f>
        <v/>
      </c>
      <c r="M7" s="11"/>
    </row>
    <row r="8" spans="1:14">
      <c r="A8" s="216">
        <f>ROW()</f>
        <v>8</v>
      </c>
      <c r="B8" s="221" t="s">
        <v>331</v>
      </c>
      <c r="C8" s="86" t="s">
        <v>50</v>
      </c>
      <c r="D8" s="17" t="s">
        <v>152</v>
      </c>
      <c r="E8" s="17"/>
      <c r="F8" s="17" t="str">
        <f>IF('Ecotox-Payet'!D8+'Ecotox-Payet'!E8=0,IF(Etoxbase!G8&lt;3,"F",""),"")</f>
        <v/>
      </c>
      <c r="G8" s="88" t="str">
        <f>IF('Hum-carc'!D8='Hum-carc'!E8,IF('Hum-carc'!F8="INH","F",""),"")</f>
        <v/>
      </c>
      <c r="H8" s="88" t="str">
        <f>IF('Hum-carc'!D8='Hum-carc'!E8,IF('Hum-carc'!F8="ORAL","F",""),"")</f>
        <v/>
      </c>
      <c r="I8" s="88" t="str">
        <f>IF('Hum-noncarc'!D8='Hum-noncarc'!E8,IF('Hum-noncarc'!F8="INH","F",""),"")</f>
        <v/>
      </c>
      <c r="J8" s="88"/>
      <c r="K8" s="89" t="str">
        <f>IF('fing-finh'!F8&gt;1000,IF('Hum-carc'!G8="ORAL","F",""),"")</f>
        <v/>
      </c>
      <c r="L8" s="89" t="str">
        <f>IF('fing-finh'!F8&gt;1000,IF('Hum-noncarc'!G8="ORAL","F",""),"")</f>
        <v/>
      </c>
      <c r="M8" s="11"/>
    </row>
    <row r="9" spans="1:14">
      <c r="A9" s="216">
        <f>ROW()</f>
        <v>9</v>
      </c>
      <c r="B9" s="221" t="s">
        <v>332</v>
      </c>
      <c r="C9" s="86" t="s">
        <v>51</v>
      </c>
      <c r="D9" s="17" t="s">
        <v>152</v>
      </c>
      <c r="E9" s="17"/>
      <c r="F9" s="17" t="str">
        <f>IF('Ecotox-Payet'!D9+'Ecotox-Payet'!E9=0,IF(Etoxbase!G9&lt;3,"F",""),"")</f>
        <v/>
      </c>
      <c r="G9" s="88" t="str">
        <f>IF('Hum-carc'!D9='Hum-carc'!E9,IF('Hum-carc'!F9="INH","F",""),"")</f>
        <v/>
      </c>
      <c r="H9" s="88" t="str">
        <f>IF('Hum-carc'!D9='Hum-carc'!E9,IF('Hum-carc'!F9="ORAL","F",""),"")</f>
        <v/>
      </c>
      <c r="I9" s="88" t="str">
        <f>IF('Hum-noncarc'!D9='Hum-noncarc'!E9,IF('Hum-noncarc'!F9="INH","F",""),"")</f>
        <v/>
      </c>
      <c r="J9" s="88"/>
      <c r="K9" s="89" t="str">
        <f>IF('fing-finh'!F9&gt;1000,IF('Hum-carc'!G9="ORAL","F",""),"")</f>
        <v/>
      </c>
      <c r="L9" s="89" t="str">
        <f>IF('fing-finh'!F9&gt;1000,IF('Hum-noncarc'!G9="ORAL","F",""),"")</f>
        <v/>
      </c>
      <c r="M9" s="11"/>
    </row>
    <row r="10" spans="1:14">
      <c r="A10" s="216">
        <f>ROW()</f>
        <v>10</v>
      </c>
      <c r="B10" s="221" t="s">
        <v>333</v>
      </c>
      <c r="C10" s="86" t="s">
        <v>52</v>
      </c>
      <c r="D10" s="17" t="s">
        <v>152</v>
      </c>
      <c r="E10" s="17"/>
      <c r="F10" s="17" t="str">
        <f>IF('Ecotox-Payet'!D10+'Ecotox-Payet'!E10=0,IF(Etoxbase!G10&lt;3,"F",""),"")</f>
        <v/>
      </c>
      <c r="G10" s="88" t="str">
        <f>IF('Hum-carc'!D10='Hum-carc'!E10,IF('Hum-carc'!F10="INH","F",""),"")</f>
        <v/>
      </c>
      <c r="H10" s="88" t="str">
        <f>IF('Hum-carc'!D10='Hum-carc'!E10,IF('Hum-carc'!F10="ORAL","F",""),"")</f>
        <v/>
      </c>
      <c r="I10" s="88" t="str">
        <f>IF('Hum-noncarc'!D10='Hum-noncarc'!E10,IF('Hum-noncarc'!F10="INH","F",""),"")</f>
        <v/>
      </c>
      <c r="J10" s="88"/>
      <c r="K10" s="89" t="str">
        <f>IF('fing-finh'!F10&gt;1000,IF('Hum-carc'!G10="ORAL","F",""),"")</f>
        <v/>
      </c>
      <c r="L10" s="89" t="str">
        <f>IF('fing-finh'!F10&gt;1000,IF('Hum-noncarc'!G10="ORAL","F",""),"")</f>
        <v/>
      </c>
      <c r="M10" s="11"/>
    </row>
    <row r="11" spans="1:14">
      <c r="A11" s="216">
        <f>ROW()</f>
        <v>11</v>
      </c>
      <c r="B11" s="221" t="s">
        <v>334</v>
      </c>
      <c r="C11" s="86" t="s">
        <v>53</v>
      </c>
      <c r="D11" s="17" t="s">
        <v>152</v>
      </c>
      <c r="E11" s="17"/>
      <c r="F11" s="17" t="str">
        <f>IF('Ecotox-Payet'!D11+'Ecotox-Payet'!E11=0,IF(Etoxbase!G11&lt;3,"F",""),"")</f>
        <v/>
      </c>
      <c r="G11" s="88" t="str">
        <f>IF('Hum-carc'!D11='Hum-carc'!E11,IF('Hum-carc'!F11="INH","F",""),"")</f>
        <v/>
      </c>
      <c r="H11" s="88" t="str">
        <f>IF('Hum-carc'!D11='Hum-carc'!E11,IF('Hum-carc'!F11="ORAL","F",""),"")</f>
        <v/>
      </c>
      <c r="I11" s="88" t="str">
        <f>IF('Hum-noncarc'!D11='Hum-noncarc'!E11,IF('Hum-noncarc'!F11="INH","F",""),"")</f>
        <v/>
      </c>
      <c r="J11" s="88"/>
      <c r="K11" s="89" t="str">
        <f>IF('fing-finh'!F11&gt;1000,IF('Hum-carc'!G11="ORAL","F",""),"")</f>
        <v/>
      </c>
      <c r="L11" s="89" t="str">
        <f>IF('fing-finh'!F11&gt;1000,IF('Hum-noncarc'!G11="ORAL","F",""),"")</f>
        <v/>
      </c>
      <c r="M11" s="11"/>
    </row>
    <row r="12" spans="1:14">
      <c r="A12" s="216">
        <f>ROW()</f>
        <v>12</v>
      </c>
      <c r="B12" s="221" t="s">
        <v>335</v>
      </c>
      <c r="C12" s="86" t="s">
        <v>54</v>
      </c>
      <c r="D12" s="17" t="s">
        <v>152</v>
      </c>
      <c r="E12" s="17"/>
      <c r="F12" s="17" t="str">
        <f>IF('Ecotox-Payet'!D12+'Ecotox-Payet'!E12=0,IF(Etoxbase!G12&lt;3,"F",""),"")</f>
        <v/>
      </c>
      <c r="G12" s="88" t="str">
        <f>IF('Hum-carc'!D12='Hum-carc'!E12,IF('Hum-carc'!F12="INH","F",""),"")</f>
        <v/>
      </c>
      <c r="H12" s="88" t="str">
        <f>IF('Hum-carc'!D12='Hum-carc'!E12,IF('Hum-carc'!F12="ORAL","F",""),"")</f>
        <v/>
      </c>
      <c r="I12" s="88" t="str">
        <f>IF('Hum-noncarc'!D12='Hum-noncarc'!E12,IF('Hum-noncarc'!F12="INH","F",""),"")</f>
        <v/>
      </c>
      <c r="J12" s="88"/>
      <c r="K12" s="89" t="str">
        <f>IF('fing-finh'!F12&gt;1000,IF('Hum-carc'!G12="ORAL","F",""),"")</f>
        <v/>
      </c>
      <c r="L12" s="89" t="str">
        <f>IF('fing-finh'!F12&gt;1000,IF('Hum-noncarc'!G12="ORAL","F",""),"")</f>
        <v/>
      </c>
      <c r="M12" s="11"/>
    </row>
    <row r="13" spans="1:14">
      <c r="A13" s="216">
        <f>ROW()</f>
        <v>13</v>
      </c>
      <c r="B13" s="221" t="s">
        <v>306</v>
      </c>
      <c r="C13" s="86" t="s">
        <v>55</v>
      </c>
      <c r="D13" s="17" t="s">
        <v>152</v>
      </c>
      <c r="E13" s="17"/>
      <c r="F13" s="17" t="str">
        <f>IF('Ecotox-Payet'!D13+'Ecotox-Payet'!E13=0,IF(Etoxbase!G13&lt;3,"F",""),"")</f>
        <v/>
      </c>
      <c r="G13" s="88" t="str">
        <f>IF('Hum-carc'!D13='Hum-carc'!E13,IF('Hum-carc'!F13="INH","F",""),"")</f>
        <v/>
      </c>
      <c r="H13" s="88" t="str">
        <f>IF('Hum-carc'!D13='Hum-carc'!E13,IF('Hum-carc'!F13="ORAL","F",""),"")</f>
        <v/>
      </c>
      <c r="I13" s="88" t="str">
        <f>IF('Hum-noncarc'!D13='Hum-noncarc'!E13,IF('Hum-noncarc'!F13="INH","F",""),"")</f>
        <v/>
      </c>
      <c r="J13" s="88"/>
      <c r="K13" s="89" t="str">
        <f>IF('fing-finh'!F13&gt;1000,IF('Hum-carc'!G13="ORAL","F",""),"")</f>
        <v/>
      </c>
      <c r="L13" s="89" t="str">
        <f>IF('fing-finh'!F13&gt;1000,IF('Hum-noncarc'!G13="ORAL","F",""),"")</f>
        <v/>
      </c>
      <c r="M13" s="11"/>
    </row>
    <row r="14" spans="1:14">
      <c r="A14" s="216">
        <f>ROW()</f>
        <v>14</v>
      </c>
      <c r="B14" s="221" t="s">
        <v>307</v>
      </c>
      <c r="C14" s="86" t="s">
        <v>56</v>
      </c>
      <c r="D14" s="17" t="s">
        <v>152</v>
      </c>
      <c r="E14" s="17"/>
      <c r="F14" s="17" t="str">
        <f>IF('Ecotox-Payet'!D14+'Ecotox-Payet'!E14=0,IF(Etoxbase!G14&lt;3,"F",""),"")</f>
        <v/>
      </c>
      <c r="G14" s="88" t="str">
        <f>IF('Hum-carc'!D14='Hum-carc'!E14,IF('Hum-carc'!F14="INH","F",""),"")</f>
        <v>F</v>
      </c>
      <c r="H14" s="88" t="str">
        <f>IF('Hum-carc'!D14='Hum-carc'!E14,IF('Hum-carc'!F14="ORAL","F",""),"")</f>
        <v/>
      </c>
      <c r="I14" s="88" t="str">
        <f>IF('Hum-noncarc'!D14='Hum-noncarc'!E14,IF('Hum-noncarc'!F14="INH","F",""),"")</f>
        <v/>
      </c>
      <c r="J14" s="88"/>
      <c r="K14" s="89" t="str">
        <f>IF('fing-finh'!F14&gt;1000,IF('Hum-carc'!G14="ORAL","F",""),"")</f>
        <v/>
      </c>
      <c r="L14" s="89" t="str">
        <f>IF('fing-finh'!F14&gt;1000,IF('Hum-noncarc'!G14="ORAL","F",""),"")</f>
        <v/>
      </c>
      <c r="M14" s="11"/>
    </row>
    <row r="15" spans="1:14" s="87" customFormat="1">
      <c r="A15" s="216">
        <f>ROW()</f>
        <v>15</v>
      </c>
      <c r="B15" s="221" t="s">
        <v>336</v>
      </c>
      <c r="C15" s="86" t="s">
        <v>293</v>
      </c>
      <c r="D15" s="91" t="s">
        <v>152</v>
      </c>
      <c r="E15" s="91"/>
      <c r="F15" s="17" t="str">
        <f>IF('Ecotox-Payet'!D15+'Ecotox-Payet'!E15=0,IF(Etoxbase!G15&lt;3,"F",""),"")</f>
        <v>F</v>
      </c>
      <c r="G15" s="88" t="str">
        <f>IF('Hum-carc'!D15='Hum-carc'!E15,IF('Hum-carc'!F15="INH","F",""),"")</f>
        <v/>
      </c>
      <c r="H15" s="88" t="str">
        <f>IF('Hum-carc'!D15='Hum-carc'!E15,IF('Hum-carc'!F15="ORAL","F",""),"")</f>
        <v/>
      </c>
      <c r="I15" s="88" t="str">
        <f>IF('Hum-noncarc'!D15='Hum-noncarc'!E15,IF('Hum-noncarc'!F15="INH","F",""),"")</f>
        <v/>
      </c>
      <c r="J15" s="88"/>
      <c r="K15" s="89" t="str">
        <f>IF('fing-finh'!F15&gt;1000,IF('Hum-carc'!G15="ORAL","F",""),"")</f>
        <v/>
      </c>
      <c r="L15" s="89" t="str">
        <f>IF('fing-finh'!F15&gt;1000,IF('Hum-noncarc'!G15="ORAL","F",""),"")</f>
        <v/>
      </c>
      <c r="M15" s="88"/>
      <c r="N15" s="113"/>
    </row>
    <row r="16" spans="1:14">
      <c r="A16" s="216">
        <f>ROW()</f>
        <v>16</v>
      </c>
      <c r="B16" s="221" t="s">
        <v>337</v>
      </c>
      <c r="C16" s="86" t="s">
        <v>57</v>
      </c>
      <c r="D16" s="17" t="s">
        <v>152</v>
      </c>
      <c r="E16" s="17"/>
      <c r="F16" s="17" t="str">
        <f>IF('Ecotox-Payet'!D16+'Ecotox-Payet'!E16=0,IF(Etoxbase!G16&lt;3,"F",""),"")</f>
        <v/>
      </c>
      <c r="G16" s="88" t="str">
        <f>IF('Hum-carc'!D16='Hum-carc'!E16,IF('Hum-carc'!F16="INH","F",""),"")</f>
        <v/>
      </c>
      <c r="H16" s="88" t="str">
        <f>IF('Hum-carc'!D16='Hum-carc'!E16,IF('Hum-carc'!F16="ORAL","F",""),"")</f>
        <v/>
      </c>
      <c r="I16" s="88" t="str">
        <f>IF('Hum-noncarc'!D16='Hum-noncarc'!E16,IF('Hum-noncarc'!F16="INH","F",""),"")</f>
        <v/>
      </c>
      <c r="J16" s="88"/>
      <c r="K16" s="89" t="str">
        <f>IF('fing-finh'!F16&gt;1000,IF('Hum-carc'!G16="ORAL","F",""),"")</f>
        <v/>
      </c>
      <c r="L16" s="89" t="str">
        <f>IF('fing-finh'!F16&gt;1000,IF('Hum-noncarc'!G16="ORAL","F",""),"")</f>
        <v/>
      </c>
      <c r="M16" s="11"/>
    </row>
    <row r="17" spans="1:14" s="87" customFormat="1">
      <c r="A17" s="216">
        <f>ROW()</f>
        <v>17</v>
      </c>
      <c r="B17" s="221" t="s">
        <v>338</v>
      </c>
      <c r="C17" s="86" t="s">
        <v>294</v>
      </c>
      <c r="D17" s="91" t="s">
        <v>152</v>
      </c>
      <c r="E17" s="91" t="s">
        <v>152</v>
      </c>
      <c r="F17" s="17" t="str">
        <f>IF('Ecotox-Payet'!D17+'Ecotox-Payet'!E17=0,IF(Etoxbase!G17&lt;3,"F",""),"")</f>
        <v>F</v>
      </c>
      <c r="G17" s="88" t="str">
        <f>IF('Hum-carc'!D17='Hum-carc'!E17,IF('Hum-carc'!F17="INH","F",""),"")</f>
        <v/>
      </c>
      <c r="H17" s="88" t="str">
        <f>IF('Hum-carc'!D17='Hum-carc'!E17,IF('Hum-carc'!F17="ORAL","F",""),"")</f>
        <v/>
      </c>
      <c r="I17" s="88" t="str">
        <f>IF('Hum-noncarc'!D17='Hum-noncarc'!E17,IF('Hum-noncarc'!F17="INH","F",""),"")</f>
        <v/>
      </c>
      <c r="J17" s="88"/>
      <c r="K17" s="89" t="str">
        <f>IF('fing-finh'!F17&gt;1000,IF('Hum-carc'!G17="ORAL","F",""),"")</f>
        <v/>
      </c>
      <c r="L17" s="89" t="str">
        <f>IF('fing-finh'!F17&gt;1000,IF('Hum-noncarc'!G17="ORAL","F",""),"")</f>
        <v/>
      </c>
      <c r="M17" s="88"/>
      <c r="N17" s="113"/>
    </row>
    <row r="18" spans="1:14" s="87" customFormat="1">
      <c r="A18" s="216">
        <f>ROW()</f>
        <v>18</v>
      </c>
      <c r="B18" s="221" t="s">
        <v>339</v>
      </c>
      <c r="C18" s="86" t="s">
        <v>295</v>
      </c>
      <c r="D18" s="91" t="s">
        <v>152</v>
      </c>
      <c r="E18" s="91" t="s">
        <v>152</v>
      </c>
      <c r="F18" s="17" t="str">
        <f>IF('Ecotox-Payet'!D18+'Ecotox-Payet'!E18=0,IF(Etoxbase!G18&lt;3,"F",""),"")</f>
        <v>F</v>
      </c>
      <c r="G18" s="88" t="str">
        <f>IF('Hum-carc'!D18='Hum-carc'!E18,IF('Hum-carc'!F18="INH","F",""),"")</f>
        <v/>
      </c>
      <c r="H18" s="88" t="str">
        <f>IF('Hum-carc'!D18='Hum-carc'!E18,IF('Hum-carc'!F18="ORAL","F",""),"")</f>
        <v/>
      </c>
      <c r="I18" s="88" t="str">
        <f>IF('Hum-noncarc'!D18='Hum-noncarc'!E18,IF('Hum-noncarc'!F18="INH","F",""),"")</f>
        <v/>
      </c>
      <c r="J18" s="88"/>
      <c r="K18" s="89" t="str">
        <f>IF('fing-finh'!F18&gt;1000,IF('Hum-carc'!G18="ORAL","F",""),"")</f>
        <v/>
      </c>
      <c r="L18" s="89" t="str">
        <f>IF('fing-finh'!F18&gt;1000,IF('Hum-noncarc'!G18="ORAL","F",""),"")</f>
        <v/>
      </c>
      <c r="M18" s="88"/>
      <c r="N18" s="113"/>
    </row>
    <row r="19" spans="1:14">
      <c r="A19" s="216">
        <f>ROW()</f>
        <v>19</v>
      </c>
      <c r="B19" s="221" t="s">
        <v>340</v>
      </c>
      <c r="C19" s="86" t="s">
        <v>58</v>
      </c>
      <c r="D19" s="17" t="s">
        <v>152</v>
      </c>
      <c r="E19" s="17"/>
      <c r="F19" s="17" t="str">
        <f>IF('Ecotox-Payet'!D19+'Ecotox-Payet'!E19=0,IF(Etoxbase!G19&lt;3,"F",""),"")</f>
        <v/>
      </c>
      <c r="G19" s="88" t="str">
        <f>IF('Hum-carc'!D19='Hum-carc'!E19,IF('Hum-carc'!F19="INH","F",""),"")</f>
        <v/>
      </c>
      <c r="H19" s="88" t="str">
        <f>IF('Hum-carc'!D19='Hum-carc'!E19,IF('Hum-carc'!F19="ORAL","F",""),"")</f>
        <v>F</v>
      </c>
      <c r="I19" s="88" t="str">
        <f>IF('Hum-noncarc'!D19='Hum-noncarc'!E19,IF('Hum-noncarc'!F19="INH","F",""),"")</f>
        <v/>
      </c>
      <c r="J19" s="88"/>
      <c r="K19" s="89" t="str">
        <f>IF('fing-finh'!F19&gt;1000,IF('Hum-carc'!G19="ORAL","F",""),"")</f>
        <v>F</v>
      </c>
      <c r="L19" s="89" t="str">
        <f>IF('fing-finh'!F19&gt;1000,IF('Hum-noncarc'!G19="ORAL","F",""),"")</f>
        <v/>
      </c>
      <c r="M19" s="11"/>
    </row>
    <row r="20" spans="1:14" s="87" customFormat="1">
      <c r="A20" s="216">
        <f>ROW()</f>
        <v>20</v>
      </c>
      <c r="B20" s="221" t="s">
        <v>341</v>
      </c>
      <c r="C20" s="108" t="s">
        <v>297</v>
      </c>
      <c r="D20" s="91" t="s">
        <v>152</v>
      </c>
      <c r="E20" s="91"/>
      <c r="F20" s="17" t="str">
        <f>IF('Ecotox-Payet'!D20+'Ecotox-Payet'!E20=0,IF(Etoxbase!G20&lt;3,"F",""),"")</f>
        <v>F</v>
      </c>
      <c r="G20" s="88" t="str">
        <f>IF('Hum-carc'!D20='Hum-carc'!E20,IF('Hum-carc'!F20="INH","F",""),"")</f>
        <v/>
      </c>
      <c r="H20" s="88" t="str">
        <f>IF('Hum-carc'!D20='Hum-carc'!E20,IF('Hum-carc'!F20="ORAL","F",""),"")</f>
        <v/>
      </c>
      <c r="I20" s="88" t="str">
        <f>IF('Hum-noncarc'!D20='Hum-noncarc'!E20,IF('Hum-noncarc'!F20="INH","F",""),"")</f>
        <v/>
      </c>
      <c r="J20" s="88"/>
      <c r="K20" s="89" t="str">
        <f>IF('fing-finh'!F20&gt;1000,IF('Hum-carc'!G20="ORAL","F",""),"")</f>
        <v/>
      </c>
      <c r="L20" s="89" t="str">
        <f>IF('fing-finh'!F20&gt;1000,IF('Hum-noncarc'!G20="ORAL","F",""),"")</f>
        <v/>
      </c>
      <c r="M20" s="88"/>
      <c r="N20" s="113"/>
    </row>
    <row r="21" spans="1:14">
      <c r="A21" s="216">
        <f>ROW()</f>
        <v>21</v>
      </c>
      <c r="B21" s="221" t="s">
        <v>342</v>
      </c>
      <c r="C21" s="86" t="s">
        <v>59</v>
      </c>
      <c r="D21" s="17" t="s">
        <v>152</v>
      </c>
      <c r="E21" s="17"/>
      <c r="F21" s="17" t="str">
        <f>IF('Ecotox-Payet'!D21+'Ecotox-Payet'!E21=0,IF(Etoxbase!G21&lt;3,"F",""),"")</f>
        <v>F</v>
      </c>
      <c r="G21" s="88" t="str">
        <f>IF('Hum-carc'!D21='Hum-carc'!E21,IF('Hum-carc'!F21="INH","F",""),"")</f>
        <v/>
      </c>
      <c r="H21" s="88" t="str">
        <f>IF('Hum-carc'!D21='Hum-carc'!E21,IF('Hum-carc'!F21="ORAL","F",""),"")</f>
        <v/>
      </c>
      <c r="I21" s="88" t="str">
        <f>IF('Hum-noncarc'!D21='Hum-noncarc'!E21,IF('Hum-noncarc'!F21="INH","F",""),"")</f>
        <v/>
      </c>
      <c r="J21" s="88"/>
      <c r="K21" s="89" t="str">
        <f>IF('fing-finh'!F21&gt;1000,IF('Hum-carc'!G21="ORAL","F",""),"")</f>
        <v/>
      </c>
      <c r="L21" s="89" t="str">
        <f>IF('fing-finh'!F21&gt;1000,IF('Hum-noncarc'!G21="ORAL","F",""),"")</f>
        <v/>
      </c>
      <c r="M21" s="11"/>
    </row>
    <row r="22" spans="1:14">
      <c r="A22" s="216">
        <f>ROW()</f>
        <v>22</v>
      </c>
      <c r="B22" s="221" t="s">
        <v>343</v>
      </c>
      <c r="C22" s="86" t="s">
        <v>60</v>
      </c>
      <c r="D22" s="17" t="s">
        <v>152</v>
      </c>
      <c r="E22" s="17"/>
      <c r="F22" s="17" t="str">
        <f>IF('Ecotox-Payet'!D22+'Ecotox-Payet'!E22=0,IF(Etoxbase!G22&lt;3,"F",""),"")</f>
        <v/>
      </c>
      <c r="G22" s="88" t="str">
        <f>IF('Hum-carc'!D22='Hum-carc'!E22,IF('Hum-carc'!F22="INH","F",""),"")</f>
        <v/>
      </c>
      <c r="H22" s="88" t="str">
        <f>IF('Hum-carc'!D22='Hum-carc'!E22,IF('Hum-carc'!F22="ORAL","F",""),"")</f>
        <v/>
      </c>
      <c r="I22" s="88" t="str">
        <f>IF('Hum-noncarc'!D22='Hum-noncarc'!E22,IF('Hum-noncarc'!F22="INH","F",""),"")</f>
        <v/>
      </c>
      <c r="J22" s="88"/>
      <c r="K22" s="89" t="str">
        <f>IF('fing-finh'!F22&gt;1000,IF('Hum-carc'!G22="ORAL","F",""),"")</f>
        <v/>
      </c>
      <c r="L22" s="89" t="str">
        <f>IF('fing-finh'!F22&gt;1000,IF('Hum-noncarc'!G22="ORAL","F",""),"")</f>
        <v/>
      </c>
      <c r="M22" s="11"/>
    </row>
    <row r="23" spans="1:14">
      <c r="A23" s="216">
        <f>ROW()</f>
        <v>23</v>
      </c>
      <c r="B23" s="221" t="s">
        <v>344</v>
      </c>
      <c r="C23" s="86" t="s">
        <v>61</v>
      </c>
      <c r="D23" s="17" t="s">
        <v>152</v>
      </c>
      <c r="E23" s="17"/>
      <c r="F23" s="17" t="str">
        <f>IF('Ecotox-Payet'!D23+'Ecotox-Payet'!E23=0,IF(Etoxbase!G23&lt;3,"F",""),"")</f>
        <v/>
      </c>
      <c r="G23" s="88" t="str">
        <f>IF('Hum-carc'!D23='Hum-carc'!E23,IF('Hum-carc'!F23="INH","F",""),"")</f>
        <v/>
      </c>
      <c r="H23" s="88" t="str">
        <f>IF('Hum-carc'!D23='Hum-carc'!E23,IF('Hum-carc'!F23="ORAL","F",""),"")</f>
        <v/>
      </c>
      <c r="I23" s="88" t="str">
        <f>IF('Hum-noncarc'!D23='Hum-noncarc'!E23,IF('Hum-noncarc'!F23="INH","F",""),"")</f>
        <v/>
      </c>
      <c r="J23" s="88"/>
      <c r="K23" s="89" t="str">
        <f>IF('fing-finh'!F23&gt;1000,IF('Hum-carc'!G23="ORAL","F",""),"")</f>
        <v/>
      </c>
      <c r="L23" s="89" t="str">
        <f>IF('fing-finh'!F23&gt;1000,IF('Hum-noncarc'!G23="ORAL","F",""),"")</f>
        <v/>
      </c>
      <c r="M23" s="11"/>
    </row>
    <row r="24" spans="1:14">
      <c r="A24" s="216">
        <f>ROW()</f>
        <v>24</v>
      </c>
      <c r="B24" s="221" t="s">
        <v>345</v>
      </c>
      <c r="C24" s="86" t="s">
        <v>62</v>
      </c>
      <c r="D24" s="17" t="s">
        <v>152</v>
      </c>
      <c r="E24" s="17"/>
      <c r="F24" s="17" t="str">
        <f>IF('Ecotox-Payet'!D24+'Ecotox-Payet'!E24=0,IF(Etoxbase!G24&lt;3,"F",""),"")</f>
        <v/>
      </c>
      <c r="G24" s="88" t="str">
        <f>IF('Hum-carc'!D24='Hum-carc'!E24,IF('Hum-carc'!F24="INH","F",""),"")</f>
        <v/>
      </c>
      <c r="H24" s="88" t="str">
        <f>IF('Hum-carc'!D24='Hum-carc'!E24,IF('Hum-carc'!F24="ORAL","F",""),"")</f>
        <v/>
      </c>
      <c r="I24" s="88" t="str">
        <f>IF('Hum-noncarc'!D24='Hum-noncarc'!E24,IF('Hum-noncarc'!F24="INH","F",""),"")</f>
        <v/>
      </c>
      <c r="J24" s="88"/>
      <c r="K24" s="89" t="str">
        <f>IF('fing-finh'!F24&gt;1000,IF('Hum-carc'!G24="ORAL","F",""),"")</f>
        <v/>
      </c>
      <c r="L24" s="89" t="str">
        <f>IF('fing-finh'!F24&gt;1000,IF('Hum-noncarc'!G24="ORAL","F",""),"")</f>
        <v/>
      </c>
      <c r="M24" s="11"/>
    </row>
    <row r="25" spans="1:14">
      <c r="A25" s="216">
        <f>ROW()</f>
        <v>25</v>
      </c>
      <c r="B25" s="221" t="s">
        <v>346</v>
      </c>
      <c r="C25" s="86" t="s">
        <v>63</v>
      </c>
      <c r="D25" s="17" t="s">
        <v>152</v>
      </c>
      <c r="E25" s="17"/>
      <c r="F25" s="17" t="str">
        <f>IF('Ecotox-Payet'!D25+'Ecotox-Payet'!E25=0,IF(Etoxbase!G25&lt;3,"F",""),"")</f>
        <v>F</v>
      </c>
      <c r="G25" s="88" t="str">
        <f>IF('Hum-carc'!D25='Hum-carc'!E25,IF('Hum-carc'!F25="INH","F",""),"")</f>
        <v/>
      </c>
      <c r="H25" s="88" t="str">
        <f>IF('Hum-carc'!D25='Hum-carc'!E25,IF('Hum-carc'!F25="ORAL","F",""),"")</f>
        <v/>
      </c>
      <c r="I25" s="88" t="str">
        <f>IF('Hum-noncarc'!D25='Hum-noncarc'!E25,IF('Hum-noncarc'!F25="INH","F",""),"")</f>
        <v/>
      </c>
      <c r="J25" s="88"/>
      <c r="K25" s="89" t="str">
        <f>IF('fing-finh'!F25&gt;1000,IF('Hum-carc'!G25="ORAL","F",""),"")</f>
        <v/>
      </c>
      <c r="L25" s="89" t="str">
        <f>IF('fing-finh'!F25&gt;1000,IF('Hum-noncarc'!G25="ORAL","F",""),"")</f>
        <v/>
      </c>
      <c r="M25" s="11"/>
    </row>
    <row r="26" spans="1:14">
      <c r="A26" s="216">
        <f>ROW()</f>
        <v>26</v>
      </c>
      <c r="B26" s="221" t="s">
        <v>347</v>
      </c>
      <c r="C26" s="86" t="s">
        <v>64</v>
      </c>
      <c r="D26" s="17" t="s">
        <v>152</v>
      </c>
      <c r="E26" s="17"/>
      <c r="F26" s="17" t="str">
        <f>IF('Ecotox-Payet'!D26+'Ecotox-Payet'!E26=0,IF(Etoxbase!G26&lt;3,"F",""),"")</f>
        <v/>
      </c>
      <c r="G26" s="88" t="str">
        <f>IF('Hum-carc'!D26='Hum-carc'!E26,IF('Hum-carc'!F26="INH","F",""),"")</f>
        <v/>
      </c>
      <c r="H26" s="88" t="str">
        <f>IF('Hum-carc'!D26='Hum-carc'!E26,IF('Hum-carc'!F26="ORAL","F",""),"")</f>
        <v/>
      </c>
      <c r="I26" s="88" t="str">
        <f>IF('Hum-noncarc'!D26='Hum-noncarc'!E26,IF('Hum-noncarc'!F26="INH","F",""),"")</f>
        <v/>
      </c>
      <c r="J26" s="88"/>
      <c r="K26" s="89" t="str">
        <f>IF('fing-finh'!F26&gt;1000,IF('Hum-carc'!G26="ORAL","F",""),"")</f>
        <v/>
      </c>
      <c r="L26" s="89" t="str">
        <f>IF('fing-finh'!F26&gt;1000,IF('Hum-noncarc'!G26="ORAL","F",""),"")</f>
        <v/>
      </c>
      <c r="M26" s="11"/>
    </row>
    <row r="27" spans="1:14">
      <c r="A27" s="216">
        <f>ROW()</f>
        <v>27</v>
      </c>
      <c r="B27" s="221" t="s">
        <v>348</v>
      </c>
      <c r="C27" s="86" t="s">
        <v>65</v>
      </c>
      <c r="D27" s="17" t="s">
        <v>152</v>
      </c>
      <c r="E27" s="17"/>
      <c r="F27" s="17" t="str">
        <f>IF('Ecotox-Payet'!D27+'Ecotox-Payet'!E27=0,IF(Etoxbase!G27&lt;3,"F",""),"")</f>
        <v/>
      </c>
      <c r="G27" s="88" t="str">
        <f>IF('Hum-carc'!D27='Hum-carc'!E27,IF('Hum-carc'!F27="INH","F",""),"")</f>
        <v/>
      </c>
      <c r="H27" s="88" t="str">
        <f>IF('Hum-carc'!D27='Hum-carc'!E27,IF('Hum-carc'!F27="ORAL","F",""),"")</f>
        <v/>
      </c>
      <c r="I27" s="88" t="str">
        <f>IF('Hum-noncarc'!D27='Hum-noncarc'!E27,IF('Hum-noncarc'!F27="INH","F",""),"")</f>
        <v/>
      </c>
      <c r="J27" s="88"/>
      <c r="K27" s="89" t="str">
        <f>IF('fing-finh'!F27&gt;1000,IF('Hum-carc'!G27="ORAL","F",""),"")</f>
        <v/>
      </c>
      <c r="L27" s="89" t="str">
        <f>IF('fing-finh'!F27&gt;1000,IF('Hum-noncarc'!G27="ORAL","F",""),"")</f>
        <v/>
      </c>
      <c r="M27" s="11"/>
    </row>
    <row r="28" spans="1:14" s="87" customFormat="1">
      <c r="A28" s="216">
        <f>ROW()</f>
        <v>28</v>
      </c>
      <c r="B28" s="221" t="s">
        <v>349</v>
      </c>
      <c r="C28" s="86" t="s">
        <v>296</v>
      </c>
      <c r="D28" s="91" t="s">
        <v>152</v>
      </c>
      <c r="E28" s="91"/>
      <c r="F28" s="17" t="str">
        <f>IF('Ecotox-Payet'!D28+'Ecotox-Payet'!E28=0,IF(Etoxbase!G28&lt;3,"F",""),"")</f>
        <v>F</v>
      </c>
      <c r="G28" s="88" t="str">
        <f>IF('Hum-carc'!D28='Hum-carc'!E28,IF('Hum-carc'!F28="INH","F",""),"")</f>
        <v/>
      </c>
      <c r="H28" s="88" t="str">
        <f>IF('Hum-carc'!D28='Hum-carc'!E28,IF('Hum-carc'!F28="ORAL","F",""),"")</f>
        <v/>
      </c>
      <c r="I28" s="88" t="str">
        <f>IF('Hum-noncarc'!D28='Hum-noncarc'!E28,IF('Hum-noncarc'!F28="INH","F",""),"")</f>
        <v/>
      </c>
      <c r="J28" s="88"/>
      <c r="K28" s="89" t="str">
        <f>IF('fing-finh'!F28&gt;1000,IF('Hum-carc'!G28="ORAL","F",""),"")</f>
        <v/>
      </c>
      <c r="L28" s="89" t="str">
        <f>IF('fing-finh'!F28&gt;1000,IF('Hum-noncarc'!G28="ORAL","F",""),"")</f>
        <v/>
      </c>
      <c r="M28" s="88"/>
      <c r="N28" s="113"/>
    </row>
    <row r="29" spans="1:14">
      <c r="A29" s="216">
        <f>ROW()</f>
        <v>29</v>
      </c>
      <c r="B29" s="221" t="s">
        <v>350</v>
      </c>
      <c r="C29" s="86" t="s">
        <v>66</v>
      </c>
      <c r="D29" s="17" t="s">
        <v>152</v>
      </c>
      <c r="E29" s="17"/>
      <c r="F29" s="17" t="str">
        <f>IF('Ecotox-Payet'!D29+'Ecotox-Payet'!E29=0,IF(Etoxbase!G29&lt;3,"F",""),"")</f>
        <v/>
      </c>
      <c r="G29" s="88" t="str">
        <f>IF('Hum-carc'!D29='Hum-carc'!E29,IF('Hum-carc'!F29="INH","F",""),"")</f>
        <v/>
      </c>
      <c r="H29" s="88" t="str">
        <f>IF('Hum-carc'!D29='Hum-carc'!E29,IF('Hum-carc'!F29="ORAL","F",""),"")</f>
        <v/>
      </c>
      <c r="I29" s="88" t="str">
        <f>IF('Hum-noncarc'!D29='Hum-noncarc'!E29,IF('Hum-noncarc'!F29="INH","F",""),"")</f>
        <v/>
      </c>
      <c r="J29" s="88"/>
      <c r="K29" s="89" t="str">
        <f>IF('fing-finh'!F29&gt;1000,IF('Hum-carc'!G29="ORAL","F",""),"")</f>
        <v/>
      </c>
      <c r="L29" s="89" t="str">
        <f>IF('fing-finh'!F29&gt;1000,IF('Hum-noncarc'!G29="ORAL","F",""),"")</f>
        <v/>
      </c>
      <c r="M29" s="11"/>
    </row>
    <row r="30" spans="1:14">
      <c r="A30" s="216">
        <f>ROW()</f>
        <v>30</v>
      </c>
      <c r="B30" s="221" t="s">
        <v>351</v>
      </c>
      <c r="C30" s="86" t="s">
        <v>67</v>
      </c>
      <c r="D30" s="17" t="s">
        <v>152</v>
      </c>
      <c r="E30" s="17"/>
      <c r="F30" s="17" t="str">
        <f>IF('Ecotox-Payet'!D30+'Ecotox-Payet'!E30=0,IF(Etoxbase!G30&lt;3,"F",""),"")</f>
        <v/>
      </c>
      <c r="G30" s="88" t="str">
        <f>IF('Hum-carc'!D30='Hum-carc'!E30,IF('Hum-carc'!F30="INH","F",""),"")</f>
        <v/>
      </c>
      <c r="H30" s="88" t="str">
        <f>IF('Hum-carc'!D30='Hum-carc'!E30,IF('Hum-carc'!F30="ORAL","F",""),"")</f>
        <v/>
      </c>
      <c r="I30" s="88" t="str">
        <f>IF('Hum-noncarc'!D30='Hum-noncarc'!E30,IF('Hum-noncarc'!F30="INH","F",""),"")</f>
        <v/>
      </c>
      <c r="J30" s="88"/>
      <c r="K30" s="89" t="str">
        <f>IF('fing-finh'!F30&gt;1000,IF('Hum-carc'!G30="ORAL","F",""),"")</f>
        <v/>
      </c>
      <c r="L30" s="89" t="str">
        <f>IF('fing-finh'!F30&gt;1000,IF('Hum-noncarc'!G30="ORAL","F",""),"")</f>
        <v/>
      </c>
      <c r="M30" s="11"/>
    </row>
    <row r="31" spans="1:14">
      <c r="A31" s="216">
        <f>ROW()</f>
        <v>31</v>
      </c>
      <c r="B31" s="221" t="s">
        <v>352</v>
      </c>
      <c r="C31" s="86" t="s">
        <v>68</v>
      </c>
      <c r="D31" s="17" t="s">
        <v>152</v>
      </c>
      <c r="E31" s="91" t="s">
        <v>152</v>
      </c>
      <c r="F31" s="17" t="str">
        <f>IF('Ecotox-Payet'!D31+'Ecotox-Payet'!E31=0,IF(Etoxbase!G31&lt;3,"F",""),"")</f>
        <v/>
      </c>
      <c r="G31" s="88" t="str">
        <f>IF('Hum-carc'!D31='Hum-carc'!E31,IF('Hum-carc'!F31="INH","F",""),"")</f>
        <v/>
      </c>
      <c r="H31" s="88" t="str">
        <f>IF('Hum-carc'!D31='Hum-carc'!E31,IF('Hum-carc'!F31="ORAL","F",""),"")</f>
        <v/>
      </c>
      <c r="I31" s="88" t="str">
        <f>IF('Hum-noncarc'!D31='Hum-noncarc'!E31,IF('Hum-noncarc'!F31="INH","F",""),"")</f>
        <v/>
      </c>
      <c r="J31" s="88"/>
      <c r="K31" s="89" t="str">
        <f>IF('fing-finh'!F31&gt;1000,IF('Hum-carc'!G31="ORAL","F",""),"")</f>
        <v/>
      </c>
      <c r="L31" s="89" t="str">
        <f>IF('fing-finh'!F31&gt;1000,IF('Hum-noncarc'!G31="ORAL","F",""),"")</f>
        <v/>
      </c>
      <c r="M31" s="11"/>
    </row>
    <row r="32" spans="1:14">
      <c r="C32" s="9"/>
      <c r="D32" s="17"/>
      <c r="E32" s="17"/>
      <c r="F32" s="17"/>
      <c r="G32" s="11"/>
      <c r="H32" s="11"/>
      <c r="I32" s="11"/>
      <c r="J32" s="11"/>
      <c r="K32" s="12"/>
      <c r="L32" s="12"/>
      <c r="M32" s="11"/>
    </row>
    <row r="33" spans="3:13">
      <c r="C33" s="9"/>
      <c r="D33" s="17"/>
      <c r="E33" s="17"/>
      <c r="F33" s="17"/>
      <c r="G33" s="11"/>
      <c r="H33" s="11"/>
      <c r="I33" s="11"/>
      <c r="J33" s="11"/>
      <c r="K33" s="12"/>
      <c r="L33" s="12"/>
      <c r="M33" s="11"/>
    </row>
    <row r="34" spans="3:13">
      <c r="C34" s="9"/>
      <c r="D34" s="17"/>
      <c r="E34" s="17"/>
      <c r="F34" s="17"/>
      <c r="G34" s="11"/>
      <c r="H34" s="11"/>
      <c r="I34" s="11"/>
      <c r="J34" s="11"/>
      <c r="K34" s="12"/>
      <c r="L34" s="12"/>
      <c r="M34" s="11"/>
    </row>
    <row r="35" spans="3:13">
      <c r="C35" s="9"/>
      <c r="D35" s="17"/>
      <c r="E35" s="17"/>
      <c r="F35" s="17"/>
      <c r="G35" s="11"/>
      <c r="H35" s="11"/>
      <c r="I35" s="11"/>
      <c r="J35" s="11"/>
      <c r="K35" s="12"/>
      <c r="L35" s="12"/>
      <c r="M35" s="11"/>
    </row>
    <row r="36" spans="3:13">
      <c r="C36" s="9"/>
      <c r="D36" s="17"/>
      <c r="E36" s="17"/>
      <c r="F36" s="17"/>
      <c r="G36" s="11"/>
      <c r="H36" s="11"/>
      <c r="I36" s="11"/>
      <c r="J36" s="11"/>
      <c r="K36" s="12"/>
      <c r="L36" s="12"/>
      <c r="M36" s="11"/>
    </row>
    <row r="37" spans="3:13">
      <c r="C37" s="9"/>
      <c r="D37" s="17"/>
      <c r="E37" s="17"/>
      <c r="F37" s="17"/>
      <c r="G37" s="11"/>
      <c r="H37" s="11"/>
      <c r="I37" s="11"/>
      <c r="J37" s="11"/>
      <c r="K37" s="12"/>
      <c r="L37" s="12"/>
      <c r="M37" s="11"/>
    </row>
    <row r="38" spans="3:13">
      <c r="C38" s="9"/>
      <c r="D38" s="17"/>
      <c r="E38" s="17"/>
      <c r="F38" s="17"/>
      <c r="G38" s="11"/>
      <c r="H38" s="11"/>
      <c r="I38" s="11"/>
      <c r="J38" s="11"/>
      <c r="K38" s="12"/>
      <c r="L38" s="12"/>
      <c r="M38" s="11"/>
    </row>
    <row r="39" spans="3:13">
      <c r="C39" s="9"/>
      <c r="D39" s="17"/>
      <c r="E39" s="17"/>
      <c r="F39" s="17"/>
      <c r="G39" s="11"/>
      <c r="H39" s="11"/>
      <c r="I39" s="11"/>
      <c r="J39" s="11"/>
      <c r="K39" s="12"/>
      <c r="L39" s="12"/>
      <c r="M39" s="11"/>
    </row>
    <row r="40" spans="3:13">
      <c r="C40" s="9"/>
      <c r="D40" s="17"/>
      <c r="E40" s="17"/>
      <c r="F40" s="17"/>
      <c r="G40" s="11"/>
      <c r="H40" s="11"/>
      <c r="I40" s="11"/>
      <c r="J40" s="11"/>
      <c r="K40" s="12"/>
      <c r="L40" s="12"/>
      <c r="M40" s="11"/>
    </row>
    <row r="41" spans="3:13">
      <c r="C41" s="9"/>
      <c r="D41" s="17"/>
      <c r="E41" s="17"/>
      <c r="F41" s="17"/>
      <c r="G41" s="11"/>
      <c r="H41" s="11"/>
      <c r="I41" s="11"/>
      <c r="J41" s="11"/>
      <c r="K41" s="12"/>
      <c r="L41" s="12"/>
      <c r="M41" s="11"/>
    </row>
    <row r="42" spans="3:13">
      <c r="C42" s="9"/>
      <c r="D42" s="17"/>
      <c r="E42" s="17"/>
      <c r="F42" s="17"/>
      <c r="G42" s="11"/>
      <c r="H42" s="11"/>
      <c r="I42" s="11"/>
      <c r="J42" s="11"/>
      <c r="K42" s="12"/>
      <c r="L42" s="12"/>
      <c r="M42" s="11"/>
    </row>
    <row r="43" spans="3:13">
      <c r="C43" s="9"/>
      <c r="D43" s="17"/>
      <c r="E43" s="17"/>
      <c r="F43" s="17"/>
      <c r="G43" s="11"/>
      <c r="H43" s="11"/>
      <c r="I43" s="11"/>
      <c r="J43" s="11"/>
      <c r="K43" s="12"/>
      <c r="L43" s="12"/>
      <c r="M43" s="11"/>
    </row>
    <row r="44" spans="3:13">
      <c r="C44" s="9"/>
      <c r="D44" s="17"/>
      <c r="E44" s="17"/>
      <c r="F44" s="17"/>
      <c r="G44" s="11"/>
      <c r="H44" s="11"/>
      <c r="I44" s="11"/>
      <c r="J44" s="11"/>
      <c r="K44" s="12"/>
      <c r="L44" s="12"/>
      <c r="M44" s="11"/>
    </row>
    <row r="45" spans="3:13">
      <c r="C45" s="9"/>
      <c r="D45" s="17"/>
      <c r="E45" s="17"/>
      <c r="F45" s="17"/>
      <c r="G45" s="11"/>
      <c r="H45" s="11"/>
      <c r="I45" s="11"/>
      <c r="J45" s="11"/>
      <c r="K45" s="12"/>
      <c r="L45" s="12"/>
      <c r="M45" s="11"/>
    </row>
    <row r="46" spans="3:13">
      <c r="C46" s="9"/>
      <c r="D46" s="17"/>
      <c r="E46" s="17"/>
      <c r="F46" s="17"/>
      <c r="G46" s="11"/>
      <c r="H46" s="11"/>
      <c r="I46" s="11"/>
      <c r="J46" s="11"/>
      <c r="K46" s="12"/>
      <c r="L46" s="12"/>
      <c r="M46" s="11"/>
    </row>
    <row r="47" spans="3:13">
      <c r="C47" s="9"/>
      <c r="D47" s="17"/>
      <c r="E47" s="17"/>
      <c r="F47" s="17"/>
      <c r="G47" s="11"/>
      <c r="H47" s="11"/>
      <c r="I47" s="11"/>
      <c r="J47" s="11"/>
      <c r="K47" s="12"/>
      <c r="L47" s="12"/>
      <c r="M47" s="11"/>
    </row>
    <row r="48" spans="3:13">
      <c r="C48" s="9"/>
      <c r="D48" s="17"/>
      <c r="E48" s="17"/>
      <c r="F48" s="17"/>
      <c r="G48" s="11"/>
      <c r="H48" s="11"/>
      <c r="I48" s="11"/>
      <c r="J48" s="11"/>
      <c r="K48" s="12"/>
      <c r="L48" s="12"/>
      <c r="M48" s="11"/>
    </row>
    <row r="49" spans="3:13">
      <c r="C49" s="9"/>
      <c r="D49" s="17"/>
      <c r="E49" s="17"/>
      <c r="F49" s="17"/>
      <c r="G49" s="11"/>
      <c r="H49" s="11"/>
      <c r="I49" s="11"/>
      <c r="J49" s="11"/>
      <c r="K49" s="12"/>
      <c r="L49" s="12"/>
      <c r="M49" s="11"/>
    </row>
    <row r="50" spans="3:13">
      <c r="C50" s="9"/>
      <c r="D50" s="17"/>
      <c r="E50" s="17"/>
      <c r="F50" s="17"/>
      <c r="G50" s="11"/>
      <c r="H50" s="11"/>
      <c r="I50" s="11"/>
      <c r="J50" s="11"/>
      <c r="K50" s="12"/>
      <c r="L50" s="12"/>
      <c r="M50" s="11"/>
    </row>
    <row r="51" spans="3:13">
      <c r="C51" s="9"/>
      <c r="D51" s="17"/>
      <c r="E51" s="17"/>
      <c r="F51" s="17"/>
      <c r="G51" s="11"/>
      <c r="H51" s="11"/>
      <c r="I51" s="11"/>
      <c r="J51" s="11"/>
      <c r="K51" s="12"/>
      <c r="L51" s="12"/>
      <c r="M51" s="11"/>
    </row>
    <row r="52" spans="3:13">
      <c r="C52" s="9"/>
      <c r="D52" s="17"/>
      <c r="E52" s="17"/>
      <c r="F52" s="17"/>
      <c r="G52" s="11"/>
      <c r="H52" s="11"/>
      <c r="I52" s="11"/>
      <c r="J52" s="11"/>
      <c r="K52" s="12"/>
      <c r="L52" s="12"/>
      <c r="M52" s="11"/>
    </row>
    <row r="53" spans="3:13">
      <c r="C53" s="9"/>
      <c r="D53" s="17"/>
      <c r="E53" s="17"/>
      <c r="F53" s="17"/>
      <c r="G53" s="11"/>
      <c r="H53" s="11"/>
      <c r="I53" s="11"/>
      <c r="J53" s="11"/>
      <c r="K53" s="12"/>
      <c r="L53" s="12"/>
      <c r="M53" s="11"/>
    </row>
    <row r="54" spans="3:13">
      <c r="C54" s="9"/>
      <c r="D54" s="17"/>
      <c r="E54" s="17"/>
      <c r="F54" s="17"/>
      <c r="G54" s="11"/>
      <c r="H54" s="11"/>
      <c r="I54" s="11"/>
      <c r="J54" s="11"/>
      <c r="K54" s="12"/>
      <c r="L54" s="12"/>
      <c r="M54" s="11"/>
    </row>
    <row r="55" spans="3:13">
      <c r="C55" s="9"/>
      <c r="D55" s="17"/>
      <c r="E55" s="17"/>
      <c r="F55" s="17"/>
      <c r="G55" s="11"/>
      <c r="H55" s="11"/>
      <c r="I55" s="11"/>
      <c r="J55" s="11"/>
      <c r="K55" s="12"/>
      <c r="L55" s="12"/>
      <c r="M55" s="11"/>
    </row>
    <row r="56" spans="3:13">
      <c r="C56" s="9"/>
      <c r="D56" s="17"/>
      <c r="E56" s="17"/>
      <c r="F56" s="17"/>
      <c r="G56" s="11"/>
      <c r="H56" s="11"/>
      <c r="I56" s="11"/>
      <c r="J56" s="11"/>
      <c r="K56" s="12"/>
      <c r="L56" s="12"/>
      <c r="M56" s="11"/>
    </row>
    <row r="57" spans="3:13">
      <c r="C57" s="9"/>
      <c r="D57" s="17"/>
      <c r="E57" s="17"/>
      <c r="F57" s="17"/>
      <c r="G57" s="11"/>
      <c r="H57" s="11"/>
      <c r="I57" s="11"/>
      <c r="J57" s="11"/>
      <c r="K57" s="12"/>
      <c r="L57" s="12"/>
      <c r="M57" s="11"/>
    </row>
    <row r="58" spans="3:13">
      <c r="C58" s="9"/>
      <c r="D58" s="17"/>
      <c r="E58" s="17"/>
      <c r="F58" s="17"/>
      <c r="G58" s="11"/>
      <c r="H58" s="11"/>
      <c r="I58" s="11"/>
      <c r="J58" s="11"/>
      <c r="K58" s="12"/>
      <c r="L58" s="12"/>
      <c r="M58" s="11"/>
    </row>
    <row r="59" spans="3:13">
      <c r="C59" s="9"/>
      <c r="D59" s="17"/>
      <c r="E59" s="17"/>
      <c r="F59" s="17"/>
      <c r="G59" s="11"/>
      <c r="H59" s="11"/>
      <c r="I59" s="11"/>
      <c r="J59" s="11"/>
      <c r="K59" s="12"/>
      <c r="L59" s="12"/>
      <c r="M59" s="11"/>
    </row>
    <row r="60" spans="3:13">
      <c r="C60" s="9"/>
      <c r="D60" s="17"/>
      <c r="E60" s="17"/>
      <c r="F60" s="17"/>
      <c r="G60" s="11"/>
      <c r="H60" s="11"/>
      <c r="I60" s="11"/>
      <c r="J60" s="11"/>
      <c r="K60" s="12"/>
      <c r="L60" s="12"/>
      <c r="M60" s="11"/>
    </row>
    <row r="61" spans="3:13">
      <c r="C61" s="9"/>
      <c r="D61" s="17"/>
      <c r="E61" s="17"/>
      <c r="F61" s="17"/>
      <c r="G61" s="11"/>
      <c r="H61" s="11"/>
      <c r="I61" s="11"/>
      <c r="J61" s="11"/>
      <c r="K61" s="12"/>
      <c r="L61" s="12"/>
      <c r="M61" s="11"/>
    </row>
    <row r="62" spans="3:13">
      <c r="C62" s="9"/>
      <c r="D62" s="17"/>
      <c r="E62" s="17"/>
      <c r="F62" s="17"/>
      <c r="G62" s="11"/>
      <c r="H62" s="11"/>
      <c r="I62" s="11"/>
      <c r="J62" s="11"/>
      <c r="K62" s="12"/>
      <c r="L62" s="12"/>
      <c r="M62" s="11"/>
    </row>
    <row r="63" spans="3:13">
      <c r="C63" s="9"/>
      <c r="D63" s="17"/>
      <c r="E63" s="17"/>
      <c r="F63" s="17"/>
      <c r="G63" s="11"/>
      <c r="H63" s="11"/>
      <c r="I63" s="11"/>
      <c r="J63" s="11"/>
      <c r="K63" s="12"/>
      <c r="L63" s="12"/>
      <c r="M63" s="11"/>
    </row>
    <row r="64" spans="3:13">
      <c r="C64" s="9"/>
      <c r="D64" s="17"/>
      <c r="E64" s="17"/>
      <c r="F64" s="17"/>
      <c r="G64" s="11"/>
      <c r="H64" s="11"/>
      <c r="I64" s="11"/>
      <c r="J64" s="11"/>
      <c r="K64" s="12"/>
      <c r="L64" s="12"/>
      <c r="M64" s="11"/>
    </row>
    <row r="65" spans="3:13">
      <c r="C65" s="9"/>
      <c r="D65" s="17"/>
      <c r="E65" s="17"/>
      <c r="F65" s="17"/>
      <c r="G65" s="11"/>
      <c r="H65" s="11"/>
      <c r="I65" s="11"/>
      <c r="J65" s="11"/>
      <c r="K65" s="12"/>
      <c r="L65" s="12"/>
      <c r="M65" s="11"/>
    </row>
    <row r="66" spans="3:13">
      <c r="C66" s="9"/>
      <c r="D66" s="17"/>
      <c r="E66" s="17"/>
      <c r="F66" s="17"/>
      <c r="G66" s="11"/>
      <c r="H66" s="11"/>
      <c r="I66" s="11"/>
      <c r="J66" s="11"/>
      <c r="K66" s="12"/>
      <c r="L66" s="12"/>
      <c r="M66" s="11"/>
    </row>
    <row r="67" spans="3:13">
      <c r="C67" s="9"/>
      <c r="D67" s="17"/>
      <c r="E67" s="17"/>
      <c r="F67" s="17"/>
      <c r="G67" s="11"/>
      <c r="H67" s="11"/>
      <c r="I67" s="11"/>
      <c r="J67" s="11"/>
      <c r="K67" s="12"/>
      <c r="L67" s="12"/>
      <c r="M67" s="11"/>
    </row>
    <row r="68" spans="3:13">
      <c r="C68" s="9"/>
      <c r="D68" s="17"/>
      <c r="E68" s="17"/>
      <c r="F68" s="17"/>
      <c r="G68" s="11"/>
      <c r="H68" s="11"/>
      <c r="I68" s="11"/>
      <c r="J68" s="11"/>
      <c r="K68" s="12"/>
      <c r="L68" s="12"/>
      <c r="M68" s="11"/>
    </row>
    <row r="69" spans="3:13">
      <c r="C69" s="9"/>
      <c r="D69" s="17"/>
      <c r="E69" s="17"/>
      <c r="F69" s="17"/>
      <c r="G69" s="11"/>
      <c r="H69" s="11"/>
      <c r="I69" s="11"/>
      <c r="J69" s="11"/>
      <c r="K69" s="12"/>
      <c r="L69" s="12"/>
      <c r="M69" s="11"/>
    </row>
    <row r="70" spans="3:13">
      <c r="C70" s="9"/>
      <c r="D70" s="17"/>
      <c r="E70" s="17"/>
      <c r="F70" s="17"/>
      <c r="G70" s="11"/>
      <c r="H70" s="11"/>
      <c r="I70" s="11"/>
      <c r="J70" s="11"/>
      <c r="K70" s="12"/>
      <c r="L70" s="12"/>
      <c r="M70" s="11"/>
    </row>
    <row r="71" spans="3:13">
      <c r="C71" s="9"/>
      <c r="D71" s="17"/>
      <c r="E71" s="17"/>
      <c r="F71" s="17"/>
      <c r="G71" s="11"/>
      <c r="H71" s="11"/>
      <c r="I71" s="11"/>
      <c r="J71" s="11"/>
      <c r="K71" s="12"/>
      <c r="L71" s="12"/>
      <c r="M71" s="11"/>
    </row>
    <row r="72" spans="3:13">
      <c r="C72" s="9"/>
      <c r="D72" s="17"/>
      <c r="E72" s="17"/>
      <c r="F72" s="17"/>
      <c r="G72" s="11"/>
      <c r="H72" s="11"/>
      <c r="I72" s="11"/>
      <c r="J72" s="11"/>
      <c r="K72" s="12"/>
      <c r="L72" s="12"/>
      <c r="M72" s="11"/>
    </row>
    <row r="73" spans="3:13">
      <c r="C73" s="9"/>
      <c r="D73" s="17"/>
      <c r="E73" s="17"/>
      <c r="F73" s="17"/>
      <c r="G73" s="11"/>
      <c r="H73" s="11"/>
      <c r="I73" s="11"/>
      <c r="J73" s="11"/>
      <c r="K73" s="12"/>
      <c r="L73" s="12"/>
      <c r="M73" s="11"/>
    </row>
    <row r="74" spans="3:13">
      <c r="C74" s="9"/>
      <c r="D74" s="17"/>
      <c r="E74" s="17"/>
      <c r="F74" s="17"/>
      <c r="G74" s="11"/>
      <c r="H74" s="11"/>
      <c r="I74" s="11"/>
      <c r="J74" s="11"/>
      <c r="K74" s="12"/>
      <c r="L74" s="12"/>
      <c r="M74" s="11"/>
    </row>
    <row r="75" spans="3:13">
      <c r="C75" s="9"/>
      <c r="D75" s="17"/>
      <c r="E75" s="17"/>
      <c r="F75" s="17"/>
      <c r="G75" s="11"/>
      <c r="H75" s="11"/>
      <c r="I75" s="11"/>
      <c r="J75" s="11"/>
      <c r="K75" s="12"/>
      <c r="L75" s="12"/>
      <c r="M75" s="11"/>
    </row>
    <row r="76" spans="3:13">
      <c r="C76" s="9"/>
      <c r="D76" s="17"/>
      <c r="E76" s="17"/>
      <c r="F76" s="17"/>
      <c r="G76" s="11"/>
      <c r="H76" s="11"/>
      <c r="I76" s="11"/>
      <c r="J76" s="11"/>
      <c r="K76" s="12"/>
      <c r="L76" s="12"/>
      <c r="M76" s="11"/>
    </row>
    <row r="77" spans="3:13">
      <c r="C77" s="9"/>
      <c r="D77" s="17"/>
      <c r="E77" s="17"/>
      <c r="F77" s="17"/>
      <c r="G77" s="11"/>
      <c r="H77" s="11"/>
      <c r="I77" s="11"/>
      <c r="J77" s="11"/>
      <c r="K77" s="12"/>
      <c r="L77" s="12"/>
      <c r="M77" s="11"/>
    </row>
    <row r="78" spans="3:13">
      <c r="C78" s="9"/>
      <c r="D78" s="17"/>
      <c r="E78" s="17"/>
      <c r="F78" s="17"/>
      <c r="G78" s="11"/>
      <c r="H78" s="11"/>
      <c r="I78" s="11"/>
      <c r="J78" s="11"/>
      <c r="K78" s="12"/>
      <c r="L78" s="12"/>
      <c r="M78" s="11"/>
    </row>
    <row r="79" spans="3:13">
      <c r="C79" s="9"/>
      <c r="D79" s="17"/>
      <c r="E79" s="17"/>
      <c r="F79" s="17"/>
      <c r="G79" s="11"/>
      <c r="H79" s="11"/>
      <c r="I79" s="11"/>
      <c r="J79" s="11"/>
      <c r="K79" s="12"/>
      <c r="L79" s="12"/>
      <c r="M79" s="11"/>
    </row>
    <row r="80" spans="3:13">
      <c r="C80" s="9"/>
      <c r="D80" s="17"/>
      <c r="E80" s="17"/>
      <c r="F80" s="17"/>
      <c r="G80" s="11"/>
      <c r="H80" s="11"/>
      <c r="I80" s="11"/>
      <c r="J80" s="11"/>
      <c r="K80" s="12"/>
      <c r="L80" s="12"/>
      <c r="M80" s="11"/>
    </row>
    <row r="81" spans="3:13">
      <c r="C81" s="9"/>
      <c r="D81" s="17"/>
      <c r="E81" s="17"/>
      <c r="F81" s="17"/>
      <c r="G81" s="11"/>
      <c r="H81" s="11"/>
      <c r="I81" s="11"/>
      <c r="J81" s="11"/>
      <c r="K81" s="12"/>
      <c r="L81" s="12"/>
      <c r="M81" s="11"/>
    </row>
    <row r="82" spans="3:13">
      <c r="C82" s="9"/>
      <c r="D82" s="17"/>
      <c r="E82" s="17"/>
      <c r="F82" s="17"/>
      <c r="G82" s="11"/>
      <c r="H82" s="11"/>
      <c r="I82" s="11"/>
      <c r="J82" s="11"/>
      <c r="K82" s="12"/>
      <c r="L82" s="12"/>
      <c r="M82" s="11"/>
    </row>
    <row r="83" spans="3:13">
      <c r="C83" s="9"/>
      <c r="D83" s="17"/>
      <c r="E83" s="17"/>
      <c r="F83" s="17"/>
      <c r="G83" s="11"/>
      <c r="H83" s="11"/>
      <c r="I83" s="11"/>
      <c r="J83" s="11"/>
      <c r="K83" s="12"/>
      <c r="L83" s="12"/>
      <c r="M83" s="11"/>
    </row>
    <row r="84" spans="3:13">
      <c r="C84" s="9"/>
      <c r="D84" s="17"/>
      <c r="E84" s="17"/>
      <c r="F84" s="17"/>
      <c r="G84" s="11"/>
      <c r="H84" s="11"/>
      <c r="I84" s="11"/>
      <c r="J84" s="11"/>
      <c r="K84" s="12"/>
      <c r="L84" s="12"/>
      <c r="M84" s="11"/>
    </row>
    <row r="85" spans="3:13">
      <c r="C85" s="9"/>
      <c r="D85" s="17"/>
      <c r="E85" s="17"/>
      <c r="F85" s="17"/>
      <c r="G85" s="11"/>
      <c r="H85" s="11"/>
      <c r="I85" s="11"/>
      <c r="J85" s="11"/>
      <c r="K85" s="12"/>
      <c r="L85" s="12"/>
      <c r="M85" s="11"/>
    </row>
    <row r="86" spans="3:13">
      <c r="C86" s="9"/>
      <c r="D86" s="17"/>
      <c r="E86" s="17"/>
      <c r="F86" s="17"/>
      <c r="G86" s="11"/>
      <c r="H86" s="11"/>
      <c r="I86" s="11"/>
      <c r="J86" s="11"/>
      <c r="K86" s="12"/>
      <c r="L86" s="12"/>
      <c r="M86" s="11"/>
    </row>
    <row r="87" spans="3:13">
      <c r="C87" s="9"/>
      <c r="D87" s="17"/>
      <c r="E87" s="17"/>
      <c r="F87" s="17"/>
      <c r="G87" s="11"/>
      <c r="H87" s="11"/>
      <c r="I87" s="11"/>
      <c r="J87" s="11"/>
      <c r="K87" s="12"/>
      <c r="L87" s="12"/>
      <c r="M87" s="11"/>
    </row>
    <row r="88" spans="3:13">
      <c r="C88" s="9"/>
      <c r="D88" s="17"/>
      <c r="E88" s="17"/>
      <c r="F88" s="17"/>
      <c r="G88" s="11"/>
      <c r="H88" s="11"/>
      <c r="I88" s="11"/>
      <c r="J88" s="11"/>
      <c r="K88" s="12"/>
      <c r="L88" s="12"/>
      <c r="M88" s="11"/>
    </row>
    <row r="89" spans="3:13">
      <c r="C89" s="9"/>
      <c r="D89" s="17"/>
      <c r="E89" s="17"/>
      <c r="F89" s="17"/>
      <c r="G89" s="11"/>
      <c r="H89" s="11"/>
      <c r="I89" s="11"/>
      <c r="J89" s="11"/>
      <c r="K89" s="12"/>
      <c r="L89" s="12"/>
      <c r="M89" s="11"/>
    </row>
    <row r="90" spans="3:13">
      <c r="C90" s="9"/>
      <c r="D90" s="17"/>
      <c r="E90" s="17"/>
      <c r="F90" s="17"/>
      <c r="G90" s="11"/>
      <c r="H90" s="11"/>
      <c r="I90" s="11"/>
      <c r="J90" s="11"/>
      <c r="K90" s="12"/>
      <c r="L90" s="12"/>
      <c r="M90" s="11"/>
    </row>
    <row r="91" spans="3:13">
      <c r="C91" s="9"/>
      <c r="D91" s="17"/>
      <c r="E91" s="17"/>
      <c r="F91" s="17"/>
      <c r="G91" s="11"/>
      <c r="H91" s="11"/>
      <c r="I91" s="11"/>
      <c r="J91" s="11"/>
      <c r="K91" s="12"/>
      <c r="L91" s="12"/>
      <c r="M91" s="11"/>
    </row>
    <row r="92" spans="3:13">
      <c r="C92" s="9"/>
      <c r="D92" s="17"/>
      <c r="E92" s="17"/>
      <c r="F92" s="17"/>
      <c r="G92" s="11"/>
      <c r="H92" s="11"/>
      <c r="I92" s="11"/>
      <c r="J92" s="11"/>
      <c r="K92" s="12"/>
      <c r="L92" s="12"/>
      <c r="M92" s="11"/>
    </row>
    <row r="93" spans="3:13">
      <c r="C93" s="9"/>
      <c r="D93" s="17"/>
      <c r="E93" s="17"/>
      <c r="F93" s="17"/>
      <c r="G93" s="11"/>
      <c r="H93" s="11"/>
      <c r="I93" s="11"/>
      <c r="J93" s="11"/>
      <c r="K93" s="12"/>
      <c r="L93" s="12"/>
      <c r="M93" s="11"/>
    </row>
    <row r="94" spans="3:13">
      <c r="C94" s="9"/>
      <c r="D94" s="17"/>
      <c r="E94" s="17"/>
      <c r="F94" s="17"/>
      <c r="G94" s="11"/>
      <c r="H94" s="11"/>
      <c r="I94" s="11"/>
      <c r="J94" s="11"/>
      <c r="K94" s="12"/>
      <c r="L94" s="12"/>
      <c r="M94" s="11"/>
    </row>
    <row r="95" spans="3:13">
      <c r="C95" s="9"/>
      <c r="D95" s="17"/>
      <c r="E95" s="17"/>
      <c r="F95" s="17"/>
      <c r="G95" s="11"/>
      <c r="H95" s="11"/>
      <c r="I95" s="11"/>
      <c r="J95" s="11"/>
      <c r="K95" s="12"/>
      <c r="L95" s="12"/>
      <c r="M95" s="11"/>
    </row>
    <row r="96" spans="3:13">
      <c r="C96" s="9"/>
      <c r="D96" s="17"/>
      <c r="E96" s="17"/>
      <c r="F96" s="17"/>
      <c r="G96" s="11"/>
      <c r="H96" s="11"/>
      <c r="I96" s="11"/>
      <c r="J96" s="11"/>
      <c r="K96" s="12"/>
      <c r="L96" s="12"/>
      <c r="M96" s="11"/>
    </row>
    <row r="97" spans="3:13">
      <c r="C97" s="9"/>
      <c r="D97" s="17"/>
      <c r="E97" s="17"/>
      <c r="F97" s="17"/>
      <c r="G97" s="11"/>
      <c r="H97" s="11"/>
      <c r="I97" s="11"/>
      <c r="J97" s="11"/>
      <c r="K97" s="12"/>
      <c r="L97" s="12"/>
      <c r="M97" s="11"/>
    </row>
    <row r="98" spans="3:13">
      <c r="C98" s="9"/>
      <c r="D98" s="17"/>
      <c r="E98" s="17"/>
      <c r="F98" s="17"/>
      <c r="G98" s="11"/>
      <c r="H98" s="11"/>
      <c r="I98" s="11"/>
      <c r="J98" s="11"/>
      <c r="K98" s="12"/>
      <c r="L98" s="12"/>
      <c r="M98" s="11"/>
    </row>
    <row r="99" spans="3:13">
      <c r="C99" s="9"/>
      <c r="D99" s="17"/>
      <c r="E99" s="17"/>
      <c r="F99" s="17"/>
      <c r="G99" s="11"/>
      <c r="H99" s="11"/>
      <c r="I99" s="11"/>
      <c r="J99" s="11"/>
      <c r="K99" s="12"/>
      <c r="L99" s="12"/>
      <c r="M99" s="11"/>
    </row>
    <row r="100" spans="3:13">
      <c r="C100" s="9"/>
      <c r="D100" s="17"/>
      <c r="E100" s="17"/>
      <c r="F100" s="17"/>
      <c r="G100" s="11"/>
      <c r="H100" s="11"/>
      <c r="I100" s="11"/>
      <c r="J100" s="11"/>
      <c r="K100" s="12"/>
      <c r="L100" s="12"/>
      <c r="M100" s="11"/>
    </row>
    <row r="101" spans="3:13">
      <c r="C101" s="9"/>
      <c r="D101" s="17"/>
      <c r="E101" s="17"/>
      <c r="F101" s="17"/>
      <c r="G101" s="11"/>
      <c r="H101" s="11"/>
      <c r="I101" s="11"/>
      <c r="J101" s="11"/>
      <c r="K101" s="12"/>
      <c r="L101" s="12"/>
      <c r="M101" s="11"/>
    </row>
    <row r="102" spans="3:13">
      <c r="C102" s="9"/>
      <c r="D102" s="17"/>
      <c r="E102" s="17"/>
      <c r="F102" s="17"/>
      <c r="G102" s="11"/>
      <c r="H102" s="11"/>
      <c r="I102" s="11"/>
      <c r="J102" s="11"/>
      <c r="K102" s="12"/>
      <c r="L102" s="12"/>
      <c r="M102" s="11"/>
    </row>
    <row r="103" spans="3:13">
      <c r="C103" s="9"/>
      <c r="D103" s="17"/>
      <c r="E103" s="17"/>
      <c r="F103" s="17"/>
      <c r="G103" s="11"/>
      <c r="H103" s="11"/>
      <c r="I103" s="11"/>
      <c r="J103" s="11"/>
      <c r="K103" s="12"/>
      <c r="L103" s="12"/>
      <c r="M103" s="11"/>
    </row>
    <row r="104" spans="3:13">
      <c r="C104" s="9"/>
      <c r="D104" s="17"/>
      <c r="E104" s="17"/>
      <c r="F104" s="17"/>
      <c r="G104" s="11"/>
      <c r="H104" s="11"/>
      <c r="I104" s="11"/>
      <c r="J104" s="11"/>
      <c r="K104" s="12"/>
      <c r="L104" s="12"/>
      <c r="M104" s="11"/>
    </row>
    <row r="105" spans="3:13">
      <c r="C105" s="9"/>
      <c r="D105" s="17"/>
      <c r="E105" s="17"/>
      <c r="F105" s="17"/>
      <c r="G105" s="11"/>
      <c r="H105" s="11"/>
      <c r="I105" s="11"/>
      <c r="J105" s="11"/>
      <c r="K105" s="12"/>
      <c r="L105" s="12"/>
      <c r="M105" s="11"/>
    </row>
    <row r="106" spans="3:13">
      <c r="C106" s="9"/>
      <c r="D106" s="17"/>
      <c r="E106" s="17"/>
      <c r="F106" s="17"/>
      <c r="G106" s="11"/>
      <c r="H106" s="11"/>
      <c r="I106" s="11"/>
      <c r="J106" s="11"/>
      <c r="K106" s="12"/>
      <c r="L106" s="12"/>
      <c r="M106" s="11"/>
    </row>
    <row r="107" spans="3:13">
      <c r="C107" s="9"/>
      <c r="D107" s="17"/>
      <c r="E107" s="17"/>
      <c r="F107" s="17"/>
      <c r="G107" s="11"/>
      <c r="H107" s="11"/>
      <c r="I107" s="11"/>
      <c r="J107" s="11"/>
      <c r="K107" s="12"/>
      <c r="L107" s="12"/>
      <c r="M107" s="11"/>
    </row>
    <row r="108" spans="3:13">
      <c r="C108" s="9"/>
      <c r="D108" s="17"/>
      <c r="E108" s="17"/>
      <c r="F108" s="17"/>
      <c r="G108" s="11"/>
      <c r="H108" s="11"/>
      <c r="I108" s="11"/>
      <c r="J108" s="11"/>
      <c r="K108" s="12"/>
      <c r="L108" s="12"/>
      <c r="M108" s="11"/>
    </row>
    <row r="109" spans="3:13">
      <c r="C109" s="9"/>
      <c r="D109" s="17"/>
      <c r="E109" s="17"/>
      <c r="F109" s="17"/>
      <c r="G109" s="11"/>
      <c r="H109" s="11"/>
      <c r="I109" s="11"/>
      <c r="J109" s="11"/>
      <c r="K109" s="12"/>
      <c r="L109" s="12"/>
      <c r="M109" s="11"/>
    </row>
    <row r="110" spans="3:13">
      <c r="C110" s="9"/>
      <c r="D110" s="17"/>
      <c r="E110" s="17"/>
      <c r="F110" s="17"/>
      <c r="G110" s="11"/>
      <c r="H110" s="11"/>
      <c r="I110" s="11"/>
      <c r="J110" s="11"/>
      <c r="K110" s="12"/>
      <c r="L110" s="12"/>
      <c r="M110" s="11"/>
    </row>
    <row r="111" spans="3:13">
      <c r="C111" s="9"/>
      <c r="D111" s="17"/>
      <c r="E111" s="17"/>
      <c r="F111" s="17"/>
      <c r="G111" s="11"/>
      <c r="H111" s="11"/>
      <c r="I111" s="11"/>
      <c r="J111" s="11"/>
      <c r="K111" s="12"/>
      <c r="L111" s="12"/>
      <c r="M111" s="11"/>
    </row>
    <row r="112" spans="3:13">
      <c r="C112" s="9"/>
      <c r="D112" s="17"/>
      <c r="E112" s="17"/>
      <c r="F112" s="17"/>
      <c r="G112" s="11"/>
      <c r="H112" s="11"/>
      <c r="I112" s="11"/>
      <c r="J112" s="11"/>
      <c r="K112" s="12"/>
      <c r="L112" s="12"/>
      <c r="M112" s="11"/>
    </row>
    <row r="113" spans="3:13">
      <c r="C113" s="9"/>
      <c r="D113" s="17"/>
      <c r="E113" s="17"/>
      <c r="F113" s="17"/>
      <c r="G113" s="11"/>
      <c r="H113" s="11"/>
      <c r="I113" s="11"/>
      <c r="J113" s="11"/>
      <c r="K113" s="12"/>
      <c r="L113" s="12"/>
      <c r="M113" s="11"/>
    </row>
    <row r="114" spans="3:13">
      <c r="C114" s="9"/>
      <c r="D114" s="17"/>
      <c r="E114" s="17"/>
      <c r="F114" s="17"/>
      <c r="G114" s="11"/>
      <c r="H114" s="11"/>
      <c r="I114" s="11"/>
      <c r="J114" s="11"/>
      <c r="K114" s="12"/>
      <c r="L114" s="12"/>
      <c r="M114" s="11"/>
    </row>
    <row r="115" spans="3:13">
      <c r="C115" s="9"/>
      <c r="D115" s="17"/>
      <c r="E115" s="17"/>
      <c r="F115" s="17"/>
      <c r="G115" s="11"/>
      <c r="H115" s="11"/>
      <c r="I115" s="11"/>
      <c r="J115" s="11"/>
      <c r="K115" s="12"/>
      <c r="L115" s="12"/>
      <c r="M115" s="11"/>
    </row>
    <row r="116" spans="3:13">
      <c r="C116" s="9"/>
      <c r="D116" s="17"/>
      <c r="E116" s="17"/>
      <c r="F116" s="17"/>
      <c r="G116" s="11"/>
      <c r="H116" s="11"/>
      <c r="I116" s="11"/>
      <c r="J116" s="11"/>
      <c r="K116" s="12"/>
      <c r="L116" s="12"/>
      <c r="M116" s="11"/>
    </row>
    <row r="117" spans="3:13">
      <c r="C117" s="9"/>
      <c r="D117" s="17"/>
      <c r="E117" s="17"/>
      <c r="F117" s="17"/>
      <c r="G117" s="11"/>
      <c r="H117" s="11"/>
      <c r="I117" s="11"/>
      <c r="J117" s="11"/>
      <c r="K117" s="12"/>
      <c r="L117" s="12"/>
      <c r="M117" s="11"/>
    </row>
    <row r="118" spans="3:13">
      <c r="C118" s="9"/>
      <c r="D118" s="17"/>
      <c r="E118" s="17"/>
      <c r="F118" s="17"/>
      <c r="G118" s="11"/>
      <c r="H118" s="11"/>
      <c r="I118" s="11"/>
      <c r="J118" s="11"/>
      <c r="K118" s="12"/>
      <c r="L118" s="12"/>
      <c r="M118" s="11"/>
    </row>
    <row r="119" spans="3:13">
      <c r="C119" s="9"/>
      <c r="D119" s="17"/>
      <c r="E119" s="17"/>
      <c r="F119" s="17"/>
      <c r="G119" s="11"/>
      <c r="H119" s="11"/>
      <c r="I119" s="11"/>
      <c r="J119" s="11"/>
      <c r="K119" s="12"/>
      <c r="L119" s="12"/>
      <c r="M119" s="11"/>
    </row>
    <row r="120" spans="3:13">
      <c r="C120" s="9"/>
      <c r="D120" s="17"/>
      <c r="E120" s="17"/>
      <c r="F120" s="17"/>
      <c r="G120" s="11"/>
      <c r="H120" s="11"/>
      <c r="I120" s="11"/>
      <c r="J120" s="11"/>
      <c r="K120" s="12"/>
      <c r="L120" s="12"/>
      <c r="M120" s="11"/>
    </row>
    <row r="121" spans="3:13">
      <c r="C121" s="9"/>
      <c r="D121" s="17"/>
      <c r="E121" s="17"/>
      <c r="F121" s="17"/>
      <c r="G121" s="11"/>
      <c r="H121" s="11"/>
      <c r="I121" s="11"/>
      <c r="J121" s="11"/>
      <c r="K121" s="12"/>
      <c r="L121" s="12"/>
      <c r="M121" s="11"/>
    </row>
    <row r="122" spans="3:13">
      <c r="C122" s="9"/>
      <c r="D122" s="17"/>
      <c r="E122" s="17"/>
      <c r="F122" s="17"/>
      <c r="G122" s="11"/>
      <c r="H122" s="11"/>
      <c r="I122" s="11"/>
      <c r="J122" s="11"/>
      <c r="K122" s="12"/>
      <c r="L122" s="12"/>
      <c r="M122" s="11"/>
    </row>
    <row r="123" spans="3:13">
      <c r="C123" s="9"/>
      <c r="D123" s="17"/>
      <c r="E123" s="17"/>
      <c r="F123" s="17"/>
      <c r="G123" s="11"/>
      <c r="H123" s="11"/>
      <c r="I123" s="11"/>
      <c r="J123" s="11"/>
      <c r="K123" s="12"/>
      <c r="L123" s="12"/>
      <c r="M123" s="11"/>
    </row>
    <row r="124" spans="3:13">
      <c r="C124" s="9"/>
      <c r="D124" s="17"/>
      <c r="E124" s="17"/>
      <c r="F124" s="17"/>
      <c r="G124" s="11"/>
      <c r="H124" s="11"/>
      <c r="I124" s="11"/>
      <c r="J124" s="11"/>
      <c r="K124" s="12"/>
      <c r="L124" s="12"/>
      <c r="M124" s="11"/>
    </row>
    <row r="125" spans="3:13">
      <c r="C125" s="9"/>
      <c r="D125" s="17"/>
      <c r="E125" s="17"/>
      <c r="F125" s="17"/>
      <c r="G125" s="11"/>
      <c r="H125" s="11"/>
      <c r="I125" s="11"/>
      <c r="J125" s="11"/>
      <c r="K125" s="12"/>
      <c r="L125" s="12"/>
      <c r="M125" s="11"/>
    </row>
    <row r="126" spans="3:13">
      <c r="C126" s="9"/>
      <c r="D126" s="17"/>
      <c r="E126" s="17"/>
      <c r="F126" s="17"/>
      <c r="G126" s="11"/>
      <c r="H126" s="11"/>
      <c r="I126" s="11"/>
      <c r="J126" s="11"/>
      <c r="K126" s="12"/>
      <c r="L126" s="12"/>
      <c r="M126" s="11"/>
    </row>
    <row r="127" spans="3:13">
      <c r="C127" s="9"/>
      <c r="D127" s="17"/>
      <c r="E127" s="17"/>
      <c r="F127" s="17"/>
      <c r="G127" s="11"/>
      <c r="H127" s="11"/>
      <c r="I127" s="11"/>
      <c r="J127" s="11"/>
      <c r="K127" s="12"/>
      <c r="L127" s="12"/>
      <c r="M127" s="11"/>
    </row>
    <row r="128" spans="3:13">
      <c r="C128" s="9"/>
      <c r="D128" s="17"/>
      <c r="E128" s="17"/>
      <c r="F128" s="17"/>
      <c r="G128" s="11"/>
      <c r="H128" s="11"/>
      <c r="I128" s="11"/>
      <c r="J128" s="11"/>
      <c r="K128" s="12"/>
      <c r="L128" s="12"/>
      <c r="M128" s="11"/>
    </row>
    <row r="129" spans="3:13">
      <c r="C129" s="9"/>
      <c r="D129" s="17"/>
      <c r="E129" s="17"/>
      <c r="F129" s="17"/>
      <c r="G129" s="11"/>
      <c r="H129" s="11"/>
      <c r="I129" s="11"/>
      <c r="J129" s="11"/>
      <c r="K129" s="12"/>
      <c r="L129" s="12"/>
      <c r="M129" s="11"/>
    </row>
    <row r="130" spans="3:13">
      <c r="C130" s="9"/>
      <c r="D130" s="17"/>
      <c r="E130" s="17"/>
      <c r="F130" s="17"/>
      <c r="G130" s="11"/>
      <c r="H130" s="11"/>
      <c r="I130" s="11"/>
      <c r="J130" s="11"/>
      <c r="K130" s="12"/>
      <c r="L130" s="12"/>
      <c r="M130" s="11"/>
    </row>
    <row r="131" spans="3:13">
      <c r="C131" s="9"/>
      <c r="D131" s="17"/>
      <c r="E131" s="17"/>
      <c r="F131" s="17"/>
      <c r="G131" s="11"/>
      <c r="H131" s="11"/>
      <c r="I131" s="11"/>
      <c r="J131" s="11"/>
      <c r="K131" s="12"/>
      <c r="L131" s="12"/>
      <c r="M131" s="11"/>
    </row>
    <row r="132" spans="3:13">
      <c r="C132" s="9"/>
      <c r="D132" s="17"/>
      <c r="E132" s="17"/>
      <c r="F132" s="17"/>
      <c r="G132" s="11"/>
      <c r="H132" s="11"/>
      <c r="I132" s="11"/>
      <c r="J132" s="11"/>
      <c r="K132" s="12"/>
      <c r="L132" s="12"/>
      <c r="M132" s="11"/>
    </row>
    <row r="133" spans="3:13">
      <c r="C133" s="9"/>
      <c r="D133" s="17"/>
      <c r="E133" s="17"/>
      <c r="F133" s="17"/>
      <c r="G133" s="11"/>
      <c r="H133" s="11"/>
      <c r="I133" s="11"/>
      <c r="J133" s="11"/>
      <c r="K133" s="12"/>
      <c r="L133" s="12"/>
      <c r="M133" s="11"/>
    </row>
    <row r="134" spans="3:13">
      <c r="C134" s="9"/>
      <c r="D134" s="17"/>
      <c r="E134" s="17"/>
      <c r="F134" s="17"/>
      <c r="G134" s="11"/>
      <c r="H134" s="11"/>
      <c r="I134" s="11"/>
      <c r="J134" s="11"/>
      <c r="K134" s="12"/>
      <c r="L134" s="12"/>
      <c r="M134" s="11"/>
    </row>
    <row r="135" spans="3:13">
      <c r="C135" s="9"/>
      <c r="D135" s="17"/>
      <c r="E135" s="17"/>
      <c r="F135" s="17"/>
      <c r="G135" s="11"/>
      <c r="H135" s="11"/>
      <c r="I135" s="11"/>
      <c r="J135" s="11"/>
      <c r="K135" s="12"/>
      <c r="L135" s="12"/>
      <c r="M135" s="11"/>
    </row>
    <row r="136" spans="3:13">
      <c r="C136" s="9"/>
      <c r="D136" s="17"/>
      <c r="E136" s="17"/>
      <c r="F136" s="17"/>
      <c r="G136" s="11"/>
      <c r="H136" s="11"/>
      <c r="I136" s="11"/>
      <c r="J136" s="11"/>
      <c r="K136" s="12"/>
      <c r="L136" s="12"/>
      <c r="M136" s="11"/>
    </row>
    <row r="137" spans="3:13">
      <c r="C137" s="9"/>
      <c r="D137" s="17"/>
      <c r="E137" s="17"/>
      <c r="F137" s="17"/>
      <c r="G137" s="11"/>
      <c r="H137" s="11"/>
      <c r="I137" s="11"/>
      <c r="J137" s="11"/>
      <c r="K137" s="12"/>
      <c r="L137" s="12"/>
      <c r="M137" s="11"/>
    </row>
    <row r="138" spans="3:13">
      <c r="C138" s="9"/>
      <c r="D138" s="17"/>
      <c r="E138" s="17"/>
      <c r="F138" s="17"/>
      <c r="G138" s="11"/>
      <c r="H138" s="11"/>
      <c r="I138" s="11"/>
      <c r="J138" s="11"/>
      <c r="K138" s="12"/>
      <c r="L138" s="12"/>
      <c r="M138" s="11"/>
    </row>
    <row r="139" spans="3:13">
      <c r="C139" s="9"/>
      <c r="D139" s="17"/>
      <c r="E139" s="17"/>
      <c r="F139" s="17"/>
      <c r="G139" s="11"/>
      <c r="H139" s="11"/>
      <c r="I139" s="11"/>
      <c r="J139" s="11"/>
      <c r="K139" s="12"/>
      <c r="L139" s="12"/>
      <c r="M139" s="11"/>
    </row>
    <row r="140" spans="3:13">
      <c r="C140" s="9"/>
      <c r="D140" s="17"/>
      <c r="E140" s="17"/>
      <c r="F140" s="17"/>
      <c r="G140" s="11"/>
      <c r="H140" s="11"/>
      <c r="I140" s="11"/>
      <c r="J140" s="11"/>
      <c r="K140" s="12"/>
      <c r="L140" s="12"/>
      <c r="M140" s="11"/>
    </row>
    <row r="141" spans="3:13">
      <c r="C141" s="9"/>
      <c r="D141" s="17"/>
      <c r="E141" s="17"/>
      <c r="F141" s="17"/>
      <c r="G141" s="11"/>
      <c r="H141" s="11"/>
      <c r="I141" s="11"/>
      <c r="J141" s="11"/>
      <c r="K141" s="12"/>
      <c r="L141" s="12"/>
      <c r="M141" s="11"/>
    </row>
    <row r="142" spans="3:13">
      <c r="C142" s="9"/>
      <c r="D142" s="17"/>
      <c r="E142" s="17"/>
      <c r="F142" s="17"/>
      <c r="G142" s="11"/>
      <c r="H142" s="11"/>
      <c r="I142" s="11"/>
      <c r="J142" s="11"/>
      <c r="K142" s="12"/>
      <c r="L142" s="12"/>
      <c r="M142" s="11"/>
    </row>
    <row r="143" spans="3:13">
      <c r="C143" s="9"/>
      <c r="D143" s="17"/>
      <c r="E143" s="17"/>
      <c r="F143" s="17"/>
      <c r="G143" s="11"/>
      <c r="H143" s="11"/>
      <c r="I143" s="11"/>
      <c r="J143" s="11"/>
      <c r="K143" s="12"/>
      <c r="L143" s="12"/>
      <c r="M143" s="11"/>
    </row>
    <row r="144" spans="3:13">
      <c r="C144" s="9"/>
      <c r="D144" s="17"/>
      <c r="E144" s="17"/>
      <c r="F144" s="17"/>
      <c r="G144" s="11"/>
      <c r="H144" s="11"/>
      <c r="I144" s="11"/>
      <c r="J144" s="11"/>
      <c r="K144" s="12"/>
      <c r="L144" s="12"/>
      <c r="M144" s="11"/>
    </row>
    <row r="145" spans="3:13">
      <c r="C145" s="9"/>
      <c r="D145" s="17"/>
      <c r="E145" s="17"/>
      <c r="F145" s="17"/>
      <c r="G145" s="11"/>
      <c r="H145" s="11"/>
      <c r="I145" s="11"/>
      <c r="J145" s="11"/>
      <c r="K145" s="12"/>
      <c r="L145" s="12"/>
      <c r="M145" s="11"/>
    </row>
    <row r="146" spans="3:13">
      <c r="C146" s="9"/>
      <c r="D146" s="17"/>
      <c r="E146" s="17"/>
      <c r="F146" s="17"/>
      <c r="G146" s="11"/>
      <c r="H146" s="11"/>
      <c r="I146" s="11"/>
      <c r="J146" s="11"/>
      <c r="K146" s="12"/>
      <c r="L146" s="12"/>
      <c r="M146" s="11"/>
    </row>
    <row r="147" spans="3:13">
      <c r="C147" s="9"/>
      <c r="D147" s="17"/>
      <c r="E147" s="17"/>
      <c r="F147" s="17"/>
      <c r="G147" s="11"/>
      <c r="H147" s="11"/>
      <c r="I147" s="11"/>
      <c r="J147" s="11"/>
      <c r="K147" s="12"/>
      <c r="L147" s="12"/>
      <c r="M147" s="11"/>
    </row>
    <row r="148" spans="3:13">
      <c r="C148" s="9"/>
      <c r="D148" s="17"/>
      <c r="E148" s="17"/>
      <c r="F148" s="17"/>
      <c r="G148" s="11"/>
      <c r="H148" s="11"/>
      <c r="I148" s="11"/>
      <c r="J148" s="11"/>
      <c r="K148" s="12"/>
      <c r="L148" s="12"/>
      <c r="M148" s="11"/>
    </row>
    <row r="149" spans="3:13">
      <c r="C149" s="9"/>
      <c r="D149" s="17"/>
      <c r="E149" s="17"/>
      <c r="F149" s="17"/>
      <c r="G149" s="11"/>
      <c r="H149" s="11"/>
      <c r="I149" s="11"/>
      <c r="J149" s="11"/>
      <c r="K149" s="12"/>
      <c r="L149" s="12"/>
      <c r="M149" s="11"/>
    </row>
    <row r="150" spans="3:13">
      <c r="C150" s="9"/>
      <c r="D150" s="17"/>
      <c r="E150" s="17"/>
      <c r="F150" s="17"/>
      <c r="G150" s="11"/>
      <c r="H150" s="11"/>
      <c r="I150" s="11"/>
      <c r="J150" s="11"/>
      <c r="K150" s="12"/>
      <c r="L150" s="12"/>
      <c r="M150" s="11"/>
    </row>
    <row r="151" spans="3:13">
      <c r="C151" s="9"/>
      <c r="D151" s="17"/>
      <c r="E151" s="17"/>
      <c r="F151" s="17"/>
      <c r="G151" s="11"/>
      <c r="H151" s="11"/>
      <c r="I151" s="11"/>
      <c r="J151" s="11"/>
      <c r="K151" s="12"/>
      <c r="L151" s="12"/>
      <c r="M151" s="11"/>
    </row>
    <row r="152" spans="3:13">
      <c r="C152" s="9"/>
      <c r="D152" s="17"/>
      <c r="E152" s="17"/>
      <c r="F152" s="17"/>
      <c r="G152" s="11"/>
      <c r="H152" s="11"/>
      <c r="I152" s="11"/>
      <c r="J152" s="11"/>
      <c r="K152" s="12"/>
      <c r="L152" s="12"/>
      <c r="M152" s="11"/>
    </row>
    <row r="153" spans="3:13">
      <c r="C153" s="9"/>
      <c r="D153" s="17"/>
      <c r="E153" s="17"/>
      <c r="F153" s="17"/>
      <c r="G153" s="11"/>
      <c r="H153" s="11"/>
      <c r="I153" s="11"/>
      <c r="J153" s="11"/>
      <c r="K153" s="12"/>
      <c r="L153" s="12"/>
      <c r="M153" s="11"/>
    </row>
    <row r="154" spans="3:13">
      <c r="C154" s="9"/>
      <c r="D154" s="17"/>
      <c r="E154" s="17"/>
      <c r="F154" s="17"/>
      <c r="G154" s="11"/>
      <c r="H154" s="11"/>
      <c r="I154" s="11"/>
      <c r="J154" s="11"/>
      <c r="K154" s="12"/>
      <c r="L154" s="12"/>
      <c r="M154" s="11"/>
    </row>
    <row r="155" spans="3:13">
      <c r="C155" s="9"/>
      <c r="D155" s="17"/>
      <c r="E155" s="17"/>
      <c r="F155" s="17"/>
      <c r="G155" s="11"/>
      <c r="H155" s="11"/>
      <c r="I155" s="11"/>
      <c r="J155" s="11"/>
      <c r="K155" s="12"/>
      <c r="L155" s="12"/>
      <c r="M155" s="11"/>
    </row>
    <row r="156" spans="3:13">
      <c r="C156" s="9"/>
      <c r="D156" s="17"/>
      <c r="E156" s="17"/>
      <c r="F156" s="17"/>
      <c r="G156" s="11"/>
      <c r="H156" s="11"/>
      <c r="I156" s="11"/>
      <c r="J156" s="11"/>
      <c r="K156" s="12"/>
      <c r="L156" s="12"/>
      <c r="M156" s="11"/>
    </row>
    <row r="157" spans="3:13">
      <c r="C157" s="9"/>
      <c r="D157" s="17"/>
      <c r="E157" s="17"/>
      <c r="F157" s="17"/>
      <c r="G157" s="11"/>
      <c r="H157" s="11"/>
      <c r="I157" s="11"/>
      <c r="J157" s="11"/>
      <c r="K157" s="12"/>
      <c r="L157" s="12"/>
      <c r="M157" s="11"/>
    </row>
    <row r="158" spans="3:13">
      <c r="C158" s="9"/>
      <c r="D158" s="17"/>
      <c r="E158" s="17"/>
      <c r="F158" s="17"/>
      <c r="G158" s="11"/>
      <c r="H158" s="11"/>
      <c r="I158" s="11"/>
      <c r="J158" s="11"/>
      <c r="K158" s="12"/>
      <c r="L158" s="12"/>
      <c r="M158" s="11"/>
    </row>
    <row r="159" spans="3:13">
      <c r="C159" s="9"/>
      <c r="D159" s="17"/>
      <c r="E159" s="17"/>
      <c r="F159" s="17"/>
      <c r="G159" s="11"/>
      <c r="H159" s="11"/>
      <c r="I159" s="11"/>
      <c r="J159" s="11"/>
      <c r="K159" s="12"/>
      <c r="L159" s="12"/>
      <c r="M159" s="11"/>
    </row>
    <row r="160" spans="3:13">
      <c r="C160" s="9"/>
      <c r="D160" s="17"/>
      <c r="E160" s="17"/>
      <c r="F160" s="17"/>
      <c r="G160" s="11"/>
      <c r="H160" s="11"/>
      <c r="I160" s="11"/>
      <c r="J160" s="11"/>
      <c r="K160" s="12"/>
      <c r="L160" s="12"/>
      <c r="M160" s="11"/>
    </row>
    <row r="161" spans="3:13">
      <c r="C161" s="9"/>
      <c r="D161" s="17"/>
      <c r="E161" s="17"/>
      <c r="F161" s="17"/>
      <c r="G161" s="11"/>
      <c r="H161" s="11"/>
      <c r="I161" s="11"/>
      <c r="J161" s="11"/>
      <c r="K161" s="12"/>
      <c r="L161" s="12"/>
      <c r="M161" s="11"/>
    </row>
    <row r="162" spans="3:13">
      <c r="C162" s="9"/>
      <c r="D162" s="17"/>
      <c r="E162" s="17"/>
      <c r="F162" s="17"/>
      <c r="G162" s="11"/>
      <c r="H162" s="11"/>
      <c r="I162" s="11"/>
      <c r="J162" s="11"/>
      <c r="K162" s="12"/>
      <c r="L162" s="12"/>
      <c r="M162" s="11"/>
    </row>
    <row r="163" spans="3:13">
      <c r="C163" s="9"/>
      <c r="D163" s="17"/>
      <c r="E163" s="17"/>
      <c r="F163" s="17"/>
      <c r="G163" s="11"/>
      <c r="H163" s="11"/>
      <c r="I163" s="11"/>
      <c r="J163" s="11"/>
      <c r="K163" s="12"/>
      <c r="L163" s="12"/>
      <c r="M163" s="11"/>
    </row>
    <row r="164" spans="3:13">
      <c r="C164" s="9"/>
      <c r="D164" s="17"/>
      <c r="E164" s="17"/>
      <c r="F164" s="17"/>
      <c r="G164" s="11"/>
      <c r="H164" s="11"/>
      <c r="I164" s="11"/>
      <c r="J164" s="11"/>
      <c r="K164" s="12"/>
      <c r="L164" s="12"/>
      <c r="M164" s="11"/>
    </row>
    <row r="165" spans="3:13">
      <c r="C165" s="9"/>
      <c r="D165" s="17"/>
      <c r="E165" s="17"/>
      <c r="F165" s="17"/>
      <c r="G165" s="11"/>
      <c r="H165" s="11"/>
      <c r="I165" s="11"/>
      <c r="J165" s="11"/>
      <c r="K165" s="12"/>
      <c r="L165" s="12"/>
      <c r="M165" s="11"/>
    </row>
    <row r="166" spans="3:13">
      <c r="C166" s="9"/>
      <c r="D166" s="17"/>
      <c r="E166" s="17"/>
      <c r="F166" s="17"/>
      <c r="G166" s="11"/>
      <c r="H166" s="11"/>
      <c r="I166" s="11"/>
      <c r="J166" s="11"/>
      <c r="K166" s="12"/>
      <c r="L166" s="12"/>
      <c r="M166" s="11"/>
    </row>
    <row r="167" spans="3:13">
      <c r="C167" s="9"/>
      <c r="D167" s="17"/>
      <c r="E167" s="17"/>
      <c r="F167" s="17"/>
      <c r="G167" s="11"/>
      <c r="H167" s="11"/>
      <c r="I167" s="11"/>
      <c r="J167" s="11"/>
      <c r="K167" s="12"/>
      <c r="L167" s="12"/>
      <c r="M167" s="11"/>
    </row>
    <row r="168" spans="3:13">
      <c r="C168" s="9"/>
      <c r="D168" s="17"/>
      <c r="E168" s="17"/>
      <c r="F168" s="17"/>
      <c r="G168" s="11"/>
      <c r="H168" s="11"/>
      <c r="I168" s="11"/>
      <c r="J168" s="11"/>
      <c r="K168" s="12"/>
      <c r="L168" s="12"/>
      <c r="M168" s="11"/>
    </row>
    <row r="169" spans="3:13">
      <c r="C169" s="9"/>
      <c r="D169" s="17"/>
      <c r="E169" s="17"/>
      <c r="F169" s="17"/>
      <c r="G169" s="11"/>
      <c r="H169" s="11"/>
      <c r="I169" s="11"/>
      <c r="J169" s="11"/>
      <c r="K169" s="12"/>
      <c r="L169" s="12"/>
      <c r="M169" s="11"/>
    </row>
    <row r="170" spans="3:13">
      <c r="C170" s="9"/>
      <c r="D170" s="17"/>
      <c r="E170" s="17"/>
      <c r="F170" s="17"/>
      <c r="G170" s="11"/>
      <c r="H170" s="11"/>
      <c r="I170" s="11"/>
      <c r="J170" s="11"/>
      <c r="K170" s="12"/>
      <c r="L170" s="12"/>
      <c r="M170" s="11"/>
    </row>
    <row r="171" spans="3:13">
      <c r="C171" s="9"/>
      <c r="D171" s="17"/>
      <c r="E171" s="17"/>
      <c r="F171" s="17"/>
      <c r="G171" s="11"/>
      <c r="H171" s="11"/>
      <c r="I171" s="11"/>
      <c r="J171" s="11"/>
      <c r="K171" s="12"/>
      <c r="L171" s="12"/>
      <c r="M171" s="11"/>
    </row>
    <row r="172" spans="3:13">
      <c r="C172" s="9"/>
      <c r="D172" s="17"/>
      <c r="E172" s="17"/>
      <c r="F172" s="17"/>
      <c r="G172" s="11"/>
      <c r="H172" s="11"/>
      <c r="I172" s="11"/>
      <c r="J172" s="11"/>
      <c r="K172" s="12"/>
      <c r="L172" s="12"/>
      <c r="M172" s="11"/>
    </row>
    <row r="173" spans="3:13">
      <c r="C173" s="9"/>
      <c r="D173" s="17"/>
      <c r="E173" s="17"/>
      <c r="F173" s="17"/>
      <c r="G173" s="11"/>
      <c r="H173" s="11"/>
      <c r="I173" s="11"/>
      <c r="J173" s="11"/>
      <c r="K173" s="12"/>
      <c r="L173" s="12"/>
      <c r="M173" s="11"/>
    </row>
    <row r="174" spans="3:13">
      <c r="C174" s="9"/>
      <c r="D174" s="17"/>
      <c r="E174" s="17"/>
      <c r="F174" s="17"/>
      <c r="G174" s="11"/>
      <c r="H174" s="11"/>
      <c r="I174" s="11"/>
      <c r="J174" s="11"/>
      <c r="K174" s="12"/>
      <c r="L174" s="12"/>
      <c r="M174" s="11"/>
    </row>
    <row r="175" spans="3:13">
      <c r="C175" s="9"/>
      <c r="D175" s="17"/>
      <c r="E175" s="17"/>
      <c r="F175" s="17"/>
      <c r="G175" s="11"/>
      <c r="H175" s="11"/>
      <c r="I175" s="11"/>
      <c r="J175" s="11"/>
      <c r="K175" s="12"/>
      <c r="L175" s="12"/>
      <c r="M175" s="11"/>
    </row>
    <row r="176" spans="3:13">
      <c r="C176" s="9"/>
      <c r="D176" s="17"/>
      <c r="E176" s="17"/>
      <c r="F176" s="17"/>
      <c r="G176" s="11"/>
      <c r="H176" s="11"/>
      <c r="I176" s="11"/>
      <c r="J176" s="11"/>
      <c r="K176" s="12"/>
      <c r="L176" s="12"/>
      <c r="M176" s="11"/>
    </row>
    <row r="177" spans="3:13">
      <c r="C177" s="9"/>
      <c r="D177" s="17"/>
      <c r="E177" s="17"/>
      <c r="F177" s="17"/>
      <c r="G177" s="11"/>
      <c r="H177" s="11"/>
      <c r="I177" s="11"/>
      <c r="J177" s="11"/>
      <c r="K177" s="12"/>
      <c r="L177" s="12"/>
      <c r="M177" s="11"/>
    </row>
    <row r="178" spans="3:13">
      <c r="C178" s="9"/>
      <c r="D178" s="17"/>
      <c r="E178" s="17"/>
      <c r="F178" s="17"/>
      <c r="G178" s="11"/>
      <c r="H178" s="11"/>
      <c r="I178" s="11"/>
      <c r="J178" s="11"/>
      <c r="K178" s="12"/>
      <c r="L178" s="12"/>
      <c r="M178" s="11"/>
    </row>
    <row r="179" spans="3:13">
      <c r="C179" s="9"/>
      <c r="D179" s="17"/>
      <c r="E179" s="17"/>
      <c r="F179" s="17"/>
      <c r="G179" s="11"/>
      <c r="H179" s="11"/>
      <c r="I179" s="11"/>
      <c r="J179" s="11"/>
      <c r="K179" s="12"/>
      <c r="L179" s="12"/>
      <c r="M179" s="11"/>
    </row>
    <row r="180" spans="3:13">
      <c r="C180" s="9"/>
      <c r="D180" s="17"/>
      <c r="E180" s="17"/>
      <c r="F180" s="17"/>
      <c r="G180" s="11"/>
      <c r="H180" s="11"/>
      <c r="I180" s="11"/>
      <c r="J180" s="11"/>
      <c r="K180" s="12"/>
      <c r="L180" s="12"/>
      <c r="M180" s="11"/>
    </row>
    <row r="181" spans="3:13">
      <c r="C181" s="9"/>
      <c r="D181" s="17"/>
      <c r="E181" s="17"/>
      <c r="F181" s="17"/>
      <c r="G181" s="11"/>
      <c r="H181" s="11"/>
      <c r="I181" s="11"/>
      <c r="J181" s="11"/>
      <c r="K181" s="12"/>
      <c r="L181" s="12"/>
      <c r="M181" s="11"/>
    </row>
    <row r="182" spans="3:13">
      <c r="C182" s="9"/>
      <c r="D182" s="17"/>
      <c r="E182" s="17"/>
      <c r="F182" s="17"/>
      <c r="G182" s="11"/>
      <c r="H182" s="11"/>
      <c r="I182" s="11"/>
      <c r="J182" s="11"/>
      <c r="K182" s="12"/>
      <c r="L182" s="12"/>
      <c r="M182" s="11"/>
    </row>
    <row r="183" spans="3:13">
      <c r="C183" s="9"/>
      <c r="D183" s="17"/>
      <c r="E183" s="17"/>
      <c r="F183" s="17"/>
      <c r="G183" s="11"/>
      <c r="H183" s="11"/>
      <c r="I183" s="11"/>
      <c r="J183" s="11"/>
      <c r="K183" s="12"/>
      <c r="L183" s="12"/>
      <c r="M183" s="11"/>
    </row>
    <row r="184" spans="3:13">
      <c r="C184" s="9"/>
      <c r="D184" s="17"/>
      <c r="E184" s="17"/>
      <c r="F184" s="17"/>
      <c r="G184" s="11"/>
      <c r="H184" s="11"/>
      <c r="I184" s="11"/>
      <c r="J184" s="11"/>
      <c r="K184" s="12"/>
      <c r="L184" s="12"/>
      <c r="M184" s="11"/>
    </row>
    <row r="185" spans="3:13">
      <c r="C185" s="9"/>
      <c r="D185" s="17"/>
      <c r="E185" s="17"/>
      <c r="F185" s="17"/>
      <c r="G185" s="11"/>
      <c r="H185" s="11"/>
      <c r="I185" s="11"/>
      <c r="J185" s="11"/>
      <c r="K185" s="12"/>
      <c r="L185" s="12"/>
      <c r="M185" s="11"/>
    </row>
    <row r="186" spans="3:13">
      <c r="C186" s="9"/>
      <c r="D186" s="17"/>
      <c r="E186" s="17"/>
      <c r="F186" s="17"/>
      <c r="G186" s="11"/>
      <c r="H186" s="11"/>
      <c r="I186" s="11"/>
      <c r="J186" s="11"/>
      <c r="K186" s="12"/>
      <c r="L186" s="12"/>
      <c r="M186" s="11"/>
    </row>
    <row r="187" spans="3:13">
      <c r="C187" s="9"/>
      <c r="D187" s="17"/>
      <c r="E187" s="17"/>
      <c r="F187" s="17"/>
      <c r="G187" s="11"/>
      <c r="H187" s="11"/>
      <c r="I187" s="11"/>
      <c r="J187" s="11"/>
      <c r="K187" s="12"/>
      <c r="L187" s="12"/>
      <c r="M187" s="11"/>
    </row>
    <row r="188" spans="3:13">
      <c r="C188" s="9"/>
      <c r="D188" s="17"/>
      <c r="E188" s="17"/>
      <c r="F188" s="17"/>
      <c r="G188" s="11"/>
      <c r="H188" s="11"/>
      <c r="I188" s="11"/>
      <c r="J188" s="11"/>
      <c r="K188" s="12"/>
      <c r="L188" s="12"/>
      <c r="M188" s="11"/>
    </row>
    <row r="189" spans="3:13">
      <c r="C189" s="9"/>
      <c r="D189" s="17"/>
      <c r="E189" s="17"/>
      <c r="F189" s="17"/>
      <c r="G189" s="11"/>
      <c r="H189" s="11"/>
      <c r="I189" s="11"/>
      <c r="J189" s="11"/>
      <c r="K189" s="12"/>
      <c r="L189" s="12"/>
      <c r="M189" s="11"/>
    </row>
    <row r="190" spans="3:13">
      <c r="C190" s="9"/>
      <c r="D190" s="17"/>
      <c r="E190" s="17"/>
      <c r="F190" s="17"/>
      <c r="G190" s="11"/>
      <c r="H190" s="11"/>
      <c r="I190" s="11"/>
      <c r="J190" s="11"/>
      <c r="K190" s="12"/>
      <c r="L190" s="12"/>
      <c r="M190" s="11"/>
    </row>
    <row r="191" spans="3:13">
      <c r="C191" s="9"/>
      <c r="D191" s="17"/>
      <c r="E191" s="17"/>
      <c r="F191" s="17"/>
      <c r="G191" s="11"/>
      <c r="H191" s="11"/>
      <c r="I191" s="11"/>
      <c r="J191" s="11"/>
      <c r="K191" s="12"/>
      <c r="L191" s="12"/>
      <c r="M191" s="11"/>
    </row>
    <row r="192" spans="3:13">
      <c r="C192" s="9"/>
      <c r="D192" s="17"/>
      <c r="E192" s="17"/>
      <c r="F192" s="17"/>
      <c r="G192" s="11"/>
      <c r="H192" s="11"/>
      <c r="I192" s="11"/>
      <c r="J192" s="11"/>
      <c r="K192" s="12"/>
      <c r="L192" s="12"/>
      <c r="M192" s="11"/>
    </row>
    <row r="193" spans="3:13">
      <c r="C193" s="9"/>
      <c r="D193" s="17"/>
      <c r="E193" s="17"/>
      <c r="F193" s="17"/>
      <c r="G193" s="11"/>
      <c r="H193" s="11"/>
      <c r="I193" s="11"/>
      <c r="J193" s="11"/>
      <c r="K193" s="12"/>
      <c r="L193" s="12"/>
      <c r="M193" s="11"/>
    </row>
    <row r="194" spans="3:13">
      <c r="C194" s="9"/>
      <c r="D194" s="17"/>
      <c r="E194" s="17"/>
      <c r="F194" s="17"/>
      <c r="G194" s="11"/>
      <c r="H194" s="11"/>
      <c r="I194" s="11"/>
      <c r="J194" s="11"/>
      <c r="K194" s="12"/>
      <c r="L194" s="12"/>
      <c r="M194" s="11"/>
    </row>
    <row r="195" spans="3:13">
      <c r="C195" s="9"/>
      <c r="D195" s="17"/>
      <c r="E195" s="17"/>
      <c r="F195" s="17"/>
      <c r="G195" s="11"/>
      <c r="H195" s="11"/>
      <c r="I195" s="11"/>
      <c r="J195" s="11"/>
      <c r="K195" s="12"/>
      <c r="L195" s="12"/>
      <c r="M195" s="11"/>
    </row>
    <row r="196" spans="3:13">
      <c r="C196" s="9"/>
      <c r="D196" s="17"/>
      <c r="E196" s="17"/>
      <c r="F196" s="17"/>
      <c r="G196" s="11"/>
      <c r="H196" s="11"/>
      <c r="I196" s="11"/>
      <c r="J196" s="11"/>
      <c r="K196" s="12"/>
      <c r="L196" s="12"/>
      <c r="M196" s="11"/>
    </row>
    <row r="197" spans="3:13">
      <c r="C197" s="9"/>
      <c r="D197" s="17"/>
      <c r="E197" s="17"/>
      <c r="F197" s="17"/>
      <c r="G197" s="11"/>
      <c r="H197" s="11"/>
      <c r="I197" s="11"/>
      <c r="J197" s="11"/>
      <c r="K197" s="12"/>
      <c r="L197" s="12"/>
      <c r="M197" s="11"/>
    </row>
    <row r="198" spans="3:13">
      <c r="C198" s="9"/>
      <c r="D198" s="17"/>
      <c r="E198" s="17"/>
      <c r="F198" s="17"/>
      <c r="G198" s="11"/>
      <c r="H198" s="11"/>
      <c r="I198" s="11"/>
      <c r="J198" s="11"/>
      <c r="K198" s="12"/>
      <c r="L198" s="12"/>
      <c r="M198" s="11"/>
    </row>
    <row r="199" spans="3:13">
      <c r="C199" s="9"/>
      <c r="D199" s="17"/>
      <c r="E199" s="17"/>
      <c r="F199" s="17"/>
      <c r="G199" s="11"/>
      <c r="H199" s="11"/>
      <c r="I199" s="11"/>
      <c r="J199" s="11"/>
      <c r="K199" s="12"/>
      <c r="L199" s="12"/>
      <c r="M199" s="11"/>
    </row>
    <row r="200" spans="3:13">
      <c r="C200" s="9"/>
      <c r="D200" s="17"/>
      <c r="E200" s="17"/>
      <c r="F200" s="17"/>
      <c r="G200" s="11"/>
      <c r="H200" s="11"/>
      <c r="I200" s="11"/>
      <c r="J200" s="11"/>
      <c r="K200" s="12"/>
      <c r="L200" s="12"/>
      <c r="M200" s="11"/>
    </row>
    <row r="201" spans="3:13">
      <c r="C201" s="9"/>
      <c r="D201" s="17"/>
      <c r="E201" s="17"/>
      <c r="F201" s="17"/>
      <c r="G201" s="11"/>
      <c r="H201" s="11"/>
      <c r="I201" s="11"/>
      <c r="J201" s="11"/>
      <c r="K201" s="12"/>
      <c r="L201" s="12"/>
      <c r="M201" s="11"/>
    </row>
    <row r="202" spans="3:13">
      <c r="C202" s="9"/>
      <c r="D202" s="17"/>
      <c r="E202" s="17"/>
      <c r="F202" s="17"/>
      <c r="G202" s="11"/>
      <c r="H202" s="11"/>
      <c r="I202" s="11"/>
      <c r="J202" s="11"/>
      <c r="K202" s="12"/>
      <c r="L202" s="12"/>
      <c r="M202" s="11"/>
    </row>
    <row r="203" spans="3:13">
      <c r="C203" s="9"/>
      <c r="D203" s="17"/>
      <c r="E203" s="17"/>
      <c r="F203" s="17"/>
      <c r="G203" s="11"/>
      <c r="H203" s="11"/>
      <c r="I203" s="11"/>
      <c r="J203" s="11"/>
      <c r="K203" s="12"/>
      <c r="L203" s="12"/>
      <c r="M203" s="11"/>
    </row>
    <row r="204" spans="3:13">
      <c r="C204" s="9"/>
      <c r="D204" s="17"/>
      <c r="E204" s="17"/>
      <c r="F204" s="17"/>
      <c r="G204" s="11"/>
      <c r="H204" s="11"/>
      <c r="I204" s="11"/>
      <c r="J204" s="11"/>
      <c r="K204" s="12"/>
      <c r="L204" s="12"/>
      <c r="M204" s="11"/>
    </row>
    <row r="205" spans="3:13">
      <c r="C205" s="9"/>
      <c r="D205" s="17"/>
      <c r="E205" s="17"/>
      <c r="F205" s="17"/>
      <c r="G205" s="11"/>
      <c r="H205" s="11"/>
      <c r="I205" s="11"/>
      <c r="J205" s="11"/>
      <c r="K205" s="12"/>
      <c r="L205" s="12"/>
      <c r="M205" s="11"/>
    </row>
    <row r="206" spans="3:13">
      <c r="C206" s="9"/>
      <c r="D206" s="17"/>
      <c r="E206" s="17"/>
      <c r="F206" s="17"/>
      <c r="G206" s="11"/>
      <c r="H206" s="11"/>
      <c r="I206" s="11"/>
      <c r="J206" s="11"/>
      <c r="K206" s="12"/>
      <c r="L206" s="12"/>
      <c r="M206" s="11"/>
    </row>
    <row r="207" spans="3:13">
      <c r="C207" s="9"/>
      <c r="D207" s="17"/>
      <c r="E207" s="17"/>
      <c r="F207" s="17"/>
      <c r="G207" s="11"/>
      <c r="H207" s="11"/>
      <c r="I207" s="11"/>
      <c r="J207" s="11"/>
      <c r="K207" s="12"/>
      <c r="L207" s="12"/>
      <c r="M207" s="11"/>
    </row>
    <row r="208" spans="3:13">
      <c r="C208" s="9"/>
      <c r="D208" s="17"/>
      <c r="E208" s="17"/>
      <c r="F208" s="17"/>
      <c r="G208" s="11"/>
      <c r="H208" s="11"/>
      <c r="I208" s="11"/>
      <c r="J208" s="11"/>
      <c r="K208" s="12"/>
      <c r="L208" s="12"/>
      <c r="M208" s="11"/>
    </row>
    <row r="209" spans="3:13">
      <c r="C209" s="9"/>
      <c r="D209" s="17"/>
      <c r="E209" s="17"/>
      <c r="F209" s="17"/>
      <c r="G209" s="11"/>
      <c r="H209" s="11"/>
      <c r="I209" s="11"/>
      <c r="J209" s="11"/>
      <c r="K209" s="12"/>
      <c r="L209" s="12"/>
      <c r="M209" s="11"/>
    </row>
    <row r="210" spans="3:13">
      <c r="C210" s="9"/>
      <c r="D210" s="17"/>
      <c r="E210" s="17"/>
      <c r="F210" s="17"/>
      <c r="G210" s="11"/>
      <c r="H210" s="11"/>
      <c r="I210" s="11"/>
      <c r="J210" s="11"/>
      <c r="K210" s="12"/>
      <c r="L210" s="12"/>
      <c r="M210" s="11"/>
    </row>
    <row r="211" spans="3:13">
      <c r="C211" s="9"/>
      <c r="D211" s="17"/>
      <c r="E211" s="17"/>
      <c r="F211" s="17"/>
      <c r="G211" s="11"/>
      <c r="H211" s="11"/>
      <c r="I211" s="11"/>
      <c r="J211" s="11"/>
      <c r="K211" s="12"/>
      <c r="L211" s="12"/>
      <c r="M211" s="11"/>
    </row>
    <row r="212" spans="3:13">
      <c r="C212" s="9"/>
      <c r="D212" s="17"/>
      <c r="E212" s="17"/>
      <c r="F212" s="17"/>
      <c r="G212" s="11"/>
      <c r="H212" s="11"/>
      <c r="I212" s="11"/>
      <c r="J212" s="11"/>
      <c r="K212" s="12"/>
      <c r="L212" s="12"/>
      <c r="M212" s="11"/>
    </row>
    <row r="213" spans="3:13">
      <c r="C213" s="9"/>
      <c r="D213" s="17"/>
      <c r="E213" s="17"/>
      <c r="F213" s="17"/>
      <c r="G213" s="11"/>
      <c r="H213" s="11"/>
      <c r="I213" s="11"/>
      <c r="J213" s="11"/>
      <c r="K213" s="12"/>
      <c r="L213" s="12"/>
      <c r="M213" s="11"/>
    </row>
    <row r="214" spans="3:13">
      <c r="C214" s="9"/>
      <c r="D214" s="17"/>
      <c r="E214" s="17"/>
      <c r="F214" s="17"/>
      <c r="G214" s="11"/>
      <c r="H214" s="11"/>
      <c r="I214" s="11"/>
      <c r="J214" s="11"/>
      <c r="K214" s="12"/>
      <c r="L214" s="12"/>
      <c r="M214" s="11"/>
    </row>
    <row r="215" spans="3:13">
      <c r="C215" s="9"/>
      <c r="D215" s="17"/>
      <c r="E215" s="17"/>
      <c r="F215" s="17"/>
      <c r="G215" s="11"/>
      <c r="H215" s="11"/>
      <c r="I215" s="11"/>
      <c r="J215" s="11"/>
      <c r="K215" s="12"/>
      <c r="L215" s="12"/>
      <c r="M215" s="11"/>
    </row>
    <row r="216" spans="3:13">
      <c r="C216" s="9"/>
      <c r="D216" s="17"/>
      <c r="E216" s="17"/>
      <c r="F216" s="17"/>
      <c r="G216" s="11"/>
      <c r="H216" s="11"/>
      <c r="I216" s="11"/>
      <c r="J216" s="11"/>
      <c r="K216" s="12"/>
      <c r="L216" s="12"/>
      <c r="M216" s="11"/>
    </row>
    <row r="217" spans="3:13">
      <c r="C217" s="9"/>
      <c r="D217" s="17"/>
      <c r="E217" s="17"/>
      <c r="F217" s="17"/>
      <c r="G217" s="11"/>
      <c r="H217" s="11"/>
      <c r="I217" s="11"/>
      <c r="J217" s="11"/>
      <c r="K217" s="12"/>
      <c r="L217" s="12"/>
      <c r="M217" s="11"/>
    </row>
    <row r="218" spans="3:13">
      <c r="C218" s="9"/>
      <c r="D218" s="17"/>
      <c r="E218" s="17"/>
      <c r="F218" s="17"/>
      <c r="G218" s="11"/>
      <c r="H218" s="11"/>
      <c r="I218" s="11"/>
      <c r="J218" s="11"/>
      <c r="K218" s="12"/>
      <c r="L218" s="12"/>
      <c r="M218" s="11"/>
    </row>
    <row r="219" spans="3:13">
      <c r="C219" s="9"/>
      <c r="D219" s="17"/>
      <c r="E219" s="17"/>
      <c r="F219" s="17"/>
      <c r="G219" s="11"/>
      <c r="H219" s="11"/>
      <c r="I219" s="11"/>
      <c r="J219" s="11"/>
      <c r="K219" s="12"/>
      <c r="L219" s="12"/>
      <c r="M219" s="11"/>
    </row>
    <row r="220" spans="3:13">
      <c r="C220" s="9"/>
      <c r="D220" s="17"/>
      <c r="E220" s="17"/>
      <c r="F220" s="17"/>
      <c r="G220" s="11"/>
      <c r="H220" s="11"/>
      <c r="I220" s="11"/>
      <c r="J220" s="11"/>
      <c r="K220" s="12"/>
      <c r="L220" s="12"/>
      <c r="M220" s="11"/>
    </row>
    <row r="221" spans="3:13">
      <c r="C221" s="9"/>
      <c r="D221" s="17"/>
      <c r="E221" s="17"/>
      <c r="F221" s="17"/>
      <c r="G221" s="11"/>
      <c r="H221" s="11"/>
      <c r="I221" s="11"/>
      <c r="J221" s="11"/>
      <c r="K221" s="12"/>
      <c r="L221" s="12"/>
      <c r="M221" s="11"/>
    </row>
    <row r="222" spans="3:13">
      <c r="C222" s="9"/>
      <c r="D222" s="17"/>
      <c r="E222" s="17"/>
      <c r="F222" s="17"/>
      <c r="G222" s="11"/>
      <c r="H222" s="11"/>
      <c r="I222" s="11"/>
      <c r="J222" s="11"/>
      <c r="K222" s="12"/>
      <c r="L222" s="12"/>
      <c r="M222" s="11"/>
    </row>
    <row r="223" spans="3:13">
      <c r="C223" s="9"/>
      <c r="D223" s="17"/>
      <c r="E223" s="17"/>
      <c r="F223" s="17"/>
      <c r="G223" s="11"/>
      <c r="H223" s="11"/>
      <c r="I223" s="11"/>
      <c r="J223" s="11"/>
      <c r="K223" s="12"/>
      <c r="L223" s="12"/>
      <c r="M223" s="11"/>
    </row>
    <row r="224" spans="3:13">
      <c r="C224" s="9"/>
      <c r="D224" s="17"/>
      <c r="E224" s="17"/>
      <c r="F224" s="17"/>
      <c r="G224" s="11"/>
      <c r="H224" s="11"/>
      <c r="I224" s="11"/>
      <c r="J224" s="11"/>
      <c r="K224" s="12"/>
      <c r="L224" s="12"/>
      <c r="M224" s="11"/>
    </row>
    <row r="225" spans="3:13">
      <c r="C225" s="9"/>
      <c r="D225" s="17"/>
      <c r="E225" s="17"/>
      <c r="F225" s="17"/>
      <c r="G225" s="11"/>
      <c r="H225" s="11"/>
      <c r="I225" s="11"/>
      <c r="J225" s="11"/>
      <c r="K225" s="12"/>
      <c r="L225" s="12"/>
      <c r="M225" s="11"/>
    </row>
    <row r="226" spans="3:13">
      <c r="C226" s="9"/>
      <c r="D226" s="17"/>
      <c r="E226" s="17"/>
      <c r="F226" s="17"/>
      <c r="G226" s="11"/>
      <c r="H226" s="11"/>
      <c r="I226" s="11"/>
      <c r="J226" s="11"/>
      <c r="K226" s="12"/>
      <c r="L226" s="12"/>
      <c r="M226" s="11"/>
    </row>
    <row r="227" spans="3:13">
      <c r="C227" s="9"/>
      <c r="D227" s="17"/>
      <c r="E227" s="17"/>
      <c r="F227" s="17"/>
      <c r="G227" s="11"/>
      <c r="H227" s="11"/>
      <c r="I227" s="11"/>
      <c r="J227" s="11"/>
      <c r="K227" s="12"/>
      <c r="L227" s="12"/>
      <c r="M227" s="11"/>
    </row>
    <row r="228" spans="3:13">
      <c r="C228" s="9"/>
      <c r="D228" s="17"/>
      <c r="E228" s="17"/>
      <c r="F228" s="17"/>
      <c r="G228" s="11"/>
      <c r="H228" s="11"/>
      <c r="I228" s="11"/>
      <c r="J228" s="11"/>
      <c r="K228" s="12"/>
      <c r="L228" s="12"/>
      <c r="M228" s="11"/>
    </row>
    <row r="229" spans="3:13">
      <c r="C229" s="9"/>
      <c r="D229" s="17"/>
      <c r="E229" s="17"/>
      <c r="F229" s="17"/>
      <c r="G229" s="11"/>
      <c r="H229" s="11"/>
      <c r="I229" s="11"/>
      <c r="J229" s="11"/>
      <c r="K229" s="12"/>
      <c r="L229" s="12"/>
      <c r="M229" s="11"/>
    </row>
    <row r="230" spans="3:13">
      <c r="C230" s="9"/>
      <c r="D230" s="17"/>
      <c r="E230" s="17"/>
      <c r="F230" s="17"/>
      <c r="G230" s="11"/>
      <c r="H230" s="11"/>
      <c r="I230" s="11"/>
      <c r="J230" s="11"/>
      <c r="K230" s="12"/>
      <c r="L230" s="12"/>
      <c r="M230" s="11"/>
    </row>
    <row r="231" spans="3:13">
      <c r="C231" s="9"/>
      <c r="D231" s="17"/>
      <c r="E231" s="17"/>
      <c r="F231" s="17"/>
      <c r="G231" s="11"/>
      <c r="H231" s="11"/>
      <c r="I231" s="11"/>
      <c r="J231" s="11"/>
      <c r="K231" s="12"/>
      <c r="L231" s="12"/>
      <c r="M231" s="11"/>
    </row>
    <row r="232" spans="3:13">
      <c r="C232" s="9"/>
      <c r="D232" s="17"/>
      <c r="E232" s="17"/>
      <c r="F232" s="17"/>
      <c r="G232" s="11"/>
      <c r="H232" s="11"/>
      <c r="I232" s="11"/>
      <c r="J232" s="11"/>
      <c r="K232" s="12"/>
      <c r="L232" s="12"/>
      <c r="M232" s="11"/>
    </row>
    <row r="233" spans="3:13">
      <c r="C233" s="9"/>
      <c r="D233" s="17"/>
      <c r="E233" s="17"/>
      <c r="F233" s="17"/>
      <c r="G233" s="11"/>
      <c r="H233" s="11"/>
      <c r="I233" s="11"/>
      <c r="J233" s="11"/>
      <c r="K233" s="12"/>
      <c r="L233" s="12"/>
      <c r="M233" s="11"/>
    </row>
    <row r="234" spans="3:13">
      <c r="C234" s="9"/>
      <c r="D234" s="17"/>
      <c r="E234" s="17"/>
      <c r="F234" s="17"/>
      <c r="G234" s="11"/>
      <c r="H234" s="11"/>
      <c r="I234" s="11"/>
      <c r="J234" s="11"/>
      <c r="K234" s="12"/>
      <c r="L234" s="12"/>
      <c r="M234" s="11"/>
    </row>
    <row r="235" spans="3:13">
      <c r="C235" s="9"/>
      <c r="D235" s="17"/>
      <c r="E235" s="17"/>
      <c r="F235" s="17"/>
      <c r="G235" s="11"/>
      <c r="H235" s="11"/>
      <c r="I235" s="11"/>
      <c r="J235" s="11"/>
      <c r="K235" s="12"/>
      <c r="L235" s="12"/>
      <c r="M235" s="11"/>
    </row>
    <row r="236" spans="3:13">
      <c r="C236" s="9"/>
      <c r="D236" s="17"/>
      <c r="E236" s="17"/>
      <c r="F236" s="17"/>
      <c r="G236" s="11"/>
      <c r="H236" s="11"/>
      <c r="I236" s="11"/>
      <c r="J236" s="11"/>
      <c r="K236" s="12"/>
      <c r="L236" s="12"/>
      <c r="M236" s="11"/>
    </row>
    <row r="237" spans="3:13">
      <c r="C237" s="9"/>
      <c r="D237" s="17"/>
      <c r="E237" s="17"/>
      <c r="F237" s="17"/>
      <c r="G237" s="11"/>
      <c r="H237" s="11"/>
      <c r="I237" s="11"/>
      <c r="J237" s="11"/>
      <c r="K237" s="12"/>
      <c r="L237" s="12"/>
      <c r="M237" s="11"/>
    </row>
    <row r="238" spans="3:13">
      <c r="C238" s="9"/>
      <c r="D238" s="17"/>
      <c r="E238" s="17"/>
      <c r="F238" s="17"/>
      <c r="G238" s="11"/>
      <c r="H238" s="11"/>
      <c r="I238" s="11"/>
      <c r="J238" s="11"/>
      <c r="K238" s="12"/>
      <c r="L238" s="12"/>
      <c r="M238" s="11"/>
    </row>
    <row r="239" spans="3:13">
      <c r="C239" s="9"/>
      <c r="D239" s="17"/>
      <c r="E239" s="17"/>
      <c r="F239" s="17"/>
      <c r="G239" s="11"/>
      <c r="H239" s="11"/>
      <c r="I239" s="11"/>
      <c r="J239" s="11"/>
      <c r="K239" s="12"/>
      <c r="L239" s="12"/>
      <c r="M239" s="11"/>
    </row>
    <row r="240" spans="3:13">
      <c r="C240" s="9"/>
      <c r="D240" s="17"/>
      <c r="E240" s="17"/>
      <c r="F240" s="17"/>
      <c r="G240" s="11"/>
      <c r="H240" s="11"/>
      <c r="I240" s="11"/>
      <c r="J240" s="11"/>
      <c r="K240" s="12"/>
      <c r="L240" s="12"/>
      <c r="M240" s="11"/>
    </row>
    <row r="241" spans="3:13">
      <c r="C241" s="9"/>
      <c r="D241" s="17"/>
      <c r="E241" s="17"/>
      <c r="F241" s="17"/>
      <c r="G241" s="11"/>
      <c r="H241" s="11"/>
      <c r="I241" s="11"/>
      <c r="J241" s="11"/>
      <c r="K241" s="12"/>
      <c r="L241" s="12"/>
      <c r="M241" s="11"/>
    </row>
    <row r="242" spans="3:13">
      <c r="C242" s="9"/>
      <c r="D242" s="17"/>
      <c r="E242" s="17"/>
      <c r="F242" s="17"/>
      <c r="G242" s="11"/>
      <c r="H242" s="11"/>
      <c r="I242" s="11"/>
      <c r="J242" s="11"/>
      <c r="K242" s="12"/>
      <c r="L242" s="12"/>
      <c r="M242" s="11"/>
    </row>
    <row r="243" spans="3:13">
      <c r="C243" s="9"/>
      <c r="D243" s="17"/>
      <c r="E243" s="17"/>
      <c r="F243" s="17"/>
      <c r="G243" s="11"/>
      <c r="H243" s="11"/>
      <c r="I243" s="11"/>
      <c r="J243" s="11"/>
      <c r="K243" s="12"/>
      <c r="L243" s="12"/>
      <c r="M243" s="11"/>
    </row>
    <row r="244" spans="3:13">
      <c r="C244" s="9"/>
      <c r="D244" s="17"/>
      <c r="E244" s="17"/>
      <c r="F244" s="17"/>
      <c r="G244" s="11"/>
      <c r="H244" s="11"/>
      <c r="I244" s="11"/>
      <c r="J244" s="11"/>
      <c r="K244" s="12"/>
      <c r="L244" s="12"/>
      <c r="M244" s="11"/>
    </row>
    <row r="245" spans="3:13">
      <c r="C245" s="9"/>
      <c r="D245" s="17"/>
      <c r="E245" s="17"/>
      <c r="F245" s="17"/>
      <c r="G245" s="11"/>
      <c r="H245" s="11"/>
      <c r="I245" s="11"/>
      <c r="J245" s="11"/>
      <c r="K245" s="12"/>
      <c r="L245" s="12"/>
      <c r="M245" s="11"/>
    </row>
    <row r="246" spans="3:13">
      <c r="C246" s="9"/>
      <c r="D246" s="17"/>
      <c r="E246" s="17"/>
      <c r="F246" s="17"/>
      <c r="G246" s="11"/>
      <c r="H246" s="11"/>
      <c r="I246" s="11"/>
      <c r="J246" s="11"/>
      <c r="K246" s="12"/>
      <c r="L246" s="12"/>
      <c r="M246" s="11"/>
    </row>
    <row r="247" spans="3:13">
      <c r="C247" s="9"/>
      <c r="D247" s="17"/>
      <c r="E247" s="17"/>
      <c r="F247" s="17"/>
      <c r="G247" s="11"/>
      <c r="H247" s="11"/>
      <c r="I247" s="11"/>
      <c r="J247" s="11"/>
      <c r="K247" s="12"/>
      <c r="L247" s="12"/>
      <c r="M247" s="11"/>
    </row>
    <row r="248" spans="3:13">
      <c r="C248" s="9"/>
      <c r="D248" s="17"/>
      <c r="E248" s="17"/>
      <c r="F248" s="17"/>
      <c r="G248" s="11"/>
      <c r="H248" s="11"/>
      <c r="I248" s="11"/>
      <c r="J248" s="11"/>
      <c r="K248" s="12"/>
      <c r="L248" s="12"/>
      <c r="M248" s="11"/>
    </row>
    <row r="249" spans="3:13">
      <c r="C249" s="9"/>
      <c r="D249" s="17"/>
      <c r="E249" s="17"/>
      <c r="F249" s="17"/>
      <c r="G249" s="11"/>
      <c r="H249" s="11"/>
      <c r="I249" s="11"/>
      <c r="J249" s="11"/>
      <c r="K249" s="12"/>
      <c r="L249" s="12"/>
      <c r="M249" s="11"/>
    </row>
    <row r="250" spans="3:13">
      <c r="C250" s="9"/>
      <c r="D250" s="17"/>
      <c r="E250" s="17"/>
      <c r="F250" s="17"/>
      <c r="G250" s="11"/>
      <c r="H250" s="11"/>
      <c r="I250" s="11"/>
      <c r="J250" s="11"/>
      <c r="K250" s="12"/>
      <c r="L250" s="12"/>
      <c r="M250" s="11"/>
    </row>
    <row r="251" spans="3:13">
      <c r="C251" s="9"/>
      <c r="D251" s="17"/>
      <c r="E251" s="17"/>
      <c r="F251" s="17"/>
      <c r="G251" s="11"/>
      <c r="H251" s="11"/>
      <c r="I251" s="11"/>
      <c r="J251" s="11"/>
      <c r="K251" s="12"/>
      <c r="L251" s="12"/>
      <c r="M251" s="11"/>
    </row>
    <row r="252" spans="3:13">
      <c r="C252" s="9"/>
      <c r="D252" s="17"/>
      <c r="E252" s="17"/>
      <c r="F252" s="17"/>
      <c r="G252" s="11"/>
      <c r="H252" s="11"/>
      <c r="I252" s="11"/>
      <c r="J252" s="11"/>
      <c r="K252" s="12"/>
      <c r="L252" s="12"/>
      <c r="M252" s="11"/>
    </row>
    <row r="253" spans="3:13">
      <c r="C253" s="9"/>
      <c r="D253" s="17"/>
      <c r="E253" s="17"/>
      <c r="F253" s="17"/>
      <c r="G253" s="11"/>
      <c r="H253" s="11"/>
      <c r="I253" s="11"/>
      <c r="J253" s="11"/>
      <c r="K253" s="12"/>
      <c r="L253" s="12"/>
      <c r="M253" s="11"/>
    </row>
    <row r="254" spans="3:13">
      <c r="C254" s="9"/>
      <c r="D254" s="17"/>
      <c r="E254" s="17"/>
      <c r="F254" s="17"/>
      <c r="G254" s="11"/>
      <c r="H254" s="11"/>
      <c r="I254" s="11"/>
      <c r="J254" s="11"/>
      <c r="K254" s="12"/>
      <c r="L254" s="12"/>
      <c r="M254" s="11"/>
    </row>
    <row r="255" spans="3:13">
      <c r="C255" s="9"/>
      <c r="D255" s="17"/>
      <c r="E255" s="17"/>
      <c r="F255" s="17"/>
      <c r="G255" s="11"/>
      <c r="H255" s="11"/>
      <c r="I255" s="11"/>
      <c r="J255" s="11"/>
      <c r="K255" s="12"/>
      <c r="L255" s="12"/>
      <c r="M255" s="11"/>
    </row>
    <row r="256" spans="3:13">
      <c r="C256" s="9"/>
      <c r="D256" s="17"/>
      <c r="E256" s="17"/>
      <c r="F256" s="17"/>
      <c r="G256" s="11"/>
      <c r="H256" s="11"/>
      <c r="I256" s="11"/>
      <c r="J256" s="11"/>
      <c r="K256" s="12"/>
      <c r="L256" s="12"/>
      <c r="M256" s="11"/>
    </row>
    <row r="257" spans="3:13">
      <c r="C257" s="9"/>
      <c r="D257" s="17"/>
      <c r="E257" s="17"/>
      <c r="F257" s="17"/>
      <c r="G257" s="11"/>
      <c r="H257" s="11"/>
      <c r="I257" s="11"/>
      <c r="J257" s="11"/>
      <c r="K257" s="12"/>
      <c r="L257" s="12"/>
      <c r="M257" s="11"/>
    </row>
    <row r="258" spans="3:13">
      <c r="C258" s="9"/>
      <c r="D258" s="17"/>
      <c r="E258" s="17"/>
      <c r="F258" s="17"/>
      <c r="G258" s="11"/>
      <c r="H258" s="11"/>
      <c r="I258" s="11"/>
      <c r="J258" s="11"/>
      <c r="K258" s="12"/>
      <c r="L258" s="12"/>
      <c r="M258" s="11"/>
    </row>
    <row r="259" spans="3:13">
      <c r="C259" s="9"/>
      <c r="D259" s="17"/>
      <c r="E259" s="17"/>
      <c r="F259" s="17"/>
      <c r="G259" s="11"/>
      <c r="H259" s="11"/>
      <c r="I259" s="11"/>
      <c r="J259" s="11"/>
      <c r="K259" s="12"/>
      <c r="L259" s="12"/>
      <c r="M259" s="11"/>
    </row>
    <row r="260" spans="3:13">
      <c r="C260" s="9"/>
      <c r="D260" s="17"/>
      <c r="E260" s="17"/>
      <c r="F260" s="17"/>
      <c r="G260" s="11"/>
      <c r="H260" s="11"/>
      <c r="I260" s="11"/>
      <c r="J260" s="11"/>
      <c r="K260" s="12"/>
      <c r="L260" s="12"/>
      <c r="M260" s="11"/>
    </row>
    <row r="261" spans="3:13">
      <c r="C261" s="9"/>
      <c r="D261" s="17"/>
      <c r="E261" s="17"/>
      <c r="F261" s="17"/>
      <c r="G261" s="11"/>
      <c r="H261" s="11"/>
      <c r="I261" s="11"/>
      <c r="J261" s="11"/>
      <c r="K261" s="12"/>
      <c r="L261" s="12"/>
      <c r="M261" s="11"/>
    </row>
    <row r="262" spans="3:13">
      <c r="C262" s="9"/>
      <c r="D262" s="17"/>
      <c r="E262" s="17"/>
      <c r="F262" s="17"/>
      <c r="G262" s="11"/>
      <c r="H262" s="11"/>
      <c r="I262" s="11"/>
      <c r="J262" s="11"/>
      <c r="K262" s="12"/>
      <c r="L262" s="12"/>
      <c r="M262" s="11"/>
    </row>
    <row r="263" spans="3:13">
      <c r="C263" s="9"/>
      <c r="D263" s="17"/>
      <c r="E263" s="17"/>
      <c r="F263" s="17"/>
      <c r="G263" s="11"/>
      <c r="H263" s="11"/>
      <c r="I263" s="11"/>
      <c r="J263" s="11"/>
      <c r="K263" s="12"/>
      <c r="L263" s="12"/>
      <c r="M263" s="11"/>
    </row>
    <row r="264" spans="3:13">
      <c r="C264" s="9"/>
      <c r="D264" s="17"/>
      <c r="E264" s="17"/>
      <c r="F264" s="17"/>
      <c r="G264" s="11"/>
      <c r="H264" s="11"/>
      <c r="I264" s="11"/>
      <c r="J264" s="11"/>
      <c r="K264" s="12"/>
      <c r="L264" s="12"/>
      <c r="M264" s="11"/>
    </row>
    <row r="265" spans="3:13">
      <c r="C265" s="9"/>
      <c r="D265" s="17"/>
      <c r="E265" s="17"/>
      <c r="F265" s="17"/>
      <c r="G265" s="11"/>
      <c r="H265" s="11"/>
      <c r="I265" s="11"/>
      <c r="J265" s="11"/>
      <c r="K265" s="12"/>
      <c r="L265" s="12"/>
      <c r="M265" s="11"/>
    </row>
    <row r="266" spans="3:13">
      <c r="C266" s="9"/>
      <c r="D266" s="17"/>
      <c r="E266" s="17"/>
      <c r="F266" s="17"/>
      <c r="G266" s="11"/>
      <c r="H266" s="11"/>
      <c r="I266" s="11"/>
      <c r="J266" s="11"/>
      <c r="K266" s="12"/>
      <c r="L266" s="12"/>
      <c r="M266" s="11"/>
    </row>
    <row r="267" spans="3:13">
      <c r="C267" s="9"/>
      <c r="D267" s="17"/>
      <c r="E267" s="17"/>
      <c r="F267" s="17"/>
      <c r="G267" s="11"/>
      <c r="H267" s="11"/>
      <c r="I267" s="11"/>
      <c r="J267" s="11"/>
      <c r="K267" s="12"/>
      <c r="L267" s="12"/>
      <c r="M267" s="11"/>
    </row>
    <row r="268" spans="3:13">
      <c r="C268" s="9"/>
      <c r="D268" s="17"/>
      <c r="E268" s="17"/>
      <c r="F268" s="17"/>
      <c r="G268" s="11"/>
      <c r="H268" s="11"/>
      <c r="I268" s="11"/>
      <c r="J268" s="11"/>
      <c r="K268" s="12"/>
      <c r="L268" s="12"/>
      <c r="M268" s="11"/>
    </row>
    <row r="269" spans="3:13">
      <c r="C269" s="9"/>
      <c r="D269" s="17"/>
      <c r="E269" s="17"/>
      <c r="F269" s="17"/>
      <c r="G269" s="11"/>
      <c r="H269" s="11"/>
      <c r="I269" s="11"/>
      <c r="J269" s="11"/>
      <c r="K269" s="12"/>
      <c r="L269" s="12"/>
      <c r="M269" s="11"/>
    </row>
    <row r="270" spans="3:13">
      <c r="C270" s="9"/>
      <c r="D270" s="17"/>
      <c r="E270" s="17"/>
      <c r="F270" s="17"/>
      <c r="G270" s="11"/>
      <c r="H270" s="11"/>
      <c r="I270" s="11"/>
      <c r="J270" s="11"/>
      <c r="K270" s="12"/>
      <c r="L270" s="12"/>
      <c r="M270" s="11"/>
    </row>
    <row r="271" spans="3:13">
      <c r="C271" s="9"/>
      <c r="D271" s="17"/>
      <c r="E271" s="17"/>
      <c r="F271" s="17"/>
      <c r="G271" s="11"/>
      <c r="H271" s="11"/>
      <c r="I271" s="11"/>
      <c r="J271" s="11"/>
      <c r="K271" s="12"/>
      <c r="L271" s="12"/>
      <c r="M271" s="11"/>
    </row>
    <row r="272" spans="3:13">
      <c r="C272" s="9"/>
      <c r="D272" s="17"/>
      <c r="E272" s="17"/>
      <c r="F272" s="17"/>
      <c r="G272" s="11"/>
      <c r="H272" s="11"/>
      <c r="I272" s="11"/>
      <c r="J272" s="11"/>
      <c r="K272" s="12"/>
      <c r="L272" s="12"/>
      <c r="M272" s="11"/>
    </row>
    <row r="273" spans="3:13">
      <c r="C273" s="9"/>
      <c r="D273" s="17"/>
      <c r="E273" s="17"/>
      <c r="F273" s="17"/>
      <c r="G273" s="11"/>
      <c r="H273" s="11"/>
      <c r="I273" s="11"/>
      <c r="J273" s="11"/>
      <c r="K273" s="12"/>
      <c r="L273" s="12"/>
      <c r="M273" s="11"/>
    </row>
    <row r="274" spans="3:13">
      <c r="C274" s="9"/>
      <c r="D274" s="17"/>
      <c r="E274" s="17"/>
      <c r="F274" s="17"/>
      <c r="G274" s="11"/>
      <c r="H274" s="11"/>
      <c r="I274" s="11"/>
      <c r="J274" s="11"/>
      <c r="K274" s="12"/>
      <c r="L274" s="12"/>
      <c r="M274" s="11"/>
    </row>
    <row r="275" spans="3:13">
      <c r="C275" s="9"/>
      <c r="D275" s="17"/>
      <c r="E275" s="17"/>
      <c r="F275" s="17"/>
      <c r="G275" s="11"/>
      <c r="H275" s="11"/>
      <c r="I275" s="11"/>
      <c r="J275" s="11"/>
      <c r="K275" s="12"/>
      <c r="L275" s="12"/>
      <c r="M275" s="11"/>
    </row>
    <row r="276" spans="3:13">
      <c r="C276" s="9"/>
      <c r="D276" s="17"/>
      <c r="E276" s="17"/>
      <c r="F276" s="17"/>
      <c r="G276" s="11"/>
      <c r="H276" s="11"/>
      <c r="I276" s="11"/>
      <c r="J276" s="11"/>
      <c r="K276" s="12"/>
      <c r="L276" s="12"/>
      <c r="M276" s="11"/>
    </row>
    <row r="277" spans="3:13">
      <c r="C277" s="9"/>
      <c r="D277" s="17"/>
      <c r="E277" s="17"/>
      <c r="F277" s="17"/>
      <c r="G277" s="11"/>
      <c r="H277" s="11"/>
      <c r="I277" s="11"/>
      <c r="J277" s="11"/>
      <c r="K277" s="12"/>
      <c r="L277" s="12"/>
      <c r="M277" s="11"/>
    </row>
    <row r="278" spans="3:13">
      <c r="C278" s="9"/>
      <c r="D278" s="17"/>
      <c r="E278" s="17"/>
      <c r="F278" s="17"/>
      <c r="G278" s="11"/>
      <c r="H278" s="11"/>
      <c r="I278" s="11"/>
      <c r="J278" s="11"/>
      <c r="K278" s="12"/>
      <c r="L278" s="12"/>
      <c r="M278" s="11"/>
    </row>
    <row r="279" spans="3:13">
      <c r="C279" s="9"/>
      <c r="D279" s="17"/>
      <c r="E279" s="17"/>
      <c r="F279" s="17"/>
      <c r="G279" s="11"/>
      <c r="H279" s="11"/>
      <c r="I279" s="11"/>
      <c r="J279" s="11"/>
      <c r="K279" s="12"/>
      <c r="L279" s="12"/>
      <c r="M279" s="11"/>
    </row>
    <row r="280" spans="3:13">
      <c r="C280" s="9"/>
      <c r="D280" s="17"/>
      <c r="E280" s="17"/>
      <c r="F280" s="17"/>
      <c r="G280" s="11"/>
      <c r="H280" s="11"/>
      <c r="I280" s="11"/>
      <c r="J280" s="11"/>
      <c r="K280" s="12"/>
      <c r="L280" s="12"/>
      <c r="M280" s="11"/>
    </row>
    <row r="281" spans="3:13">
      <c r="C281" s="9"/>
      <c r="D281" s="17"/>
      <c r="E281" s="17"/>
      <c r="F281" s="17"/>
      <c r="G281" s="11"/>
      <c r="H281" s="11"/>
      <c r="I281" s="11"/>
      <c r="J281" s="11"/>
      <c r="K281" s="12"/>
      <c r="L281" s="12"/>
      <c r="M281" s="11"/>
    </row>
    <row r="282" spans="3:13">
      <c r="C282" s="9"/>
      <c r="D282" s="17"/>
      <c r="E282" s="17"/>
      <c r="F282" s="17"/>
      <c r="G282" s="11"/>
      <c r="H282" s="11"/>
      <c r="I282" s="11"/>
      <c r="J282" s="11"/>
      <c r="K282" s="12"/>
      <c r="L282" s="12"/>
      <c r="M282" s="11"/>
    </row>
    <row r="283" spans="3:13">
      <c r="C283" s="9"/>
      <c r="D283" s="17"/>
      <c r="E283" s="17"/>
      <c r="F283" s="17"/>
      <c r="G283" s="11"/>
      <c r="H283" s="11"/>
      <c r="I283" s="11"/>
      <c r="J283" s="11"/>
      <c r="K283" s="12"/>
      <c r="L283" s="12"/>
      <c r="M283" s="11"/>
    </row>
    <row r="284" spans="3:13">
      <c r="C284" s="9"/>
      <c r="D284" s="17"/>
      <c r="E284" s="17"/>
      <c r="F284" s="17"/>
      <c r="G284" s="11"/>
      <c r="H284" s="11"/>
      <c r="I284" s="11"/>
      <c r="J284" s="11"/>
      <c r="K284" s="12"/>
      <c r="L284" s="12"/>
      <c r="M284" s="11"/>
    </row>
    <row r="285" spans="3:13">
      <c r="C285" s="9"/>
      <c r="D285" s="17"/>
      <c r="E285" s="17"/>
      <c r="F285" s="17"/>
      <c r="G285" s="11"/>
      <c r="H285" s="11"/>
      <c r="I285" s="11"/>
      <c r="J285" s="11"/>
      <c r="K285" s="12"/>
      <c r="L285" s="12"/>
      <c r="M285" s="11"/>
    </row>
    <row r="286" spans="3:13">
      <c r="C286" s="9"/>
      <c r="D286" s="17"/>
      <c r="E286" s="17"/>
      <c r="F286" s="17"/>
      <c r="G286" s="11"/>
      <c r="H286" s="11"/>
      <c r="I286" s="11"/>
      <c r="J286" s="11"/>
      <c r="K286" s="12"/>
      <c r="L286" s="12"/>
      <c r="M286" s="11"/>
    </row>
    <row r="287" spans="3:13">
      <c r="C287" s="9"/>
      <c r="D287" s="17"/>
      <c r="E287" s="17"/>
      <c r="F287" s="17"/>
      <c r="G287" s="11"/>
      <c r="H287" s="11"/>
      <c r="I287" s="11"/>
      <c r="J287" s="11"/>
      <c r="K287" s="12"/>
      <c r="L287" s="12"/>
      <c r="M287" s="11"/>
    </row>
    <row r="288" spans="3:13">
      <c r="C288" s="9"/>
      <c r="D288" s="17"/>
      <c r="E288" s="17"/>
      <c r="F288" s="17"/>
      <c r="G288" s="11"/>
      <c r="H288" s="11"/>
      <c r="I288" s="11"/>
      <c r="J288" s="11"/>
      <c r="K288" s="12"/>
      <c r="L288" s="12"/>
      <c r="M288" s="11"/>
    </row>
    <row r="289" spans="3:13">
      <c r="C289" s="9"/>
      <c r="D289" s="17"/>
      <c r="E289" s="17"/>
      <c r="F289" s="17"/>
      <c r="G289" s="11"/>
      <c r="H289" s="11"/>
      <c r="I289" s="11"/>
      <c r="J289" s="11"/>
      <c r="K289" s="12"/>
      <c r="L289" s="12"/>
      <c r="M289" s="11"/>
    </row>
    <row r="290" spans="3:13">
      <c r="C290" s="9"/>
      <c r="D290" s="17"/>
      <c r="E290" s="17"/>
      <c r="F290" s="17"/>
      <c r="G290" s="11"/>
      <c r="H290" s="11"/>
      <c r="I290" s="11"/>
      <c r="J290" s="11"/>
      <c r="K290" s="12"/>
      <c r="L290" s="12"/>
      <c r="M290" s="11"/>
    </row>
    <row r="291" spans="3:13">
      <c r="C291" s="9"/>
      <c r="D291" s="17"/>
      <c r="E291" s="17"/>
      <c r="F291" s="17"/>
      <c r="G291" s="11"/>
      <c r="H291" s="11"/>
      <c r="I291" s="11"/>
      <c r="J291" s="11"/>
      <c r="K291" s="12"/>
      <c r="L291" s="12"/>
      <c r="M291" s="11"/>
    </row>
    <row r="292" spans="3:13">
      <c r="C292" s="9"/>
      <c r="D292" s="17"/>
      <c r="E292" s="17"/>
      <c r="F292" s="17"/>
      <c r="G292" s="11"/>
      <c r="H292" s="11"/>
      <c r="I292" s="11"/>
      <c r="J292" s="11"/>
      <c r="K292" s="12"/>
      <c r="L292" s="12"/>
      <c r="M292" s="11"/>
    </row>
    <row r="293" spans="3:13">
      <c r="C293" s="9"/>
      <c r="D293" s="17"/>
      <c r="E293" s="17"/>
      <c r="F293" s="17"/>
      <c r="G293" s="11"/>
      <c r="H293" s="11"/>
      <c r="I293" s="11"/>
      <c r="J293" s="11"/>
      <c r="K293" s="12"/>
      <c r="L293" s="12"/>
      <c r="M293" s="11"/>
    </row>
    <row r="294" spans="3:13">
      <c r="C294" s="9"/>
      <c r="D294" s="17"/>
      <c r="E294" s="17"/>
      <c r="F294" s="17"/>
      <c r="G294" s="11"/>
      <c r="H294" s="11"/>
      <c r="I294" s="11"/>
      <c r="J294" s="11"/>
      <c r="K294" s="12"/>
      <c r="L294" s="12"/>
      <c r="M294" s="11"/>
    </row>
    <row r="295" spans="3:13">
      <c r="C295" s="9"/>
      <c r="D295" s="17"/>
      <c r="E295" s="17"/>
      <c r="F295" s="17"/>
      <c r="G295" s="11"/>
      <c r="H295" s="11"/>
      <c r="I295" s="11"/>
      <c r="J295" s="11"/>
      <c r="K295" s="12"/>
      <c r="L295" s="12"/>
      <c r="M295" s="11"/>
    </row>
    <row r="296" spans="3:13">
      <c r="C296" s="9"/>
      <c r="D296" s="17"/>
      <c r="E296" s="17"/>
      <c r="F296" s="17"/>
      <c r="G296" s="11"/>
      <c r="H296" s="11"/>
      <c r="I296" s="11"/>
      <c r="J296" s="11"/>
      <c r="K296" s="12"/>
      <c r="L296" s="12"/>
      <c r="M296" s="11"/>
    </row>
    <row r="297" spans="3:13">
      <c r="C297" s="9"/>
      <c r="D297" s="17"/>
      <c r="E297" s="17"/>
      <c r="F297" s="17"/>
      <c r="G297" s="11"/>
      <c r="H297" s="11"/>
      <c r="I297" s="11"/>
      <c r="J297" s="11"/>
      <c r="K297" s="12"/>
      <c r="L297" s="12"/>
      <c r="M297" s="11"/>
    </row>
    <row r="298" spans="3:13">
      <c r="C298" s="9"/>
      <c r="D298" s="17"/>
      <c r="E298" s="17"/>
      <c r="F298" s="17"/>
      <c r="G298" s="11"/>
      <c r="H298" s="11"/>
      <c r="I298" s="11"/>
      <c r="J298" s="11"/>
      <c r="K298" s="12"/>
      <c r="L298" s="12"/>
      <c r="M298" s="11"/>
    </row>
    <row r="299" spans="3:13">
      <c r="C299" s="9"/>
      <c r="D299" s="17"/>
      <c r="E299" s="17"/>
      <c r="F299" s="17"/>
      <c r="G299" s="11"/>
      <c r="H299" s="11"/>
      <c r="I299" s="11"/>
      <c r="J299" s="11"/>
      <c r="K299" s="12"/>
      <c r="L299" s="12"/>
      <c r="M299" s="11"/>
    </row>
    <row r="300" spans="3:13">
      <c r="C300" s="9"/>
      <c r="D300" s="17"/>
      <c r="E300" s="17"/>
      <c r="F300" s="17"/>
      <c r="G300" s="11"/>
      <c r="H300" s="11"/>
      <c r="I300" s="11"/>
      <c r="J300" s="11"/>
      <c r="K300" s="12"/>
      <c r="L300" s="12"/>
      <c r="M300" s="11"/>
    </row>
    <row r="301" spans="3:13">
      <c r="C301" s="9"/>
      <c r="D301" s="17"/>
      <c r="E301" s="17"/>
      <c r="F301" s="17"/>
      <c r="G301" s="11"/>
      <c r="H301" s="11"/>
      <c r="I301" s="11"/>
      <c r="J301" s="11"/>
      <c r="K301" s="12"/>
      <c r="L301" s="12"/>
      <c r="M301" s="11"/>
    </row>
    <row r="302" spans="3:13">
      <c r="C302" s="9"/>
      <c r="D302" s="17"/>
      <c r="E302" s="17"/>
      <c r="F302" s="17"/>
      <c r="G302" s="11"/>
      <c r="H302" s="11"/>
      <c r="I302" s="11"/>
      <c r="J302" s="11"/>
      <c r="K302" s="12"/>
      <c r="L302" s="12"/>
      <c r="M302" s="11"/>
    </row>
    <row r="303" spans="3:13">
      <c r="C303" s="9"/>
      <c r="D303" s="17"/>
      <c r="E303" s="17"/>
      <c r="F303" s="17"/>
      <c r="G303" s="11"/>
      <c r="H303" s="11"/>
      <c r="I303" s="11"/>
      <c r="J303" s="11"/>
      <c r="K303" s="12"/>
      <c r="L303" s="12"/>
      <c r="M303" s="11"/>
    </row>
    <row r="304" spans="3:13">
      <c r="C304" s="9"/>
      <c r="D304" s="17"/>
      <c r="E304" s="17"/>
      <c r="F304" s="17"/>
      <c r="G304" s="11"/>
      <c r="H304" s="11"/>
      <c r="I304" s="11"/>
      <c r="J304" s="11"/>
      <c r="K304" s="12"/>
      <c r="L304" s="12"/>
      <c r="M304" s="11"/>
    </row>
    <row r="305" spans="3:13">
      <c r="C305" s="9"/>
      <c r="D305" s="17"/>
      <c r="E305" s="17"/>
      <c r="F305" s="17"/>
      <c r="G305" s="11"/>
      <c r="H305" s="11"/>
      <c r="I305" s="11"/>
      <c r="J305" s="11"/>
      <c r="K305" s="12"/>
      <c r="L305" s="12"/>
      <c r="M305" s="11"/>
    </row>
    <row r="306" spans="3:13">
      <c r="C306" s="9"/>
      <c r="D306" s="17"/>
      <c r="E306" s="17"/>
      <c r="F306" s="17"/>
      <c r="G306" s="11"/>
      <c r="H306" s="11"/>
      <c r="I306" s="11"/>
      <c r="J306" s="11"/>
      <c r="K306" s="12"/>
      <c r="L306" s="12"/>
      <c r="M306" s="11"/>
    </row>
    <row r="307" spans="3:13">
      <c r="C307" s="9"/>
      <c r="D307" s="17"/>
      <c r="E307" s="17"/>
      <c r="F307" s="17"/>
      <c r="G307" s="11"/>
      <c r="H307" s="11"/>
      <c r="I307" s="11"/>
      <c r="J307" s="11"/>
      <c r="K307" s="12"/>
      <c r="L307" s="12"/>
      <c r="M307" s="11"/>
    </row>
    <row r="308" spans="3:13">
      <c r="C308" s="9"/>
      <c r="D308" s="17"/>
      <c r="E308" s="17"/>
      <c r="F308" s="17"/>
      <c r="G308" s="11"/>
      <c r="H308" s="11"/>
      <c r="I308" s="11"/>
      <c r="J308" s="11"/>
      <c r="K308" s="12"/>
      <c r="L308" s="12"/>
      <c r="M308" s="11"/>
    </row>
    <row r="309" spans="3:13">
      <c r="C309" s="9"/>
      <c r="D309" s="17"/>
      <c r="E309" s="17"/>
      <c r="F309" s="17"/>
      <c r="G309" s="11"/>
      <c r="H309" s="11"/>
      <c r="I309" s="11"/>
      <c r="J309" s="11"/>
      <c r="K309" s="12"/>
      <c r="L309" s="12"/>
      <c r="M309" s="11"/>
    </row>
    <row r="310" spans="3:13">
      <c r="C310" s="9"/>
      <c r="D310" s="17"/>
      <c r="E310" s="17"/>
      <c r="F310" s="17"/>
      <c r="G310" s="11"/>
      <c r="H310" s="11"/>
      <c r="I310" s="11"/>
      <c r="J310" s="11"/>
      <c r="K310" s="12"/>
      <c r="L310" s="12"/>
      <c r="M310" s="11"/>
    </row>
    <row r="311" spans="3:13">
      <c r="C311" s="9"/>
      <c r="D311" s="17"/>
      <c r="E311" s="17"/>
      <c r="F311" s="17"/>
      <c r="G311" s="11"/>
      <c r="H311" s="11"/>
      <c r="I311" s="11"/>
      <c r="J311" s="11"/>
      <c r="K311" s="12"/>
      <c r="L311" s="12"/>
      <c r="M311" s="11"/>
    </row>
    <row r="312" spans="3:13">
      <c r="C312" s="9"/>
      <c r="D312" s="17"/>
      <c r="E312" s="17"/>
      <c r="F312" s="17"/>
      <c r="G312" s="11"/>
      <c r="H312" s="11"/>
      <c r="I312" s="11"/>
      <c r="J312" s="11"/>
      <c r="K312" s="12"/>
      <c r="L312" s="12"/>
      <c r="M312" s="11"/>
    </row>
    <row r="313" spans="3:13">
      <c r="C313" s="9"/>
      <c r="D313" s="17"/>
      <c r="E313" s="17"/>
      <c r="F313" s="17"/>
      <c r="G313" s="11"/>
      <c r="H313" s="11"/>
      <c r="I313" s="11"/>
      <c r="J313" s="11"/>
      <c r="K313" s="12"/>
      <c r="L313" s="12"/>
      <c r="M313" s="11"/>
    </row>
    <row r="314" spans="3:13">
      <c r="C314" s="9"/>
      <c r="D314" s="17"/>
      <c r="E314" s="17"/>
      <c r="F314" s="17"/>
      <c r="G314" s="11"/>
      <c r="H314" s="11"/>
      <c r="I314" s="11"/>
      <c r="J314" s="11"/>
      <c r="K314" s="12"/>
      <c r="L314" s="12"/>
      <c r="M314" s="11"/>
    </row>
    <row r="315" spans="3:13">
      <c r="C315" s="9"/>
      <c r="D315" s="17"/>
      <c r="E315" s="17"/>
      <c r="F315" s="17"/>
      <c r="G315" s="11"/>
      <c r="H315" s="11"/>
      <c r="I315" s="11"/>
      <c r="J315" s="11"/>
      <c r="K315" s="12"/>
      <c r="L315" s="12"/>
      <c r="M315" s="11"/>
    </row>
    <row r="316" spans="3:13">
      <c r="C316" s="9"/>
      <c r="D316" s="17"/>
      <c r="E316" s="17"/>
      <c r="F316" s="17"/>
      <c r="G316" s="11"/>
      <c r="H316" s="11"/>
      <c r="I316" s="11"/>
      <c r="J316" s="11"/>
      <c r="K316" s="12"/>
      <c r="L316" s="12"/>
      <c r="M316" s="11"/>
    </row>
    <row r="317" spans="3:13">
      <c r="C317" s="9"/>
      <c r="D317" s="17"/>
      <c r="E317" s="17"/>
      <c r="F317" s="17"/>
      <c r="G317" s="11"/>
      <c r="H317" s="11"/>
      <c r="I317" s="11"/>
      <c r="J317" s="11"/>
      <c r="K317" s="12"/>
      <c r="L317" s="12"/>
      <c r="M317" s="11"/>
    </row>
    <row r="318" spans="3:13">
      <c r="C318" s="9"/>
      <c r="D318" s="17"/>
      <c r="E318" s="17"/>
      <c r="F318" s="17"/>
      <c r="G318" s="11"/>
      <c r="H318" s="11"/>
      <c r="I318" s="11"/>
      <c r="J318" s="11"/>
      <c r="K318" s="12"/>
      <c r="L318" s="12"/>
      <c r="M318" s="11"/>
    </row>
    <row r="319" spans="3:13">
      <c r="C319" s="9"/>
      <c r="D319" s="17"/>
      <c r="E319" s="17"/>
      <c r="F319" s="17"/>
      <c r="G319" s="11"/>
      <c r="H319" s="11"/>
      <c r="I319" s="11"/>
      <c r="J319" s="11"/>
      <c r="K319" s="12"/>
      <c r="L319" s="12"/>
      <c r="M319" s="11"/>
    </row>
    <row r="320" spans="3:13">
      <c r="C320" s="9"/>
      <c r="D320" s="17"/>
      <c r="E320" s="17"/>
      <c r="F320" s="17"/>
      <c r="G320" s="11"/>
      <c r="H320" s="11"/>
      <c r="I320" s="11"/>
      <c r="J320" s="11"/>
      <c r="K320" s="12"/>
      <c r="L320" s="12"/>
      <c r="M320" s="11"/>
    </row>
    <row r="321" spans="3:13">
      <c r="C321" s="9"/>
      <c r="D321" s="17"/>
      <c r="E321" s="17"/>
      <c r="F321" s="17"/>
      <c r="G321" s="11"/>
      <c r="H321" s="11"/>
      <c r="I321" s="11"/>
      <c r="J321" s="11"/>
      <c r="K321" s="12"/>
      <c r="L321" s="12"/>
      <c r="M321" s="11"/>
    </row>
    <row r="322" spans="3:13">
      <c r="C322" s="9"/>
      <c r="D322" s="17"/>
      <c r="E322" s="17"/>
      <c r="F322" s="17"/>
      <c r="G322" s="11"/>
      <c r="H322" s="11"/>
      <c r="I322" s="11"/>
      <c r="J322" s="11"/>
      <c r="K322" s="12"/>
      <c r="L322" s="12"/>
      <c r="M322" s="11"/>
    </row>
    <row r="323" spans="3:13">
      <c r="C323" s="9"/>
      <c r="D323" s="17"/>
      <c r="E323" s="17"/>
      <c r="F323" s="17"/>
      <c r="G323" s="11"/>
      <c r="H323" s="11"/>
      <c r="I323" s="11"/>
      <c r="J323" s="11"/>
      <c r="K323" s="12"/>
      <c r="L323" s="12"/>
      <c r="M323" s="11"/>
    </row>
    <row r="324" spans="3:13">
      <c r="C324" s="9"/>
      <c r="D324" s="17"/>
      <c r="E324" s="17"/>
      <c r="F324" s="17"/>
      <c r="G324" s="11"/>
      <c r="H324" s="11"/>
      <c r="I324" s="11"/>
      <c r="J324" s="11"/>
      <c r="K324" s="12"/>
      <c r="L324" s="12"/>
      <c r="M324" s="11"/>
    </row>
    <row r="325" spans="3:13">
      <c r="C325" s="9"/>
      <c r="D325" s="17"/>
      <c r="E325" s="17"/>
      <c r="F325" s="17"/>
      <c r="G325" s="11"/>
      <c r="H325" s="11"/>
      <c r="I325" s="11"/>
      <c r="J325" s="11"/>
      <c r="K325" s="12"/>
      <c r="L325" s="12"/>
      <c r="M325" s="11"/>
    </row>
    <row r="326" spans="3:13">
      <c r="C326" s="9"/>
      <c r="D326" s="17"/>
      <c r="E326" s="17"/>
      <c r="F326" s="17"/>
      <c r="G326" s="11"/>
      <c r="H326" s="11"/>
      <c r="I326" s="11"/>
      <c r="J326" s="11"/>
      <c r="K326" s="12"/>
      <c r="L326" s="12"/>
      <c r="M326" s="11"/>
    </row>
    <row r="327" spans="3:13">
      <c r="C327" s="9"/>
      <c r="D327" s="17"/>
      <c r="E327" s="17"/>
      <c r="F327" s="17"/>
      <c r="G327" s="11"/>
      <c r="H327" s="11"/>
      <c r="I327" s="11"/>
      <c r="J327" s="11"/>
      <c r="K327" s="12"/>
      <c r="L327" s="12"/>
      <c r="M327" s="11"/>
    </row>
    <row r="328" spans="3:13">
      <c r="C328" s="9"/>
      <c r="D328" s="17"/>
      <c r="E328" s="17"/>
      <c r="F328" s="17"/>
      <c r="G328" s="11"/>
      <c r="H328" s="11"/>
      <c r="I328" s="11"/>
      <c r="J328" s="11"/>
      <c r="K328" s="12"/>
      <c r="L328" s="12"/>
      <c r="M328" s="11"/>
    </row>
    <row r="329" spans="3:13">
      <c r="C329" s="9"/>
      <c r="D329" s="17"/>
      <c r="E329" s="17"/>
      <c r="F329" s="17"/>
      <c r="G329" s="11"/>
      <c r="H329" s="11"/>
      <c r="I329" s="11"/>
      <c r="J329" s="11"/>
      <c r="K329" s="12"/>
      <c r="L329" s="12"/>
      <c r="M329" s="11"/>
    </row>
    <row r="330" spans="3:13">
      <c r="C330" s="9"/>
      <c r="D330" s="17"/>
      <c r="E330" s="17"/>
      <c r="F330" s="17"/>
      <c r="G330" s="11"/>
      <c r="H330" s="11"/>
      <c r="I330" s="11"/>
      <c r="J330" s="11"/>
      <c r="K330" s="12"/>
      <c r="L330" s="12"/>
      <c r="M330" s="11"/>
    </row>
    <row r="331" spans="3:13">
      <c r="C331" s="9"/>
      <c r="D331" s="17"/>
      <c r="E331" s="17"/>
      <c r="F331" s="17"/>
      <c r="G331" s="11"/>
      <c r="H331" s="11"/>
      <c r="I331" s="11"/>
      <c r="J331" s="11"/>
      <c r="K331" s="12"/>
      <c r="L331" s="12"/>
      <c r="M331" s="11"/>
    </row>
    <row r="332" spans="3:13">
      <c r="C332" s="9"/>
      <c r="D332" s="17"/>
      <c r="E332" s="17"/>
      <c r="F332" s="17"/>
      <c r="G332" s="11"/>
      <c r="H332" s="11"/>
      <c r="I332" s="11"/>
      <c r="J332" s="11"/>
      <c r="K332" s="12"/>
      <c r="L332" s="12"/>
      <c r="M332" s="11"/>
    </row>
    <row r="333" spans="3:13">
      <c r="C333" s="9"/>
      <c r="D333" s="17"/>
      <c r="E333" s="17"/>
      <c r="F333" s="17"/>
      <c r="G333" s="11"/>
      <c r="H333" s="11"/>
      <c r="I333" s="11"/>
      <c r="J333" s="11"/>
      <c r="K333" s="12"/>
      <c r="L333" s="12"/>
      <c r="M333" s="11"/>
    </row>
    <row r="334" spans="3:13">
      <c r="C334" s="9"/>
      <c r="D334" s="17"/>
      <c r="E334" s="17"/>
      <c r="F334" s="17"/>
      <c r="G334" s="11"/>
      <c r="H334" s="11"/>
      <c r="I334" s="11"/>
      <c r="J334" s="11"/>
      <c r="K334" s="12"/>
      <c r="L334" s="12"/>
      <c r="M334" s="11"/>
    </row>
    <row r="335" spans="3:13">
      <c r="C335" s="9"/>
      <c r="D335" s="17"/>
      <c r="E335" s="17"/>
      <c r="F335" s="17"/>
      <c r="G335" s="11"/>
      <c r="H335" s="11"/>
      <c r="I335" s="11"/>
      <c r="J335" s="11"/>
      <c r="K335" s="12"/>
      <c r="L335" s="12"/>
      <c r="M335" s="11"/>
    </row>
    <row r="336" spans="3:13">
      <c r="C336" s="9"/>
      <c r="D336" s="17"/>
      <c r="E336" s="17"/>
      <c r="F336" s="17"/>
      <c r="G336" s="11"/>
      <c r="H336" s="11"/>
      <c r="I336" s="11"/>
      <c r="J336" s="11"/>
      <c r="K336" s="12"/>
      <c r="L336" s="12"/>
      <c r="M336" s="11"/>
    </row>
    <row r="337" spans="3:13">
      <c r="C337" s="9"/>
      <c r="D337" s="17"/>
      <c r="E337" s="17"/>
      <c r="F337" s="17"/>
      <c r="G337" s="11"/>
      <c r="H337" s="11"/>
      <c r="I337" s="11"/>
      <c r="J337" s="11"/>
      <c r="K337" s="12"/>
      <c r="L337" s="12"/>
      <c r="M337" s="11"/>
    </row>
    <row r="338" spans="3:13">
      <c r="C338" s="9"/>
      <c r="D338" s="17"/>
      <c r="E338" s="17"/>
      <c r="F338" s="17"/>
      <c r="G338" s="11"/>
      <c r="H338" s="11"/>
      <c r="I338" s="11"/>
      <c r="J338" s="11"/>
      <c r="K338" s="12"/>
      <c r="L338" s="12"/>
      <c r="M338" s="11"/>
    </row>
    <row r="339" spans="3:13">
      <c r="C339" s="9"/>
      <c r="D339" s="17"/>
      <c r="E339" s="17"/>
      <c r="F339" s="17"/>
      <c r="G339" s="11"/>
      <c r="H339" s="11"/>
      <c r="I339" s="11"/>
      <c r="J339" s="11"/>
      <c r="K339" s="12"/>
      <c r="L339" s="12"/>
      <c r="M339" s="11"/>
    </row>
    <row r="340" spans="3:13">
      <c r="C340" s="9"/>
      <c r="D340" s="17"/>
      <c r="E340" s="17"/>
      <c r="F340" s="17"/>
      <c r="G340" s="11"/>
      <c r="H340" s="11"/>
      <c r="I340" s="11"/>
      <c r="J340" s="11"/>
      <c r="K340" s="12"/>
      <c r="L340" s="12"/>
      <c r="M340" s="11"/>
    </row>
    <row r="341" spans="3:13">
      <c r="C341" s="9"/>
      <c r="D341" s="17"/>
      <c r="E341" s="17"/>
      <c r="F341" s="17"/>
      <c r="G341" s="11"/>
      <c r="H341" s="11"/>
      <c r="I341" s="11"/>
      <c r="J341" s="11"/>
      <c r="K341" s="12"/>
      <c r="L341" s="12"/>
      <c r="M341" s="11"/>
    </row>
    <row r="342" spans="3:13">
      <c r="C342" s="9"/>
      <c r="D342" s="17"/>
      <c r="E342" s="17"/>
      <c r="F342" s="17"/>
      <c r="G342" s="11"/>
      <c r="H342" s="11"/>
      <c r="I342" s="11"/>
      <c r="J342" s="11"/>
      <c r="K342" s="12"/>
      <c r="L342" s="12"/>
      <c r="M342" s="11"/>
    </row>
    <row r="343" spans="3:13">
      <c r="C343" s="9"/>
      <c r="D343" s="17"/>
      <c r="E343" s="17"/>
      <c r="F343" s="17"/>
      <c r="G343" s="11"/>
      <c r="H343" s="11"/>
      <c r="I343" s="11"/>
      <c r="J343" s="11"/>
      <c r="K343" s="12"/>
      <c r="L343" s="12"/>
      <c r="M343" s="11"/>
    </row>
    <row r="344" spans="3:13">
      <c r="C344" s="9"/>
      <c r="D344" s="17"/>
      <c r="E344" s="17"/>
      <c r="F344" s="17"/>
      <c r="G344" s="11"/>
      <c r="H344" s="11"/>
      <c r="I344" s="11"/>
      <c r="J344" s="11"/>
      <c r="K344" s="12"/>
      <c r="L344" s="12"/>
      <c r="M344" s="11"/>
    </row>
    <row r="345" spans="3:13">
      <c r="C345" s="9"/>
      <c r="D345" s="17"/>
      <c r="E345" s="17"/>
      <c r="F345" s="17"/>
      <c r="G345" s="11"/>
      <c r="H345" s="11"/>
      <c r="I345" s="11"/>
      <c r="J345" s="11"/>
      <c r="K345" s="12"/>
      <c r="L345" s="12"/>
      <c r="M345" s="11"/>
    </row>
    <row r="346" spans="3:13">
      <c r="C346" s="9"/>
      <c r="D346" s="17"/>
      <c r="E346" s="17"/>
      <c r="F346" s="17"/>
      <c r="G346" s="11"/>
      <c r="H346" s="11"/>
      <c r="I346" s="11"/>
      <c r="J346" s="11"/>
      <c r="K346" s="12"/>
      <c r="L346" s="12"/>
      <c r="M346" s="11"/>
    </row>
    <row r="347" spans="3:13">
      <c r="C347" s="9"/>
      <c r="D347" s="17"/>
      <c r="E347" s="17"/>
      <c r="F347" s="17"/>
      <c r="G347" s="11"/>
      <c r="H347" s="11"/>
      <c r="I347" s="11"/>
      <c r="J347" s="11"/>
      <c r="K347" s="12"/>
      <c r="L347" s="12"/>
      <c r="M347" s="11"/>
    </row>
    <row r="348" spans="3:13">
      <c r="C348" s="9"/>
      <c r="D348" s="17"/>
      <c r="E348" s="17"/>
      <c r="F348" s="17"/>
      <c r="G348" s="11"/>
      <c r="H348" s="11"/>
      <c r="I348" s="11"/>
      <c r="J348" s="11"/>
      <c r="K348" s="12"/>
      <c r="L348" s="12"/>
      <c r="M348" s="11"/>
    </row>
    <row r="349" spans="3:13">
      <c r="C349" s="9"/>
      <c r="D349" s="17"/>
      <c r="E349" s="17"/>
      <c r="F349" s="17"/>
      <c r="G349" s="11"/>
      <c r="H349" s="11"/>
      <c r="I349" s="11"/>
      <c r="J349" s="11"/>
      <c r="K349" s="12"/>
      <c r="L349" s="12"/>
      <c r="M349" s="11"/>
    </row>
    <row r="350" spans="3:13">
      <c r="C350" s="9"/>
      <c r="D350" s="17"/>
      <c r="E350" s="17"/>
      <c r="F350" s="17"/>
      <c r="G350" s="11"/>
      <c r="H350" s="11"/>
      <c r="I350" s="11"/>
      <c r="J350" s="11"/>
      <c r="K350" s="12"/>
      <c r="L350" s="12"/>
      <c r="M350" s="11"/>
    </row>
    <row r="351" spans="3:13">
      <c r="C351" s="9"/>
      <c r="D351" s="17"/>
      <c r="E351" s="17"/>
      <c r="F351" s="17"/>
      <c r="G351" s="11"/>
      <c r="H351" s="11"/>
      <c r="I351" s="11"/>
      <c r="J351" s="11"/>
      <c r="K351" s="12"/>
      <c r="L351" s="12"/>
      <c r="M351" s="11"/>
    </row>
    <row r="352" spans="3:13">
      <c r="C352" s="9"/>
      <c r="D352" s="17"/>
      <c r="E352" s="17"/>
      <c r="F352" s="17"/>
      <c r="G352" s="11"/>
      <c r="H352" s="11"/>
      <c r="I352" s="11"/>
      <c r="J352" s="11"/>
      <c r="K352" s="12"/>
      <c r="L352" s="12"/>
      <c r="M352" s="11"/>
    </row>
    <row r="353" spans="3:13">
      <c r="C353" s="9"/>
      <c r="D353" s="17"/>
      <c r="E353" s="17"/>
      <c r="F353" s="17"/>
      <c r="G353" s="11"/>
      <c r="H353" s="11"/>
      <c r="I353" s="11"/>
      <c r="J353" s="11"/>
      <c r="K353" s="12"/>
      <c r="L353" s="12"/>
      <c r="M353" s="11"/>
    </row>
    <row r="354" spans="3:13">
      <c r="C354" s="9"/>
      <c r="D354" s="17"/>
      <c r="E354" s="17"/>
      <c r="F354" s="17"/>
      <c r="G354" s="11"/>
      <c r="H354" s="11"/>
      <c r="I354" s="11"/>
      <c r="J354" s="11"/>
      <c r="K354" s="12"/>
      <c r="L354" s="12"/>
      <c r="M354" s="11"/>
    </row>
    <row r="355" spans="3:13">
      <c r="C355" s="9"/>
      <c r="D355" s="17"/>
      <c r="E355" s="17"/>
      <c r="F355" s="17"/>
      <c r="G355" s="11"/>
      <c r="H355" s="11"/>
      <c r="I355" s="11"/>
      <c r="J355" s="11"/>
      <c r="K355" s="12"/>
      <c r="L355" s="12"/>
      <c r="M355" s="11"/>
    </row>
    <row r="356" spans="3:13">
      <c r="C356" s="9"/>
      <c r="D356" s="17"/>
      <c r="E356" s="17"/>
      <c r="F356" s="17"/>
      <c r="G356" s="11"/>
      <c r="H356" s="11"/>
      <c r="I356" s="11"/>
      <c r="J356" s="11"/>
      <c r="K356" s="12"/>
      <c r="L356" s="12"/>
      <c r="M356" s="11"/>
    </row>
    <row r="357" spans="3:13">
      <c r="C357" s="9"/>
      <c r="D357" s="17"/>
      <c r="E357" s="17"/>
      <c r="F357" s="17"/>
      <c r="G357" s="11"/>
      <c r="H357" s="11"/>
      <c r="I357" s="11"/>
      <c r="J357" s="11"/>
      <c r="K357" s="12"/>
      <c r="L357" s="12"/>
      <c r="M357" s="11"/>
    </row>
    <row r="358" spans="3:13">
      <c r="C358" s="9"/>
      <c r="D358" s="17"/>
      <c r="E358" s="17"/>
      <c r="F358" s="17"/>
      <c r="G358" s="11"/>
      <c r="H358" s="11"/>
      <c r="I358" s="11"/>
      <c r="J358" s="11"/>
      <c r="K358" s="12"/>
      <c r="L358" s="12"/>
      <c r="M358" s="11"/>
    </row>
    <row r="359" spans="3:13">
      <c r="C359" s="9"/>
      <c r="D359" s="17"/>
      <c r="E359" s="17"/>
      <c r="F359" s="17"/>
      <c r="G359" s="11"/>
      <c r="H359" s="11"/>
      <c r="I359" s="11"/>
      <c r="J359" s="11"/>
      <c r="K359" s="12"/>
      <c r="L359" s="12"/>
      <c r="M359" s="11"/>
    </row>
    <row r="360" spans="3:13">
      <c r="C360" s="9"/>
      <c r="D360" s="17"/>
      <c r="E360" s="17"/>
      <c r="F360" s="17"/>
      <c r="G360" s="11"/>
      <c r="H360" s="11"/>
      <c r="I360" s="11"/>
      <c r="J360" s="11"/>
      <c r="K360" s="12"/>
      <c r="L360" s="12"/>
      <c r="M360" s="11"/>
    </row>
    <row r="361" spans="3:13">
      <c r="C361" s="9"/>
      <c r="D361" s="17"/>
      <c r="E361" s="17"/>
      <c r="F361" s="17"/>
      <c r="G361" s="11"/>
      <c r="H361" s="11"/>
      <c r="I361" s="11"/>
      <c r="J361" s="11"/>
      <c r="K361" s="12"/>
      <c r="L361" s="12"/>
      <c r="M361" s="11"/>
    </row>
    <row r="362" spans="3:13">
      <c r="C362" s="9"/>
      <c r="D362" s="17"/>
      <c r="E362" s="17"/>
      <c r="F362" s="17"/>
      <c r="G362" s="11"/>
      <c r="H362" s="11"/>
      <c r="I362" s="11"/>
      <c r="J362" s="11"/>
      <c r="K362" s="12"/>
      <c r="L362" s="12"/>
      <c r="M362" s="11"/>
    </row>
    <row r="363" spans="3:13">
      <c r="C363" s="9"/>
      <c r="D363" s="17"/>
      <c r="E363" s="17"/>
      <c r="F363" s="17"/>
      <c r="G363" s="11"/>
      <c r="H363" s="11"/>
      <c r="I363" s="11"/>
      <c r="J363" s="11"/>
      <c r="K363" s="12"/>
      <c r="L363" s="12"/>
      <c r="M363" s="11"/>
    </row>
    <row r="364" spans="3:13">
      <c r="C364" s="9"/>
      <c r="D364" s="17"/>
      <c r="E364" s="17"/>
      <c r="F364" s="17"/>
      <c r="G364" s="11"/>
      <c r="H364" s="11"/>
      <c r="I364" s="11"/>
      <c r="J364" s="11"/>
      <c r="K364" s="12"/>
      <c r="L364" s="12"/>
      <c r="M364" s="11"/>
    </row>
    <row r="365" spans="3:13">
      <c r="C365" s="9"/>
      <c r="D365" s="17"/>
      <c r="E365" s="17"/>
      <c r="F365" s="17"/>
      <c r="G365" s="11"/>
      <c r="H365" s="11"/>
      <c r="I365" s="11"/>
      <c r="J365" s="11"/>
      <c r="K365" s="12"/>
      <c r="L365" s="12"/>
      <c r="M365" s="11"/>
    </row>
    <row r="366" spans="3:13">
      <c r="C366" s="9"/>
      <c r="D366" s="17"/>
      <c r="E366" s="17"/>
      <c r="F366" s="17"/>
      <c r="G366" s="11"/>
      <c r="H366" s="11"/>
      <c r="I366" s="11"/>
      <c r="J366" s="11"/>
      <c r="K366" s="12"/>
      <c r="L366" s="12"/>
      <c r="M366" s="11"/>
    </row>
    <row r="367" spans="3:13">
      <c r="C367" s="9"/>
      <c r="D367" s="17"/>
      <c r="E367" s="17"/>
      <c r="F367" s="17"/>
      <c r="G367" s="11"/>
      <c r="H367" s="11"/>
      <c r="I367" s="11"/>
      <c r="J367" s="11"/>
      <c r="K367" s="12"/>
      <c r="L367" s="12"/>
      <c r="M367" s="11"/>
    </row>
    <row r="368" spans="3:13">
      <c r="C368" s="9"/>
      <c r="D368" s="17"/>
      <c r="E368" s="17"/>
      <c r="F368" s="17"/>
      <c r="G368" s="11"/>
      <c r="H368" s="11"/>
      <c r="I368" s="11"/>
      <c r="J368" s="11"/>
      <c r="K368" s="12"/>
      <c r="L368" s="12"/>
      <c r="M368" s="11"/>
    </row>
    <row r="369" spans="3:13">
      <c r="C369" s="9"/>
      <c r="D369" s="17"/>
      <c r="E369" s="17"/>
      <c r="F369" s="17"/>
      <c r="G369" s="11"/>
      <c r="H369" s="11"/>
      <c r="I369" s="11"/>
      <c r="J369" s="11"/>
      <c r="K369" s="12"/>
      <c r="L369" s="12"/>
      <c r="M369" s="11"/>
    </row>
    <row r="370" spans="3:13">
      <c r="C370" s="9"/>
      <c r="D370" s="17"/>
      <c r="E370" s="17"/>
      <c r="F370" s="17"/>
      <c r="G370" s="11"/>
      <c r="H370" s="11"/>
      <c r="I370" s="11"/>
      <c r="J370" s="11"/>
      <c r="K370" s="12"/>
      <c r="L370" s="12"/>
      <c r="M370" s="11"/>
    </row>
    <row r="371" spans="3:13">
      <c r="C371" s="9"/>
      <c r="D371" s="17"/>
      <c r="E371" s="17"/>
      <c r="F371" s="17"/>
      <c r="G371" s="11"/>
      <c r="H371" s="11"/>
      <c r="I371" s="11"/>
      <c r="J371" s="11"/>
      <c r="K371" s="12"/>
      <c r="L371" s="12"/>
      <c r="M371" s="11"/>
    </row>
    <row r="372" spans="3:13">
      <c r="C372" s="9"/>
      <c r="D372" s="17"/>
      <c r="E372" s="17"/>
      <c r="F372" s="17"/>
      <c r="G372" s="11"/>
      <c r="H372" s="11"/>
      <c r="I372" s="11"/>
      <c r="J372" s="11"/>
      <c r="K372" s="12"/>
      <c r="L372" s="12"/>
      <c r="M372" s="11"/>
    </row>
    <row r="373" spans="3:13">
      <c r="C373" s="9"/>
      <c r="D373" s="17"/>
      <c r="E373" s="17"/>
      <c r="F373" s="17"/>
      <c r="G373" s="11"/>
      <c r="H373" s="11"/>
      <c r="I373" s="11"/>
      <c r="J373" s="11"/>
      <c r="K373" s="12"/>
      <c r="L373" s="12"/>
      <c r="M373" s="11"/>
    </row>
    <row r="374" spans="3:13">
      <c r="C374" s="9"/>
      <c r="D374" s="17"/>
      <c r="E374" s="17"/>
      <c r="F374" s="17"/>
      <c r="G374" s="11"/>
      <c r="H374" s="11"/>
      <c r="I374" s="11"/>
      <c r="J374" s="11"/>
      <c r="K374" s="12"/>
      <c r="L374" s="12"/>
      <c r="M374" s="11"/>
    </row>
    <row r="375" spans="3:13">
      <c r="C375" s="9"/>
      <c r="D375" s="17"/>
      <c r="E375" s="17"/>
      <c r="F375" s="17"/>
      <c r="G375" s="11"/>
      <c r="H375" s="11"/>
      <c r="I375" s="11"/>
      <c r="J375" s="11"/>
      <c r="K375" s="12"/>
      <c r="L375" s="12"/>
      <c r="M375" s="11"/>
    </row>
    <row r="376" spans="3:13">
      <c r="C376" s="9"/>
      <c r="D376" s="17"/>
      <c r="E376" s="17"/>
      <c r="F376" s="17"/>
      <c r="G376" s="11"/>
      <c r="H376" s="11"/>
      <c r="I376" s="11"/>
      <c r="J376" s="11"/>
      <c r="K376" s="12"/>
      <c r="L376" s="12"/>
      <c r="M376" s="11"/>
    </row>
    <row r="377" spans="3:13">
      <c r="C377" s="9"/>
      <c r="D377" s="17"/>
      <c r="E377" s="17"/>
      <c r="F377" s="17"/>
      <c r="G377" s="11"/>
      <c r="H377" s="11"/>
      <c r="I377" s="11"/>
      <c r="J377" s="11"/>
      <c r="K377" s="12"/>
      <c r="L377" s="12"/>
      <c r="M377" s="11"/>
    </row>
    <row r="378" spans="3:13">
      <c r="C378" s="9"/>
      <c r="D378" s="17"/>
      <c r="E378" s="17"/>
      <c r="F378" s="17"/>
      <c r="G378" s="11"/>
      <c r="H378" s="11"/>
      <c r="I378" s="11"/>
      <c r="J378" s="11"/>
      <c r="K378" s="12"/>
      <c r="L378" s="12"/>
      <c r="M378" s="11"/>
    </row>
    <row r="379" spans="3:13">
      <c r="C379" s="9"/>
      <c r="D379" s="17"/>
      <c r="E379" s="17"/>
      <c r="F379" s="17"/>
      <c r="G379" s="11"/>
      <c r="H379" s="11"/>
      <c r="I379" s="11"/>
      <c r="J379" s="11"/>
      <c r="K379" s="12"/>
      <c r="L379" s="12"/>
      <c r="M379" s="11"/>
    </row>
    <row r="380" spans="3:13">
      <c r="C380" s="9"/>
      <c r="D380" s="17"/>
      <c r="E380" s="17"/>
      <c r="F380" s="17"/>
      <c r="G380" s="11"/>
      <c r="H380" s="11"/>
      <c r="I380" s="11"/>
      <c r="J380" s="11"/>
      <c r="K380" s="12"/>
      <c r="L380" s="12"/>
      <c r="M380" s="11"/>
    </row>
    <row r="381" spans="3:13">
      <c r="C381" s="9"/>
      <c r="D381" s="17"/>
      <c r="E381" s="17"/>
      <c r="F381" s="17"/>
      <c r="G381" s="11"/>
      <c r="H381" s="11"/>
      <c r="I381" s="11"/>
      <c r="J381" s="11"/>
      <c r="K381" s="12"/>
      <c r="L381" s="12"/>
      <c r="M381" s="11"/>
    </row>
    <row r="382" spans="3:13">
      <c r="C382" s="9"/>
      <c r="D382" s="17"/>
      <c r="E382" s="17"/>
      <c r="F382" s="17"/>
      <c r="G382" s="11"/>
      <c r="H382" s="11"/>
      <c r="I382" s="11"/>
      <c r="J382" s="11"/>
      <c r="K382" s="12"/>
      <c r="L382" s="12"/>
      <c r="M382" s="11"/>
    </row>
    <row r="383" spans="3:13">
      <c r="C383" s="9"/>
      <c r="D383" s="17"/>
      <c r="E383" s="17"/>
      <c r="F383" s="17"/>
      <c r="G383" s="11"/>
      <c r="H383" s="11"/>
      <c r="I383" s="11"/>
      <c r="J383" s="11"/>
      <c r="K383" s="12"/>
      <c r="L383" s="12"/>
      <c r="M383" s="11"/>
    </row>
    <row r="384" spans="3:13">
      <c r="C384" s="9"/>
      <c r="D384" s="17"/>
      <c r="E384" s="17"/>
      <c r="F384" s="17"/>
      <c r="G384" s="11"/>
      <c r="H384" s="11"/>
      <c r="I384" s="11"/>
      <c r="J384" s="11"/>
      <c r="K384" s="12"/>
      <c r="L384" s="12"/>
      <c r="M384" s="11"/>
    </row>
    <row r="385" spans="3:13">
      <c r="C385" s="9"/>
      <c r="D385" s="17"/>
      <c r="E385" s="17"/>
      <c r="F385" s="17"/>
      <c r="G385" s="11"/>
      <c r="H385" s="11"/>
      <c r="I385" s="11"/>
      <c r="J385" s="11"/>
      <c r="K385" s="12"/>
      <c r="L385" s="12"/>
      <c r="M385" s="11"/>
    </row>
    <row r="386" spans="3:13">
      <c r="C386" s="9"/>
      <c r="D386" s="17"/>
      <c r="E386" s="17"/>
      <c r="F386" s="17"/>
      <c r="G386" s="11"/>
      <c r="H386" s="11"/>
      <c r="I386" s="11"/>
      <c r="J386" s="11"/>
      <c r="K386" s="12"/>
      <c r="L386" s="12"/>
      <c r="M386" s="11"/>
    </row>
    <row r="387" spans="3:13">
      <c r="C387" s="9"/>
      <c r="D387" s="17"/>
      <c r="E387" s="17"/>
      <c r="F387" s="17"/>
      <c r="G387" s="11"/>
      <c r="H387" s="11"/>
      <c r="I387" s="11"/>
      <c r="J387" s="11"/>
      <c r="K387" s="12"/>
      <c r="L387" s="12"/>
      <c r="M387" s="11"/>
    </row>
    <row r="388" spans="3:13">
      <c r="C388" s="9"/>
      <c r="D388" s="17"/>
      <c r="E388" s="17"/>
      <c r="F388" s="17"/>
      <c r="G388" s="11"/>
      <c r="H388" s="11"/>
      <c r="I388" s="11"/>
      <c r="J388" s="11"/>
      <c r="K388" s="12"/>
      <c r="L388" s="12"/>
      <c r="M388" s="11"/>
    </row>
    <row r="389" spans="3:13">
      <c r="C389" s="9"/>
      <c r="D389" s="17"/>
      <c r="E389" s="17"/>
      <c r="F389" s="17"/>
      <c r="G389" s="11"/>
      <c r="H389" s="11"/>
      <c r="I389" s="11"/>
      <c r="J389" s="11"/>
      <c r="K389" s="12"/>
      <c r="L389" s="12"/>
      <c r="M389" s="11"/>
    </row>
    <row r="390" spans="3:13">
      <c r="C390" s="9"/>
      <c r="D390" s="17"/>
      <c r="E390" s="17"/>
      <c r="F390" s="17"/>
      <c r="G390" s="11"/>
      <c r="H390" s="11"/>
      <c r="I390" s="11"/>
      <c r="J390" s="11"/>
      <c r="K390" s="12"/>
      <c r="L390" s="12"/>
      <c r="M390" s="11"/>
    </row>
    <row r="391" spans="3:13">
      <c r="C391" s="9"/>
      <c r="D391" s="17"/>
      <c r="E391" s="17"/>
      <c r="F391" s="17"/>
      <c r="G391" s="11"/>
      <c r="H391" s="11"/>
      <c r="I391" s="11"/>
      <c r="J391" s="11"/>
      <c r="K391" s="12"/>
      <c r="L391" s="12"/>
      <c r="M391" s="11"/>
    </row>
    <row r="392" spans="3:13">
      <c r="C392" s="9"/>
      <c r="D392" s="17"/>
      <c r="E392" s="17"/>
      <c r="F392" s="17"/>
      <c r="G392" s="11"/>
      <c r="H392" s="11"/>
      <c r="I392" s="11"/>
      <c r="J392" s="11"/>
      <c r="K392" s="12"/>
      <c r="L392" s="12"/>
      <c r="M392" s="11"/>
    </row>
    <row r="393" spans="3:13">
      <c r="C393" s="9"/>
      <c r="D393" s="17"/>
      <c r="E393" s="17"/>
      <c r="F393" s="17"/>
      <c r="G393" s="11"/>
      <c r="H393" s="11"/>
      <c r="I393" s="11"/>
      <c r="J393" s="11"/>
      <c r="K393" s="12"/>
      <c r="L393" s="12"/>
      <c r="M393" s="11"/>
    </row>
    <row r="394" spans="3:13">
      <c r="C394" s="9"/>
      <c r="D394" s="17"/>
      <c r="E394" s="17"/>
      <c r="F394" s="17"/>
      <c r="G394" s="11"/>
      <c r="H394" s="11"/>
      <c r="I394" s="11"/>
      <c r="J394" s="11"/>
      <c r="K394" s="12"/>
      <c r="L394" s="12"/>
      <c r="M394" s="11"/>
    </row>
    <row r="395" spans="3:13">
      <c r="C395" s="9"/>
      <c r="D395" s="17"/>
      <c r="E395" s="17"/>
      <c r="F395" s="17"/>
      <c r="G395" s="11"/>
      <c r="H395" s="11"/>
      <c r="I395" s="11"/>
      <c r="J395" s="11"/>
      <c r="K395" s="12"/>
      <c r="L395" s="12"/>
      <c r="M395" s="11"/>
    </row>
    <row r="396" spans="3:13">
      <c r="C396" s="9"/>
      <c r="D396" s="17"/>
      <c r="E396" s="17"/>
      <c r="F396" s="17"/>
      <c r="G396" s="11"/>
      <c r="H396" s="11"/>
      <c r="I396" s="11"/>
      <c r="J396" s="11"/>
      <c r="K396" s="12"/>
      <c r="L396" s="12"/>
      <c r="M396" s="11"/>
    </row>
    <row r="397" spans="3:13">
      <c r="C397" s="9"/>
      <c r="D397" s="17"/>
      <c r="E397" s="17"/>
      <c r="F397" s="17"/>
      <c r="G397" s="11"/>
      <c r="H397" s="11"/>
      <c r="I397" s="11"/>
      <c r="J397" s="11"/>
      <c r="K397" s="12"/>
      <c r="L397" s="12"/>
      <c r="M397" s="11"/>
    </row>
    <row r="398" spans="3:13">
      <c r="C398" s="9"/>
      <c r="D398" s="17"/>
      <c r="E398" s="17"/>
      <c r="F398" s="17"/>
      <c r="G398" s="11"/>
      <c r="H398" s="11"/>
      <c r="I398" s="11"/>
      <c r="J398" s="11"/>
      <c r="K398" s="12"/>
      <c r="L398" s="12"/>
      <c r="M398" s="11"/>
    </row>
    <row r="399" spans="3:13">
      <c r="C399" s="9"/>
      <c r="D399" s="17"/>
      <c r="E399" s="17"/>
      <c r="F399" s="17"/>
      <c r="G399" s="11"/>
      <c r="H399" s="11"/>
      <c r="I399" s="11"/>
      <c r="J399" s="11"/>
      <c r="K399" s="12"/>
      <c r="L399" s="12"/>
      <c r="M399" s="11"/>
    </row>
    <row r="400" spans="3:13">
      <c r="C400" s="9"/>
      <c r="D400" s="17"/>
      <c r="E400" s="17"/>
      <c r="F400" s="17"/>
      <c r="G400" s="11"/>
      <c r="H400" s="11"/>
      <c r="I400" s="11"/>
      <c r="J400" s="11"/>
      <c r="K400" s="12"/>
      <c r="L400" s="12"/>
      <c r="M400" s="11"/>
    </row>
    <row r="401" spans="3:13">
      <c r="C401" s="9"/>
      <c r="D401" s="17"/>
      <c r="E401" s="17"/>
      <c r="F401" s="17"/>
      <c r="G401" s="11"/>
      <c r="H401" s="11"/>
      <c r="I401" s="11"/>
      <c r="J401" s="11"/>
      <c r="K401" s="12"/>
      <c r="L401" s="12"/>
      <c r="M401" s="11"/>
    </row>
    <row r="402" spans="3:13">
      <c r="C402" s="9"/>
      <c r="D402" s="17"/>
      <c r="E402" s="17"/>
      <c r="F402" s="17"/>
      <c r="G402" s="11"/>
      <c r="H402" s="11"/>
      <c r="I402" s="11"/>
      <c r="J402" s="11"/>
      <c r="K402" s="12"/>
      <c r="L402" s="12"/>
      <c r="M402" s="11"/>
    </row>
    <row r="403" spans="3:13">
      <c r="C403" s="9"/>
      <c r="D403" s="17"/>
      <c r="E403" s="17"/>
      <c r="F403" s="17"/>
      <c r="G403" s="11"/>
      <c r="H403" s="11"/>
      <c r="I403" s="11"/>
      <c r="J403" s="11"/>
      <c r="K403" s="12"/>
      <c r="L403" s="12"/>
      <c r="M403" s="11"/>
    </row>
    <row r="404" spans="3:13">
      <c r="C404" s="9"/>
      <c r="D404" s="17"/>
      <c r="E404" s="17"/>
      <c r="F404" s="17"/>
      <c r="G404" s="11"/>
      <c r="H404" s="11"/>
      <c r="I404" s="11"/>
      <c r="J404" s="11"/>
      <c r="K404" s="12"/>
      <c r="L404" s="12"/>
      <c r="M404" s="11"/>
    </row>
    <row r="405" spans="3:13">
      <c r="C405" s="9"/>
      <c r="D405" s="17"/>
      <c r="E405" s="17"/>
      <c r="F405" s="17"/>
      <c r="G405" s="11"/>
      <c r="H405" s="11"/>
      <c r="I405" s="11"/>
      <c r="J405" s="11"/>
      <c r="K405" s="12"/>
      <c r="L405" s="12"/>
      <c r="M405" s="11"/>
    </row>
    <row r="406" spans="3:13">
      <c r="C406" s="9"/>
      <c r="D406" s="17"/>
      <c r="E406" s="17"/>
      <c r="F406" s="17"/>
      <c r="G406" s="11"/>
      <c r="H406" s="11"/>
      <c r="I406" s="11"/>
      <c r="J406" s="11"/>
      <c r="K406" s="12"/>
      <c r="L406" s="12"/>
      <c r="M406" s="11"/>
    </row>
    <row r="407" spans="3:13">
      <c r="C407" s="9"/>
      <c r="D407" s="17"/>
      <c r="E407" s="17"/>
      <c r="F407" s="17"/>
      <c r="G407" s="11"/>
      <c r="H407" s="11"/>
      <c r="I407" s="11"/>
      <c r="J407" s="11"/>
      <c r="K407" s="12"/>
      <c r="L407" s="12"/>
      <c r="M407" s="11"/>
    </row>
    <row r="408" spans="3:13">
      <c r="C408" s="9"/>
      <c r="D408" s="17"/>
      <c r="E408" s="17"/>
      <c r="F408" s="17"/>
      <c r="G408" s="11"/>
      <c r="H408" s="11"/>
      <c r="I408" s="11"/>
      <c r="J408" s="11"/>
      <c r="K408" s="12"/>
      <c r="L408" s="12"/>
      <c r="M408" s="11"/>
    </row>
    <row r="409" spans="3:13">
      <c r="C409" s="9"/>
      <c r="D409" s="17"/>
      <c r="E409" s="17"/>
      <c r="F409" s="17"/>
      <c r="G409" s="11"/>
      <c r="H409" s="11"/>
      <c r="I409" s="11"/>
      <c r="J409" s="11"/>
      <c r="K409" s="12"/>
      <c r="L409" s="12"/>
      <c r="M409" s="11"/>
    </row>
    <row r="410" spans="3:13">
      <c r="C410" s="9"/>
      <c r="D410" s="17"/>
      <c r="E410" s="17"/>
      <c r="F410" s="17"/>
      <c r="G410" s="11"/>
      <c r="H410" s="11"/>
      <c r="I410" s="11"/>
      <c r="J410" s="11"/>
      <c r="K410" s="12"/>
      <c r="L410" s="12"/>
      <c r="M410" s="11"/>
    </row>
    <row r="411" spans="3:13">
      <c r="C411" s="9"/>
      <c r="D411" s="17"/>
      <c r="E411" s="17"/>
      <c r="F411" s="17"/>
      <c r="G411" s="11"/>
      <c r="H411" s="11"/>
      <c r="I411" s="11"/>
      <c r="J411" s="11"/>
      <c r="K411" s="12"/>
      <c r="L411" s="12"/>
      <c r="M411" s="11"/>
    </row>
    <row r="412" spans="3:13">
      <c r="C412" s="9"/>
      <c r="D412" s="17"/>
      <c r="E412" s="17"/>
      <c r="F412" s="17"/>
      <c r="G412" s="11"/>
      <c r="H412" s="11"/>
      <c r="I412" s="11"/>
      <c r="J412" s="11"/>
      <c r="K412" s="12"/>
      <c r="L412" s="12"/>
      <c r="M412" s="11"/>
    </row>
    <row r="413" spans="3:13">
      <c r="C413" s="9"/>
      <c r="D413" s="17"/>
      <c r="E413" s="17"/>
      <c r="F413" s="17"/>
      <c r="G413" s="11"/>
      <c r="H413" s="11"/>
      <c r="I413" s="11"/>
      <c r="J413" s="11"/>
      <c r="K413" s="12"/>
      <c r="L413" s="12"/>
      <c r="M413" s="11"/>
    </row>
    <row r="414" spans="3:13">
      <c r="C414" s="9"/>
      <c r="D414" s="17"/>
      <c r="E414" s="17"/>
      <c r="F414" s="17"/>
      <c r="G414" s="11"/>
      <c r="H414" s="11"/>
      <c r="I414" s="11"/>
      <c r="J414" s="11"/>
      <c r="K414" s="12"/>
      <c r="L414" s="12"/>
      <c r="M414" s="11"/>
    </row>
    <row r="415" spans="3:13">
      <c r="C415" s="9"/>
      <c r="D415" s="17"/>
      <c r="E415" s="17"/>
      <c r="F415" s="17"/>
      <c r="G415" s="11"/>
      <c r="H415" s="11"/>
      <c r="I415" s="11"/>
      <c r="J415" s="11"/>
      <c r="K415" s="12"/>
      <c r="L415" s="12"/>
      <c r="M415" s="11"/>
    </row>
    <row r="416" spans="3:13">
      <c r="C416" s="9"/>
      <c r="D416" s="17"/>
      <c r="E416" s="17"/>
      <c r="F416" s="17"/>
      <c r="G416" s="11"/>
      <c r="H416" s="11"/>
      <c r="I416" s="11"/>
      <c r="J416" s="11"/>
      <c r="K416" s="12"/>
      <c r="L416" s="12"/>
      <c r="M416" s="11"/>
    </row>
    <row r="417" spans="3:13">
      <c r="C417" s="9"/>
      <c r="D417" s="17"/>
      <c r="E417" s="17"/>
      <c r="F417" s="17"/>
      <c r="G417" s="11"/>
      <c r="H417" s="11"/>
      <c r="I417" s="11"/>
      <c r="J417" s="11"/>
      <c r="K417" s="12"/>
      <c r="L417" s="12"/>
      <c r="M417" s="11"/>
    </row>
    <row r="418" spans="3:13">
      <c r="C418" s="9"/>
      <c r="D418" s="17"/>
      <c r="E418" s="17"/>
      <c r="F418" s="17"/>
      <c r="G418" s="11"/>
      <c r="H418" s="11"/>
      <c r="I418" s="11"/>
      <c r="J418" s="11"/>
      <c r="K418" s="12"/>
      <c r="L418" s="12"/>
      <c r="M418" s="11"/>
    </row>
    <row r="419" spans="3:13">
      <c r="C419" s="9"/>
      <c r="D419" s="17"/>
      <c r="E419" s="17"/>
      <c r="F419" s="17"/>
      <c r="G419" s="11"/>
      <c r="H419" s="11"/>
      <c r="I419" s="11"/>
      <c r="J419" s="11"/>
      <c r="K419" s="12"/>
      <c r="L419" s="12"/>
      <c r="M419" s="11"/>
    </row>
    <row r="420" spans="3:13">
      <c r="C420" s="9"/>
      <c r="D420" s="17"/>
      <c r="E420" s="17"/>
      <c r="F420" s="17"/>
      <c r="G420" s="11"/>
      <c r="H420" s="11"/>
      <c r="I420" s="11"/>
      <c r="J420" s="11"/>
      <c r="K420" s="12"/>
      <c r="L420" s="12"/>
      <c r="M420" s="11"/>
    </row>
    <row r="421" spans="3:13">
      <c r="C421" s="9"/>
      <c r="D421" s="17"/>
      <c r="E421" s="17"/>
      <c r="F421" s="17"/>
      <c r="G421" s="11"/>
      <c r="H421" s="11"/>
      <c r="I421" s="11"/>
      <c r="J421" s="11"/>
      <c r="K421" s="12"/>
      <c r="L421" s="12"/>
      <c r="M421" s="11"/>
    </row>
    <row r="422" spans="3:13">
      <c r="C422" s="9"/>
      <c r="D422" s="17"/>
      <c r="E422" s="17"/>
      <c r="F422" s="17"/>
      <c r="G422" s="11"/>
      <c r="H422" s="11"/>
      <c r="I422" s="11"/>
      <c r="J422" s="11"/>
      <c r="K422" s="12"/>
      <c r="L422" s="12"/>
      <c r="M422" s="11"/>
    </row>
    <row r="423" spans="3:13">
      <c r="C423" s="9"/>
      <c r="D423" s="17"/>
      <c r="E423" s="17"/>
      <c r="F423" s="17"/>
      <c r="G423" s="11"/>
      <c r="H423" s="11"/>
      <c r="I423" s="11"/>
      <c r="J423" s="11"/>
      <c r="K423" s="12"/>
      <c r="L423" s="12"/>
      <c r="M423" s="11"/>
    </row>
    <row r="424" spans="3:13">
      <c r="C424" s="9"/>
      <c r="D424" s="17"/>
      <c r="E424" s="17"/>
      <c r="F424" s="17"/>
      <c r="G424" s="11"/>
      <c r="H424" s="11"/>
      <c r="I424" s="11"/>
      <c r="J424" s="11"/>
      <c r="K424" s="12"/>
      <c r="L424" s="12"/>
      <c r="M424" s="11"/>
    </row>
    <row r="425" spans="3:13">
      <c r="C425" s="9"/>
      <c r="D425" s="17"/>
      <c r="E425" s="17"/>
      <c r="F425" s="17"/>
      <c r="G425" s="11"/>
      <c r="H425" s="11"/>
      <c r="I425" s="11"/>
      <c r="J425" s="11"/>
      <c r="K425" s="12"/>
      <c r="L425" s="12"/>
      <c r="M425" s="11"/>
    </row>
    <row r="426" spans="3:13">
      <c r="C426" s="9"/>
      <c r="D426" s="17"/>
      <c r="E426" s="17"/>
      <c r="F426" s="17"/>
      <c r="G426" s="11"/>
      <c r="H426" s="11"/>
      <c r="I426" s="11"/>
      <c r="J426" s="11"/>
      <c r="K426" s="12"/>
      <c r="L426" s="12"/>
      <c r="M426" s="11"/>
    </row>
    <row r="427" spans="3:13">
      <c r="C427" s="9"/>
      <c r="D427" s="17"/>
      <c r="E427" s="17"/>
      <c r="F427" s="17"/>
      <c r="G427" s="11"/>
      <c r="H427" s="11"/>
      <c r="I427" s="11"/>
      <c r="J427" s="11"/>
      <c r="K427" s="12"/>
      <c r="L427" s="12"/>
      <c r="M427" s="11"/>
    </row>
    <row r="428" spans="3:13">
      <c r="C428" s="9"/>
      <c r="D428" s="17"/>
      <c r="E428" s="17"/>
      <c r="F428" s="17"/>
      <c r="G428" s="11"/>
      <c r="H428" s="11"/>
      <c r="I428" s="11"/>
      <c r="J428" s="11"/>
      <c r="K428" s="12"/>
      <c r="L428" s="12"/>
      <c r="M428" s="11"/>
    </row>
    <row r="429" spans="3:13">
      <c r="C429" s="9"/>
      <c r="D429" s="17"/>
      <c r="E429" s="17"/>
      <c r="F429" s="17"/>
      <c r="G429" s="11"/>
      <c r="H429" s="11"/>
      <c r="I429" s="11"/>
      <c r="J429" s="11"/>
      <c r="K429" s="12"/>
      <c r="L429" s="12"/>
      <c r="M429" s="11"/>
    </row>
    <row r="430" spans="3:13">
      <c r="C430" s="9"/>
      <c r="D430" s="17"/>
      <c r="E430" s="17"/>
      <c r="F430" s="17"/>
      <c r="G430" s="11"/>
      <c r="H430" s="11"/>
      <c r="I430" s="11"/>
      <c r="J430" s="11"/>
      <c r="K430" s="12"/>
      <c r="L430" s="12"/>
      <c r="M430" s="11"/>
    </row>
    <row r="431" spans="3:13">
      <c r="C431" s="9"/>
      <c r="D431" s="17"/>
      <c r="E431" s="17"/>
      <c r="F431" s="17"/>
      <c r="G431" s="11"/>
      <c r="H431" s="11"/>
      <c r="I431" s="11"/>
      <c r="J431" s="11"/>
      <c r="K431" s="12"/>
      <c r="L431" s="12"/>
      <c r="M431" s="11"/>
    </row>
    <row r="432" spans="3:13">
      <c r="C432" s="9"/>
      <c r="D432" s="17"/>
      <c r="E432" s="17"/>
      <c r="F432" s="17"/>
      <c r="G432" s="11"/>
      <c r="H432" s="11"/>
      <c r="I432" s="11"/>
      <c r="J432" s="11"/>
      <c r="K432" s="12"/>
      <c r="L432" s="12"/>
      <c r="M432" s="11"/>
    </row>
    <row r="433" spans="3:13">
      <c r="C433" s="9"/>
      <c r="D433" s="17"/>
      <c r="E433" s="17"/>
      <c r="F433" s="17"/>
      <c r="G433" s="11"/>
      <c r="H433" s="11"/>
      <c r="I433" s="11"/>
      <c r="J433" s="11"/>
      <c r="K433" s="12"/>
      <c r="L433" s="12"/>
      <c r="M433" s="11"/>
    </row>
    <row r="434" spans="3:13">
      <c r="C434" s="9"/>
      <c r="D434" s="17"/>
      <c r="E434" s="17"/>
      <c r="F434" s="17"/>
      <c r="G434" s="11"/>
      <c r="H434" s="11"/>
      <c r="I434" s="11"/>
      <c r="J434" s="11"/>
      <c r="K434" s="12"/>
      <c r="L434" s="12"/>
      <c r="M434" s="11"/>
    </row>
    <row r="435" spans="3:13">
      <c r="C435" s="9"/>
      <c r="D435" s="17"/>
      <c r="E435" s="17"/>
      <c r="F435" s="17"/>
      <c r="G435" s="11"/>
      <c r="H435" s="11"/>
      <c r="I435" s="11"/>
      <c r="J435" s="11"/>
      <c r="K435" s="12"/>
      <c r="L435" s="12"/>
      <c r="M435" s="11"/>
    </row>
    <row r="436" spans="3:13">
      <c r="C436" s="9"/>
      <c r="D436" s="17"/>
      <c r="E436" s="17"/>
      <c r="F436" s="17"/>
      <c r="G436" s="11"/>
      <c r="H436" s="11"/>
      <c r="I436" s="11"/>
      <c r="J436" s="11"/>
      <c r="K436" s="12"/>
      <c r="L436" s="12"/>
      <c r="M436" s="11"/>
    </row>
    <row r="437" spans="3:13">
      <c r="C437" s="9"/>
      <c r="D437" s="17"/>
      <c r="E437" s="17"/>
      <c r="F437" s="17"/>
      <c r="G437" s="11"/>
      <c r="H437" s="11"/>
      <c r="I437" s="11"/>
      <c r="J437" s="11"/>
      <c r="K437" s="12"/>
      <c r="L437" s="12"/>
      <c r="M437" s="11"/>
    </row>
    <row r="438" spans="3:13">
      <c r="C438" s="9"/>
      <c r="D438" s="17"/>
      <c r="E438" s="17"/>
      <c r="F438" s="17"/>
      <c r="G438" s="11"/>
      <c r="H438" s="11"/>
      <c r="I438" s="11"/>
      <c r="J438" s="11"/>
      <c r="K438" s="12"/>
      <c r="L438" s="12"/>
      <c r="M438" s="11"/>
    </row>
    <row r="439" spans="3:13">
      <c r="C439" s="9"/>
      <c r="D439" s="17"/>
      <c r="E439" s="17"/>
      <c r="F439" s="17"/>
      <c r="G439" s="11"/>
      <c r="H439" s="11"/>
      <c r="I439" s="11"/>
      <c r="J439" s="11"/>
      <c r="K439" s="12"/>
      <c r="L439" s="12"/>
      <c r="M439" s="11"/>
    </row>
    <row r="440" spans="3:13">
      <c r="C440" s="9"/>
      <c r="D440" s="17"/>
      <c r="E440" s="17"/>
      <c r="F440" s="17"/>
      <c r="G440" s="11"/>
      <c r="H440" s="11"/>
      <c r="I440" s="11"/>
      <c r="J440" s="11"/>
      <c r="K440" s="12"/>
      <c r="L440" s="12"/>
      <c r="M440" s="11"/>
    </row>
    <row r="441" spans="3:13">
      <c r="C441" s="9"/>
      <c r="D441" s="17"/>
      <c r="E441" s="17"/>
      <c r="F441" s="17"/>
      <c r="G441" s="11"/>
      <c r="H441" s="11"/>
      <c r="I441" s="11"/>
      <c r="J441" s="11"/>
      <c r="K441" s="12"/>
      <c r="L441" s="12"/>
      <c r="M441" s="11"/>
    </row>
    <row r="442" spans="3:13">
      <c r="C442" s="9"/>
      <c r="D442" s="17"/>
      <c r="E442" s="17"/>
      <c r="F442" s="17"/>
      <c r="G442" s="11"/>
      <c r="H442" s="11"/>
      <c r="I442" s="11"/>
      <c r="J442" s="11"/>
      <c r="K442" s="12"/>
      <c r="L442" s="12"/>
      <c r="M442" s="11"/>
    </row>
    <row r="443" spans="3:13">
      <c r="C443" s="9"/>
      <c r="D443" s="17"/>
      <c r="E443" s="17"/>
      <c r="F443" s="17"/>
      <c r="G443" s="11"/>
      <c r="H443" s="11"/>
      <c r="I443" s="11"/>
      <c r="J443" s="11"/>
      <c r="K443" s="12"/>
      <c r="L443" s="12"/>
      <c r="M443" s="11"/>
    </row>
    <row r="444" spans="3:13">
      <c r="C444" s="9"/>
      <c r="D444" s="17"/>
      <c r="E444" s="17"/>
      <c r="F444" s="17"/>
      <c r="G444" s="11"/>
      <c r="H444" s="11"/>
      <c r="I444" s="11"/>
      <c r="J444" s="11"/>
      <c r="K444" s="12"/>
      <c r="L444" s="12"/>
      <c r="M444" s="11"/>
    </row>
    <row r="445" spans="3:13">
      <c r="C445" s="9"/>
      <c r="D445" s="17"/>
      <c r="E445" s="17"/>
      <c r="F445" s="17"/>
      <c r="G445" s="11"/>
      <c r="H445" s="11"/>
      <c r="I445" s="11"/>
      <c r="J445" s="11"/>
      <c r="K445" s="12"/>
      <c r="L445" s="12"/>
      <c r="M445" s="11"/>
    </row>
    <row r="446" spans="3:13">
      <c r="C446" s="9"/>
      <c r="D446" s="17"/>
      <c r="E446" s="17"/>
      <c r="F446" s="17"/>
      <c r="G446" s="11"/>
      <c r="H446" s="11"/>
      <c r="I446" s="11"/>
      <c r="J446" s="11"/>
      <c r="K446" s="12"/>
      <c r="L446" s="12"/>
      <c r="M446" s="11"/>
    </row>
    <row r="447" spans="3:13">
      <c r="C447" s="9"/>
      <c r="D447" s="17"/>
      <c r="E447" s="17"/>
      <c r="F447" s="17"/>
      <c r="G447" s="11"/>
      <c r="H447" s="11"/>
      <c r="I447" s="11"/>
      <c r="J447" s="11"/>
      <c r="K447" s="12"/>
      <c r="L447" s="12"/>
      <c r="M447" s="11"/>
    </row>
    <row r="448" spans="3:13">
      <c r="C448" s="9"/>
      <c r="D448" s="17"/>
      <c r="E448" s="17"/>
      <c r="F448" s="17"/>
      <c r="G448" s="11"/>
      <c r="H448" s="11"/>
      <c r="I448" s="11"/>
      <c r="J448" s="11"/>
      <c r="K448" s="12"/>
      <c r="L448" s="12"/>
      <c r="M448" s="11"/>
    </row>
    <row r="449" spans="3:13">
      <c r="C449" s="9"/>
      <c r="D449" s="17"/>
      <c r="E449" s="17"/>
      <c r="F449" s="17"/>
      <c r="G449" s="11"/>
      <c r="H449" s="11"/>
      <c r="I449" s="11"/>
      <c r="J449" s="11"/>
      <c r="K449" s="12"/>
      <c r="L449" s="12"/>
      <c r="M449" s="11"/>
    </row>
    <row r="450" spans="3:13">
      <c r="C450" s="9"/>
      <c r="D450" s="17"/>
      <c r="E450" s="17"/>
      <c r="F450" s="17"/>
      <c r="G450" s="11"/>
      <c r="H450" s="11"/>
      <c r="I450" s="11"/>
      <c r="J450" s="11"/>
      <c r="K450" s="12"/>
      <c r="L450" s="12"/>
      <c r="M450" s="11"/>
    </row>
    <row r="451" spans="3:13">
      <c r="C451" s="9"/>
      <c r="D451" s="17"/>
      <c r="E451" s="17"/>
      <c r="F451" s="17"/>
      <c r="G451" s="11"/>
      <c r="H451" s="11"/>
      <c r="I451" s="11"/>
      <c r="J451" s="11"/>
      <c r="K451" s="12"/>
      <c r="L451" s="12"/>
      <c r="M451" s="11"/>
    </row>
    <row r="452" spans="3:13">
      <c r="C452" s="9"/>
      <c r="D452" s="17"/>
      <c r="E452" s="17"/>
      <c r="F452" s="17"/>
      <c r="G452" s="11"/>
      <c r="H452" s="11"/>
      <c r="I452" s="11"/>
      <c r="J452" s="11"/>
      <c r="K452" s="12"/>
      <c r="L452" s="12"/>
      <c r="M452" s="11"/>
    </row>
    <row r="453" spans="3:13">
      <c r="C453" s="9"/>
      <c r="D453" s="17"/>
      <c r="E453" s="17"/>
      <c r="F453" s="17"/>
      <c r="G453" s="11"/>
      <c r="H453" s="11"/>
      <c r="I453" s="11"/>
      <c r="J453" s="11"/>
      <c r="K453" s="12"/>
      <c r="L453" s="12"/>
      <c r="M453" s="11"/>
    </row>
    <row r="454" spans="3:13">
      <c r="C454" s="9"/>
      <c r="D454" s="17"/>
      <c r="E454" s="17"/>
      <c r="F454" s="17"/>
      <c r="G454" s="11"/>
      <c r="H454" s="11"/>
      <c r="I454" s="11"/>
      <c r="J454" s="11"/>
      <c r="K454" s="12"/>
      <c r="L454" s="12"/>
      <c r="M454" s="11"/>
    </row>
    <row r="455" spans="3:13">
      <c r="C455" s="9"/>
      <c r="D455" s="17"/>
      <c r="E455" s="17"/>
      <c r="F455" s="17"/>
      <c r="G455" s="11"/>
      <c r="H455" s="11"/>
      <c r="I455" s="11"/>
      <c r="J455" s="11"/>
      <c r="K455" s="12"/>
      <c r="L455" s="12"/>
      <c r="M455" s="11"/>
    </row>
    <row r="456" spans="3:13">
      <c r="C456" s="9"/>
      <c r="D456" s="17"/>
      <c r="E456" s="17"/>
      <c r="F456" s="17"/>
      <c r="G456" s="11"/>
      <c r="H456" s="11"/>
      <c r="I456" s="11"/>
      <c r="J456" s="11"/>
      <c r="K456" s="12"/>
      <c r="L456" s="12"/>
      <c r="M456" s="11"/>
    </row>
    <row r="457" spans="3:13">
      <c r="C457" s="9"/>
      <c r="D457" s="17"/>
      <c r="E457" s="17"/>
      <c r="F457" s="17"/>
      <c r="G457" s="11"/>
      <c r="H457" s="11"/>
      <c r="I457" s="11"/>
      <c r="J457" s="11"/>
      <c r="K457" s="12"/>
      <c r="L457" s="12"/>
      <c r="M457" s="11"/>
    </row>
    <row r="458" spans="3:13">
      <c r="C458" s="9"/>
      <c r="D458" s="17"/>
      <c r="E458" s="17"/>
      <c r="F458" s="17"/>
      <c r="G458" s="11"/>
      <c r="H458" s="11"/>
      <c r="I458" s="11"/>
      <c r="J458" s="11"/>
      <c r="K458" s="12"/>
      <c r="L458" s="12"/>
      <c r="M458" s="11"/>
    </row>
    <row r="459" spans="3:13">
      <c r="C459" s="9"/>
      <c r="D459" s="17"/>
      <c r="E459" s="17"/>
      <c r="F459" s="17"/>
      <c r="G459" s="11"/>
      <c r="H459" s="11"/>
      <c r="I459" s="11"/>
      <c r="J459" s="11"/>
      <c r="K459" s="12"/>
      <c r="L459" s="12"/>
      <c r="M459" s="11"/>
    </row>
    <row r="460" spans="3:13">
      <c r="C460" s="9"/>
      <c r="D460" s="17"/>
      <c r="E460" s="17"/>
      <c r="F460" s="17"/>
      <c r="G460" s="11"/>
      <c r="H460" s="11"/>
      <c r="I460" s="11"/>
      <c r="J460" s="11"/>
      <c r="K460" s="12"/>
      <c r="L460" s="12"/>
      <c r="M460" s="11"/>
    </row>
    <row r="461" spans="3:13">
      <c r="C461" s="9"/>
      <c r="D461" s="17"/>
      <c r="E461" s="17"/>
      <c r="F461" s="17"/>
      <c r="G461" s="11"/>
      <c r="H461" s="11"/>
      <c r="I461" s="11"/>
      <c r="J461" s="11"/>
      <c r="K461" s="12"/>
      <c r="L461" s="12"/>
      <c r="M461" s="11"/>
    </row>
    <row r="462" spans="3:13">
      <c r="C462" s="9"/>
      <c r="D462" s="17"/>
      <c r="E462" s="17"/>
      <c r="F462" s="17"/>
      <c r="G462" s="11"/>
      <c r="H462" s="11"/>
      <c r="I462" s="11"/>
      <c r="J462" s="11"/>
      <c r="K462" s="12"/>
      <c r="L462" s="12"/>
      <c r="M462" s="11"/>
    </row>
    <row r="463" spans="3:13">
      <c r="C463" s="9"/>
      <c r="D463" s="17"/>
      <c r="E463" s="17"/>
      <c r="F463" s="17"/>
      <c r="G463" s="11"/>
      <c r="H463" s="11"/>
      <c r="I463" s="11"/>
      <c r="J463" s="11"/>
      <c r="K463" s="12"/>
      <c r="L463" s="12"/>
      <c r="M463" s="11"/>
    </row>
    <row r="464" spans="3:13">
      <c r="C464" s="9"/>
      <c r="D464" s="17"/>
      <c r="E464" s="17"/>
      <c r="F464" s="17"/>
      <c r="G464" s="11"/>
      <c r="H464" s="11"/>
      <c r="I464" s="11"/>
      <c r="J464" s="11"/>
      <c r="K464" s="12"/>
      <c r="L464" s="12"/>
      <c r="M464" s="11"/>
    </row>
    <row r="465" spans="3:13">
      <c r="C465" s="9"/>
      <c r="D465" s="17"/>
      <c r="E465" s="17"/>
      <c r="F465" s="17"/>
      <c r="G465" s="11"/>
      <c r="H465" s="11"/>
      <c r="I465" s="11"/>
      <c r="J465" s="11"/>
      <c r="K465" s="12"/>
      <c r="L465" s="12"/>
      <c r="M465" s="11"/>
    </row>
    <row r="466" spans="3:13">
      <c r="C466" s="9"/>
      <c r="D466" s="17"/>
      <c r="E466" s="17"/>
      <c r="F466" s="17"/>
      <c r="G466" s="11"/>
      <c r="H466" s="11"/>
      <c r="I466" s="11"/>
      <c r="J466" s="11"/>
      <c r="K466" s="12"/>
      <c r="L466" s="12"/>
      <c r="M466" s="11"/>
    </row>
    <row r="467" spans="3:13">
      <c r="C467" s="9"/>
      <c r="D467" s="17"/>
      <c r="E467" s="17"/>
      <c r="F467" s="17"/>
      <c r="G467" s="11"/>
      <c r="H467" s="11"/>
      <c r="I467" s="11"/>
      <c r="J467" s="11"/>
      <c r="K467" s="12"/>
      <c r="L467" s="12"/>
      <c r="M467" s="11"/>
    </row>
    <row r="468" spans="3:13">
      <c r="C468" s="9"/>
      <c r="D468" s="17"/>
      <c r="E468" s="17"/>
      <c r="F468" s="17"/>
      <c r="G468" s="11"/>
      <c r="H468" s="11"/>
      <c r="I468" s="11"/>
      <c r="J468" s="11"/>
      <c r="K468" s="12"/>
      <c r="L468" s="12"/>
      <c r="M468" s="11"/>
    </row>
    <row r="469" spans="3:13">
      <c r="C469" s="9"/>
      <c r="D469" s="17"/>
      <c r="E469" s="17"/>
      <c r="F469" s="17"/>
      <c r="G469" s="11"/>
      <c r="H469" s="11"/>
      <c r="I469" s="11"/>
      <c r="J469" s="11"/>
      <c r="K469" s="12"/>
      <c r="L469" s="12"/>
      <c r="M469" s="11"/>
    </row>
    <row r="470" spans="3:13">
      <c r="C470" s="9"/>
      <c r="D470" s="17"/>
      <c r="E470" s="17"/>
      <c r="F470" s="17"/>
      <c r="G470" s="11"/>
      <c r="H470" s="11"/>
      <c r="I470" s="11"/>
      <c r="J470" s="11"/>
      <c r="K470" s="12"/>
      <c r="L470" s="12"/>
      <c r="M470" s="11"/>
    </row>
    <row r="471" spans="3:13">
      <c r="C471" s="9"/>
      <c r="D471" s="17"/>
      <c r="E471" s="17"/>
      <c r="F471" s="17"/>
      <c r="G471" s="11"/>
      <c r="H471" s="11"/>
      <c r="I471" s="11"/>
      <c r="J471" s="11"/>
      <c r="K471" s="12"/>
      <c r="L471" s="12"/>
      <c r="M471" s="11"/>
    </row>
    <row r="472" spans="3:13">
      <c r="C472" s="9"/>
      <c r="D472" s="17"/>
      <c r="E472" s="17"/>
      <c r="F472" s="17"/>
      <c r="G472" s="11"/>
      <c r="H472" s="11"/>
      <c r="I472" s="11"/>
      <c r="J472" s="11"/>
      <c r="K472" s="12"/>
      <c r="L472" s="12"/>
      <c r="M472" s="11"/>
    </row>
    <row r="473" spans="3:13">
      <c r="C473" s="9"/>
      <c r="D473" s="17"/>
      <c r="E473" s="17"/>
      <c r="F473" s="17"/>
      <c r="G473" s="11"/>
      <c r="H473" s="11"/>
      <c r="I473" s="11"/>
      <c r="J473" s="11"/>
      <c r="K473" s="12"/>
      <c r="L473" s="12"/>
      <c r="M473" s="11"/>
    </row>
    <row r="474" spans="3:13">
      <c r="C474" s="9"/>
      <c r="D474" s="17"/>
      <c r="E474" s="17"/>
      <c r="F474" s="17"/>
      <c r="G474" s="11"/>
      <c r="H474" s="11"/>
      <c r="I474" s="11"/>
      <c r="J474" s="11"/>
      <c r="K474" s="12"/>
      <c r="L474" s="12"/>
      <c r="M474" s="11"/>
    </row>
    <row r="475" spans="3:13">
      <c r="C475" s="9"/>
      <c r="D475" s="17"/>
      <c r="E475" s="17"/>
      <c r="F475" s="17"/>
      <c r="G475" s="11"/>
      <c r="H475" s="11"/>
      <c r="I475" s="11"/>
      <c r="J475" s="11"/>
      <c r="K475" s="12"/>
      <c r="L475" s="12"/>
      <c r="M475" s="11"/>
    </row>
    <row r="476" spans="3:13">
      <c r="C476" s="9"/>
      <c r="D476" s="17"/>
      <c r="E476" s="17"/>
      <c r="F476" s="17"/>
      <c r="G476" s="11"/>
      <c r="H476" s="11"/>
      <c r="I476" s="11"/>
      <c r="J476" s="11"/>
      <c r="K476" s="12"/>
      <c r="L476" s="12"/>
      <c r="M476" s="11"/>
    </row>
    <row r="477" spans="3:13">
      <c r="C477" s="9"/>
      <c r="D477" s="17"/>
      <c r="E477" s="17"/>
      <c r="F477" s="17"/>
      <c r="G477" s="11"/>
      <c r="H477" s="11"/>
      <c r="I477" s="11"/>
      <c r="J477" s="11"/>
      <c r="K477" s="12"/>
      <c r="L477" s="12"/>
      <c r="M477" s="11"/>
    </row>
    <row r="478" spans="3:13">
      <c r="C478" s="9"/>
      <c r="D478" s="17"/>
      <c r="E478" s="17"/>
      <c r="F478" s="17"/>
      <c r="G478" s="11"/>
      <c r="H478" s="11"/>
      <c r="I478" s="11"/>
      <c r="J478" s="11"/>
      <c r="K478" s="12"/>
      <c r="L478" s="12"/>
      <c r="M478" s="11"/>
    </row>
    <row r="479" spans="3:13">
      <c r="C479" s="9"/>
      <c r="D479" s="17"/>
      <c r="E479" s="17"/>
      <c r="F479" s="17"/>
      <c r="G479" s="11"/>
      <c r="H479" s="11"/>
      <c r="I479" s="11"/>
      <c r="J479" s="11"/>
      <c r="K479" s="12"/>
      <c r="L479" s="12"/>
      <c r="M479" s="11"/>
    </row>
    <row r="480" spans="3:13">
      <c r="C480" s="9"/>
      <c r="D480" s="17"/>
      <c r="E480" s="17"/>
      <c r="F480" s="17"/>
      <c r="G480" s="11"/>
      <c r="H480" s="11"/>
      <c r="I480" s="11"/>
      <c r="J480" s="11"/>
      <c r="K480" s="12"/>
      <c r="L480" s="12"/>
      <c r="M480" s="11"/>
    </row>
    <row r="481" spans="3:13">
      <c r="C481" s="9"/>
      <c r="D481" s="17"/>
      <c r="E481" s="17"/>
      <c r="F481" s="17"/>
      <c r="G481" s="11"/>
      <c r="H481" s="11"/>
      <c r="I481" s="11"/>
      <c r="J481" s="11"/>
      <c r="K481" s="12"/>
      <c r="L481" s="12"/>
      <c r="M481" s="11"/>
    </row>
    <row r="482" spans="3:13">
      <c r="C482" s="9"/>
      <c r="D482" s="17"/>
      <c r="E482" s="17"/>
      <c r="F482" s="17"/>
      <c r="G482" s="11"/>
      <c r="H482" s="11"/>
      <c r="I482" s="11"/>
      <c r="J482" s="11"/>
      <c r="K482" s="12"/>
      <c r="L482" s="12"/>
      <c r="M482" s="11"/>
    </row>
    <row r="483" spans="3:13">
      <c r="C483" s="9"/>
      <c r="D483" s="17"/>
      <c r="E483" s="17"/>
      <c r="F483" s="17"/>
      <c r="G483" s="11"/>
      <c r="H483" s="11"/>
      <c r="I483" s="11"/>
      <c r="J483" s="11"/>
      <c r="K483" s="12"/>
      <c r="L483" s="12"/>
      <c r="M483" s="11"/>
    </row>
    <row r="484" spans="3:13">
      <c r="C484" s="9"/>
      <c r="D484" s="17"/>
      <c r="E484" s="17"/>
      <c r="F484" s="17"/>
      <c r="G484" s="11"/>
      <c r="H484" s="11"/>
      <c r="I484" s="11"/>
      <c r="J484" s="11"/>
      <c r="K484" s="12"/>
      <c r="L484" s="12"/>
      <c r="M484" s="11"/>
    </row>
    <row r="485" spans="3:13">
      <c r="C485" s="9"/>
      <c r="D485" s="17"/>
      <c r="E485" s="17"/>
      <c r="F485" s="17"/>
      <c r="G485" s="11"/>
      <c r="H485" s="11"/>
      <c r="I485" s="11"/>
      <c r="J485" s="11"/>
      <c r="K485" s="12"/>
      <c r="L485" s="12"/>
      <c r="M485" s="11"/>
    </row>
    <row r="486" spans="3:13">
      <c r="C486" s="9"/>
      <c r="D486" s="17"/>
      <c r="E486" s="17"/>
      <c r="F486" s="17"/>
      <c r="G486" s="11"/>
      <c r="H486" s="11"/>
      <c r="I486" s="11"/>
      <c r="J486" s="11"/>
      <c r="K486" s="12"/>
      <c r="L486" s="12"/>
      <c r="M486" s="11"/>
    </row>
    <row r="487" spans="3:13">
      <c r="C487" s="9"/>
      <c r="D487" s="17"/>
      <c r="E487" s="17"/>
      <c r="F487" s="17"/>
      <c r="G487" s="11"/>
      <c r="H487" s="11"/>
      <c r="I487" s="11"/>
      <c r="J487" s="11"/>
      <c r="K487" s="12"/>
      <c r="L487" s="12"/>
      <c r="M487" s="11"/>
    </row>
    <row r="488" spans="3:13">
      <c r="C488" s="9"/>
      <c r="D488" s="17"/>
      <c r="E488" s="17"/>
      <c r="F488" s="17"/>
      <c r="G488" s="11"/>
      <c r="H488" s="11"/>
      <c r="I488" s="11"/>
      <c r="J488" s="11"/>
      <c r="K488" s="12"/>
      <c r="L488" s="12"/>
      <c r="M488" s="11"/>
    </row>
    <row r="489" spans="3:13">
      <c r="C489" s="9"/>
      <c r="D489" s="17"/>
      <c r="E489" s="17"/>
      <c r="F489" s="17"/>
      <c r="G489" s="11"/>
      <c r="H489" s="11"/>
      <c r="I489" s="11"/>
      <c r="J489" s="11"/>
      <c r="K489" s="12"/>
      <c r="L489" s="12"/>
      <c r="M489" s="11"/>
    </row>
    <row r="490" spans="3:13">
      <c r="C490" s="9"/>
      <c r="D490" s="17"/>
      <c r="E490" s="17"/>
      <c r="F490" s="17"/>
      <c r="G490" s="11"/>
      <c r="H490" s="11"/>
      <c r="I490" s="11"/>
      <c r="J490" s="11"/>
      <c r="K490" s="12"/>
      <c r="L490" s="12"/>
      <c r="M490" s="11"/>
    </row>
    <row r="491" spans="3:13">
      <c r="C491" s="9"/>
      <c r="D491" s="17"/>
      <c r="E491" s="17"/>
      <c r="F491" s="17"/>
      <c r="G491" s="11"/>
      <c r="H491" s="11"/>
      <c r="I491" s="11"/>
      <c r="J491" s="11"/>
      <c r="K491" s="12"/>
      <c r="L491" s="12"/>
      <c r="M491" s="11"/>
    </row>
    <row r="492" spans="3:13">
      <c r="C492" s="9"/>
      <c r="D492" s="17"/>
      <c r="E492" s="17"/>
      <c r="F492" s="17"/>
      <c r="G492" s="11"/>
      <c r="H492" s="11"/>
      <c r="I492" s="11"/>
      <c r="J492" s="11"/>
      <c r="K492" s="12"/>
      <c r="L492" s="12"/>
      <c r="M492" s="11"/>
    </row>
    <row r="493" spans="3:13">
      <c r="C493" s="9"/>
      <c r="D493" s="17"/>
      <c r="E493" s="17"/>
      <c r="F493" s="17"/>
      <c r="G493" s="11"/>
      <c r="H493" s="11"/>
      <c r="I493" s="11"/>
      <c r="J493" s="11"/>
      <c r="K493" s="12"/>
      <c r="L493" s="12"/>
      <c r="M493" s="11"/>
    </row>
    <row r="494" spans="3:13">
      <c r="C494" s="9"/>
      <c r="D494" s="17"/>
      <c r="E494" s="17"/>
      <c r="F494" s="17"/>
      <c r="G494" s="11"/>
      <c r="H494" s="11"/>
      <c r="I494" s="11"/>
      <c r="J494" s="11"/>
      <c r="K494" s="12"/>
      <c r="L494" s="12"/>
      <c r="M494" s="11"/>
    </row>
    <row r="495" spans="3:13">
      <c r="C495" s="9"/>
      <c r="D495" s="17"/>
      <c r="E495" s="17"/>
      <c r="F495" s="17"/>
      <c r="G495" s="11"/>
      <c r="H495" s="11"/>
      <c r="I495" s="11"/>
      <c r="J495" s="11"/>
      <c r="K495" s="12"/>
      <c r="L495" s="12"/>
      <c r="M495" s="11"/>
    </row>
    <row r="496" spans="3:13">
      <c r="C496" s="9"/>
      <c r="D496" s="17"/>
      <c r="E496" s="17"/>
      <c r="F496" s="17"/>
      <c r="G496" s="11"/>
      <c r="H496" s="11"/>
      <c r="I496" s="11"/>
      <c r="J496" s="11"/>
      <c r="K496" s="12"/>
      <c r="L496" s="12"/>
      <c r="M496" s="11"/>
    </row>
    <row r="497" spans="3:13">
      <c r="C497" s="9"/>
      <c r="D497" s="17"/>
      <c r="E497" s="17"/>
      <c r="F497" s="17"/>
      <c r="G497" s="11"/>
      <c r="H497" s="11"/>
      <c r="I497" s="11"/>
      <c r="J497" s="11"/>
      <c r="K497" s="12"/>
      <c r="L497" s="12"/>
      <c r="M497" s="11"/>
    </row>
    <row r="498" spans="3:13">
      <c r="C498" s="9"/>
      <c r="D498" s="17"/>
      <c r="E498" s="17"/>
      <c r="F498" s="17"/>
      <c r="G498" s="11"/>
      <c r="H498" s="11"/>
      <c r="I498" s="11"/>
      <c r="J498" s="11"/>
      <c r="K498" s="12"/>
      <c r="L498" s="12"/>
      <c r="M498" s="11"/>
    </row>
    <row r="499" spans="3:13">
      <c r="C499" s="9"/>
      <c r="D499" s="17"/>
      <c r="E499" s="17"/>
      <c r="F499" s="17"/>
      <c r="G499" s="11"/>
      <c r="H499" s="11"/>
      <c r="I499" s="11"/>
      <c r="J499" s="11"/>
      <c r="K499" s="12"/>
      <c r="L499" s="12"/>
      <c r="M499" s="11"/>
    </row>
    <row r="500" spans="3:13">
      <c r="C500" s="9"/>
      <c r="D500" s="17"/>
      <c r="E500" s="17"/>
      <c r="F500" s="17"/>
      <c r="G500" s="11"/>
      <c r="H500" s="11"/>
      <c r="I500" s="11"/>
      <c r="J500" s="11"/>
      <c r="K500" s="12"/>
      <c r="L500" s="12"/>
      <c r="M500" s="11"/>
    </row>
    <row r="501" spans="3:13">
      <c r="C501" s="9"/>
      <c r="D501" s="17"/>
      <c r="E501" s="17"/>
      <c r="F501" s="17"/>
      <c r="G501" s="11"/>
      <c r="H501" s="11"/>
      <c r="I501" s="11"/>
      <c r="J501" s="11"/>
      <c r="K501" s="12"/>
      <c r="L501" s="12"/>
      <c r="M501" s="11"/>
    </row>
    <row r="502" spans="3:13">
      <c r="C502" s="9"/>
      <c r="D502" s="17"/>
      <c r="E502" s="17"/>
      <c r="F502" s="17"/>
      <c r="G502" s="11"/>
      <c r="H502" s="11"/>
      <c r="I502" s="11"/>
      <c r="J502" s="11"/>
      <c r="K502" s="12"/>
      <c r="L502" s="12"/>
      <c r="M502" s="11"/>
    </row>
    <row r="503" spans="3:13">
      <c r="C503" s="9"/>
      <c r="D503" s="17"/>
      <c r="E503" s="17"/>
      <c r="F503" s="17"/>
      <c r="G503" s="11"/>
      <c r="H503" s="11"/>
      <c r="I503" s="11"/>
      <c r="J503" s="11"/>
      <c r="K503" s="12"/>
      <c r="L503" s="12"/>
      <c r="M503" s="11"/>
    </row>
    <row r="504" spans="3:13">
      <c r="C504" s="9"/>
      <c r="D504" s="17"/>
      <c r="E504" s="17"/>
      <c r="F504" s="17"/>
      <c r="G504" s="11"/>
      <c r="H504" s="11"/>
      <c r="I504" s="11"/>
      <c r="J504" s="11"/>
      <c r="K504" s="12"/>
      <c r="L504" s="12"/>
      <c r="M504" s="11"/>
    </row>
    <row r="505" spans="3:13">
      <c r="C505" s="9"/>
      <c r="D505" s="17"/>
      <c r="E505" s="17"/>
      <c r="F505" s="17"/>
      <c r="G505" s="11"/>
      <c r="H505" s="11"/>
      <c r="I505" s="11"/>
      <c r="J505" s="11"/>
      <c r="K505" s="12"/>
      <c r="L505" s="12"/>
      <c r="M505" s="11"/>
    </row>
    <row r="506" spans="3:13">
      <c r="C506" s="9"/>
      <c r="D506" s="17"/>
      <c r="E506" s="17"/>
      <c r="F506" s="17"/>
      <c r="G506" s="11"/>
      <c r="H506" s="11"/>
      <c r="I506" s="11"/>
      <c r="J506" s="11"/>
      <c r="K506" s="12"/>
      <c r="L506" s="12"/>
      <c r="M506" s="11"/>
    </row>
    <row r="507" spans="3:13">
      <c r="C507" s="9"/>
      <c r="D507" s="17"/>
      <c r="E507" s="17"/>
      <c r="F507" s="17"/>
      <c r="G507" s="11"/>
      <c r="H507" s="11"/>
      <c r="I507" s="11"/>
      <c r="J507" s="11"/>
      <c r="K507" s="12"/>
      <c r="L507" s="12"/>
      <c r="M507" s="11"/>
    </row>
    <row r="508" spans="3:13">
      <c r="C508" s="9"/>
      <c r="D508" s="17"/>
      <c r="E508" s="17"/>
      <c r="F508" s="17"/>
      <c r="G508" s="11"/>
      <c r="H508" s="11"/>
      <c r="I508" s="11"/>
      <c r="J508" s="11"/>
      <c r="K508" s="12"/>
      <c r="L508" s="12"/>
      <c r="M508" s="11"/>
    </row>
    <row r="509" spans="3:13">
      <c r="C509" s="9"/>
      <c r="D509" s="17"/>
      <c r="E509" s="17"/>
      <c r="F509" s="17"/>
      <c r="G509" s="11"/>
      <c r="H509" s="11"/>
      <c r="I509" s="11"/>
      <c r="J509" s="11"/>
      <c r="K509" s="12"/>
      <c r="L509" s="12"/>
      <c r="M509" s="11"/>
    </row>
    <row r="510" spans="3:13">
      <c r="C510" s="9"/>
      <c r="D510" s="17"/>
      <c r="E510" s="17"/>
      <c r="F510" s="17"/>
      <c r="G510" s="11"/>
      <c r="H510" s="11"/>
      <c r="I510" s="11"/>
      <c r="J510" s="11"/>
      <c r="K510" s="12"/>
      <c r="L510" s="12"/>
      <c r="M510" s="11"/>
    </row>
    <row r="511" spans="3:13">
      <c r="C511" s="9"/>
      <c r="D511" s="17"/>
      <c r="E511" s="17"/>
      <c r="F511" s="17"/>
      <c r="G511" s="11"/>
      <c r="H511" s="11"/>
      <c r="I511" s="11"/>
      <c r="J511" s="11"/>
      <c r="K511" s="12"/>
      <c r="L511" s="12"/>
      <c r="M511" s="11"/>
    </row>
    <row r="512" spans="3:13">
      <c r="C512" s="9"/>
      <c r="D512" s="17"/>
      <c r="E512" s="17"/>
      <c r="F512" s="17"/>
      <c r="G512" s="11"/>
      <c r="H512" s="11"/>
      <c r="I512" s="11"/>
      <c r="J512" s="11"/>
      <c r="K512" s="12"/>
      <c r="L512" s="12"/>
      <c r="M512" s="11"/>
    </row>
    <row r="513" spans="3:13">
      <c r="C513" s="9"/>
      <c r="D513" s="17"/>
      <c r="E513" s="17"/>
      <c r="F513" s="17"/>
      <c r="G513" s="11"/>
      <c r="H513" s="11"/>
      <c r="I513" s="11"/>
      <c r="J513" s="11"/>
      <c r="K513" s="12"/>
      <c r="L513" s="12"/>
      <c r="M513" s="11"/>
    </row>
    <row r="514" spans="3:13">
      <c r="C514" s="9"/>
      <c r="D514" s="17"/>
      <c r="E514" s="17"/>
      <c r="F514" s="17"/>
      <c r="G514" s="11"/>
      <c r="H514" s="11"/>
      <c r="I514" s="11"/>
      <c r="J514" s="11"/>
      <c r="K514" s="12"/>
      <c r="L514" s="12"/>
      <c r="M514" s="11"/>
    </row>
    <row r="515" spans="3:13">
      <c r="C515" s="9"/>
      <c r="D515" s="17"/>
      <c r="E515" s="17"/>
      <c r="F515" s="17"/>
      <c r="G515" s="11"/>
      <c r="H515" s="11"/>
      <c r="I515" s="11"/>
      <c r="J515" s="11"/>
      <c r="K515" s="12"/>
      <c r="L515" s="12"/>
      <c r="M515" s="11"/>
    </row>
    <row r="516" spans="3:13">
      <c r="C516" s="9"/>
      <c r="D516" s="17"/>
      <c r="E516" s="17"/>
      <c r="F516" s="17"/>
      <c r="G516" s="11"/>
      <c r="H516" s="11"/>
      <c r="I516" s="11"/>
      <c r="J516" s="11"/>
      <c r="K516" s="12"/>
      <c r="L516" s="12"/>
      <c r="M516" s="11"/>
    </row>
    <row r="517" spans="3:13">
      <c r="C517" s="9"/>
      <c r="D517" s="17"/>
      <c r="E517" s="17"/>
      <c r="F517" s="17"/>
      <c r="G517" s="11"/>
      <c r="H517" s="11"/>
      <c r="I517" s="11"/>
      <c r="J517" s="11"/>
      <c r="K517" s="12"/>
      <c r="L517" s="12"/>
      <c r="M517" s="11"/>
    </row>
    <row r="518" spans="3:13">
      <c r="C518" s="9"/>
      <c r="D518" s="17"/>
      <c r="E518" s="17"/>
      <c r="F518" s="17"/>
      <c r="G518" s="11"/>
      <c r="H518" s="11"/>
      <c r="I518" s="11"/>
      <c r="J518" s="11"/>
      <c r="K518" s="12"/>
      <c r="L518" s="12"/>
      <c r="M518" s="11"/>
    </row>
    <row r="519" spans="3:13">
      <c r="C519" s="9"/>
      <c r="D519" s="17"/>
      <c r="E519" s="17"/>
      <c r="F519" s="17"/>
      <c r="G519" s="11"/>
      <c r="H519" s="11"/>
      <c r="I519" s="11"/>
      <c r="J519" s="11"/>
      <c r="K519" s="12"/>
      <c r="L519" s="12"/>
      <c r="M519" s="11"/>
    </row>
    <row r="520" spans="3:13">
      <c r="C520" s="9"/>
      <c r="D520" s="17"/>
      <c r="E520" s="17"/>
      <c r="F520" s="17"/>
      <c r="G520" s="11"/>
      <c r="H520" s="11"/>
      <c r="I520" s="11"/>
      <c r="J520" s="11"/>
      <c r="K520" s="12"/>
      <c r="L520" s="12"/>
      <c r="M520" s="11"/>
    </row>
    <row r="521" spans="3:13">
      <c r="C521" s="9"/>
      <c r="D521" s="17"/>
      <c r="E521" s="17"/>
      <c r="F521" s="17"/>
      <c r="G521" s="11"/>
      <c r="H521" s="11"/>
      <c r="I521" s="11"/>
      <c r="J521" s="11"/>
      <c r="K521" s="12"/>
      <c r="L521" s="12"/>
      <c r="M521" s="11"/>
    </row>
    <row r="522" spans="3:13">
      <c r="C522" s="9"/>
      <c r="D522" s="17"/>
      <c r="E522" s="17"/>
      <c r="F522" s="17"/>
      <c r="G522" s="11"/>
      <c r="H522" s="11"/>
      <c r="I522" s="11"/>
      <c r="J522" s="11"/>
      <c r="K522" s="12"/>
      <c r="L522" s="12"/>
      <c r="M522" s="11"/>
    </row>
    <row r="523" spans="3:13">
      <c r="C523" s="9"/>
      <c r="D523" s="17"/>
      <c r="E523" s="17"/>
      <c r="F523" s="17"/>
      <c r="G523" s="11"/>
      <c r="H523" s="11"/>
      <c r="I523" s="11"/>
      <c r="J523" s="11"/>
      <c r="K523" s="12"/>
      <c r="L523" s="12"/>
      <c r="M523" s="11"/>
    </row>
    <row r="524" spans="3:13">
      <c r="C524" s="9"/>
      <c r="D524" s="17"/>
      <c r="E524" s="17"/>
      <c r="F524" s="17"/>
      <c r="G524" s="11"/>
      <c r="H524" s="11"/>
      <c r="I524" s="11"/>
      <c r="J524" s="11"/>
      <c r="K524" s="12"/>
      <c r="L524" s="12"/>
      <c r="M524" s="11"/>
    </row>
    <row r="525" spans="3:13">
      <c r="C525" s="9"/>
      <c r="D525" s="17"/>
      <c r="E525" s="17"/>
      <c r="F525" s="17"/>
      <c r="G525" s="11"/>
      <c r="H525" s="11"/>
      <c r="I525" s="11"/>
      <c r="J525" s="11"/>
      <c r="K525" s="12"/>
      <c r="L525" s="12"/>
      <c r="M525" s="11"/>
    </row>
    <row r="526" spans="3:13">
      <c r="C526" s="9"/>
      <c r="D526" s="17"/>
      <c r="E526" s="17"/>
      <c r="F526" s="17"/>
      <c r="G526" s="11"/>
      <c r="H526" s="11"/>
      <c r="I526" s="11"/>
      <c r="J526" s="11"/>
      <c r="K526" s="12"/>
      <c r="L526" s="12"/>
      <c r="M526" s="11"/>
    </row>
    <row r="527" spans="3:13">
      <c r="C527" s="9"/>
      <c r="D527" s="17"/>
      <c r="E527" s="17"/>
      <c r="F527" s="17"/>
      <c r="G527" s="11"/>
      <c r="H527" s="11"/>
      <c r="I527" s="11"/>
      <c r="J527" s="11"/>
      <c r="K527" s="12"/>
      <c r="L527" s="12"/>
      <c r="M527" s="11"/>
    </row>
    <row r="528" spans="3:13">
      <c r="C528" s="9"/>
      <c r="D528" s="17"/>
      <c r="E528" s="17"/>
      <c r="F528" s="17"/>
      <c r="G528" s="11"/>
      <c r="H528" s="11"/>
      <c r="I528" s="11"/>
      <c r="J528" s="11"/>
      <c r="K528" s="12"/>
      <c r="L528" s="12"/>
      <c r="M528" s="11"/>
    </row>
    <row r="529" spans="3:13">
      <c r="C529" s="9"/>
      <c r="D529" s="17"/>
      <c r="E529" s="17"/>
      <c r="F529" s="17"/>
      <c r="G529" s="11"/>
      <c r="H529" s="11"/>
      <c r="I529" s="11"/>
      <c r="J529" s="11"/>
      <c r="K529" s="12"/>
      <c r="L529" s="12"/>
      <c r="M529" s="11"/>
    </row>
    <row r="530" spans="3:13">
      <c r="C530" s="9"/>
      <c r="D530" s="17"/>
      <c r="E530" s="17"/>
      <c r="F530" s="17"/>
      <c r="G530" s="11"/>
      <c r="H530" s="11"/>
      <c r="I530" s="11"/>
      <c r="J530" s="11"/>
      <c r="K530" s="12"/>
      <c r="L530" s="12"/>
      <c r="M530" s="11"/>
    </row>
    <row r="531" spans="3:13">
      <c r="C531" s="9"/>
      <c r="D531" s="17"/>
      <c r="E531" s="17"/>
      <c r="F531" s="17"/>
      <c r="G531" s="11"/>
      <c r="H531" s="11"/>
      <c r="I531" s="11"/>
      <c r="J531" s="11"/>
      <c r="K531" s="12"/>
      <c r="L531" s="12"/>
      <c r="M531" s="11"/>
    </row>
    <row r="532" spans="3:13">
      <c r="C532" s="9"/>
      <c r="D532" s="17"/>
      <c r="E532" s="17"/>
      <c r="F532" s="17"/>
      <c r="G532" s="11"/>
      <c r="H532" s="11"/>
      <c r="I532" s="11"/>
      <c r="J532" s="11"/>
      <c r="K532" s="12"/>
      <c r="L532" s="12"/>
      <c r="M532" s="11"/>
    </row>
    <row r="533" spans="3:13">
      <c r="C533" s="9"/>
      <c r="D533" s="17"/>
      <c r="E533" s="17"/>
      <c r="F533" s="17"/>
      <c r="G533" s="11"/>
      <c r="H533" s="11"/>
      <c r="I533" s="11"/>
      <c r="J533" s="11"/>
      <c r="K533" s="12"/>
      <c r="L533" s="12"/>
      <c r="M533" s="11"/>
    </row>
    <row r="534" spans="3:13">
      <c r="C534" s="9"/>
      <c r="D534" s="17"/>
      <c r="E534" s="17"/>
      <c r="F534" s="17"/>
      <c r="G534" s="11"/>
      <c r="H534" s="11"/>
      <c r="I534" s="11"/>
      <c r="J534" s="11"/>
      <c r="K534" s="12"/>
      <c r="L534" s="12"/>
      <c r="M534" s="11"/>
    </row>
    <row r="535" spans="3:13">
      <c r="C535" s="9"/>
      <c r="D535" s="17"/>
      <c r="E535" s="17"/>
      <c r="F535" s="17"/>
      <c r="G535" s="11"/>
      <c r="H535" s="11"/>
      <c r="I535" s="11"/>
      <c r="J535" s="11"/>
      <c r="K535" s="12"/>
      <c r="L535" s="12"/>
      <c r="M535" s="11"/>
    </row>
    <row r="536" spans="3:13">
      <c r="C536" s="9"/>
      <c r="D536" s="17"/>
      <c r="E536" s="17"/>
      <c r="F536" s="17"/>
      <c r="G536" s="11"/>
      <c r="H536" s="11"/>
      <c r="I536" s="11"/>
      <c r="J536" s="11"/>
      <c r="K536" s="12"/>
      <c r="L536" s="12"/>
      <c r="M536" s="11"/>
    </row>
    <row r="537" spans="3:13">
      <c r="C537" s="9"/>
      <c r="D537" s="17"/>
      <c r="E537" s="17"/>
      <c r="F537" s="17"/>
      <c r="G537" s="11"/>
      <c r="H537" s="11"/>
      <c r="I537" s="11"/>
      <c r="J537" s="11"/>
      <c r="K537" s="12"/>
      <c r="L537" s="12"/>
      <c r="M537" s="11"/>
    </row>
    <row r="538" spans="3:13">
      <c r="C538" s="9"/>
      <c r="D538" s="17"/>
      <c r="E538" s="17"/>
      <c r="F538" s="17"/>
      <c r="G538" s="11"/>
      <c r="H538" s="11"/>
      <c r="I538" s="11"/>
      <c r="J538" s="11"/>
      <c r="K538" s="12"/>
      <c r="L538" s="12"/>
      <c r="M538" s="11"/>
    </row>
    <row r="539" spans="3:13">
      <c r="C539" s="9"/>
      <c r="D539" s="17"/>
      <c r="E539" s="17"/>
      <c r="F539" s="17"/>
      <c r="G539" s="11"/>
      <c r="H539" s="11"/>
      <c r="I539" s="11"/>
      <c r="J539" s="11"/>
      <c r="K539" s="12"/>
      <c r="L539" s="12"/>
      <c r="M539" s="11"/>
    </row>
    <row r="540" spans="3:13">
      <c r="C540" s="9"/>
      <c r="D540" s="17"/>
      <c r="E540" s="17"/>
      <c r="F540" s="17"/>
      <c r="G540" s="11"/>
      <c r="H540" s="11"/>
      <c r="I540" s="11"/>
      <c r="J540" s="11"/>
      <c r="K540" s="12"/>
      <c r="L540" s="12"/>
      <c r="M540" s="11"/>
    </row>
    <row r="541" spans="3:13">
      <c r="C541" s="9"/>
      <c r="D541" s="17"/>
      <c r="E541" s="17"/>
      <c r="F541" s="17"/>
      <c r="G541" s="11"/>
      <c r="H541" s="11"/>
      <c r="I541" s="11"/>
      <c r="J541" s="11"/>
      <c r="K541" s="12"/>
      <c r="L541" s="12"/>
      <c r="M541" s="11"/>
    </row>
    <row r="542" spans="3:13">
      <c r="C542" s="9"/>
      <c r="D542" s="17"/>
      <c r="E542" s="17"/>
      <c r="F542" s="17"/>
      <c r="G542" s="11"/>
      <c r="H542" s="11"/>
      <c r="I542" s="11"/>
      <c r="J542" s="11"/>
      <c r="K542" s="12"/>
      <c r="L542" s="12"/>
      <c r="M542" s="11"/>
    </row>
    <row r="543" spans="3:13">
      <c r="C543" s="9"/>
      <c r="D543" s="17"/>
      <c r="E543" s="17"/>
      <c r="F543" s="17"/>
      <c r="G543" s="11"/>
      <c r="H543" s="11"/>
      <c r="I543" s="11"/>
      <c r="J543" s="11"/>
      <c r="K543" s="12"/>
      <c r="L543" s="12"/>
      <c r="M543" s="11"/>
    </row>
    <row r="544" spans="3:13">
      <c r="C544" s="9"/>
      <c r="D544" s="17"/>
      <c r="E544" s="17"/>
      <c r="F544" s="17"/>
      <c r="G544" s="11"/>
      <c r="H544" s="11"/>
      <c r="I544" s="11"/>
      <c r="J544" s="11"/>
      <c r="K544" s="12"/>
      <c r="L544" s="12"/>
      <c r="M544" s="11"/>
    </row>
    <row r="545" spans="3:13">
      <c r="C545" s="9"/>
      <c r="D545" s="17"/>
      <c r="E545" s="17"/>
      <c r="F545" s="17"/>
      <c r="G545" s="11"/>
      <c r="H545" s="11"/>
      <c r="I545" s="11"/>
      <c r="J545" s="11"/>
      <c r="K545" s="12"/>
      <c r="L545" s="12"/>
      <c r="M545" s="11"/>
    </row>
    <row r="546" spans="3:13">
      <c r="C546" s="9"/>
      <c r="D546" s="17"/>
      <c r="E546" s="17"/>
      <c r="F546" s="17"/>
      <c r="G546" s="11"/>
      <c r="H546" s="11"/>
      <c r="I546" s="11"/>
      <c r="J546" s="11"/>
      <c r="K546" s="12"/>
      <c r="L546" s="12"/>
      <c r="M546" s="11"/>
    </row>
    <row r="547" spans="3:13">
      <c r="C547" s="9"/>
      <c r="D547" s="17"/>
      <c r="E547" s="17"/>
      <c r="F547" s="17"/>
      <c r="G547" s="11"/>
      <c r="H547" s="11"/>
      <c r="I547" s="11"/>
      <c r="J547" s="11"/>
      <c r="K547" s="12"/>
      <c r="L547" s="12"/>
      <c r="M547" s="11"/>
    </row>
    <row r="548" spans="3:13">
      <c r="C548" s="9"/>
      <c r="D548" s="17"/>
      <c r="E548" s="17"/>
      <c r="F548" s="17"/>
      <c r="G548" s="11"/>
      <c r="H548" s="11"/>
      <c r="I548" s="11"/>
      <c r="J548" s="11"/>
      <c r="K548" s="12"/>
      <c r="L548" s="12"/>
      <c r="M548" s="11"/>
    </row>
    <row r="549" spans="3:13">
      <c r="C549" s="9"/>
      <c r="D549" s="17"/>
      <c r="E549" s="17"/>
      <c r="F549" s="17"/>
      <c r="G549" s="11"/>
      <c r="H549" s="11"/>
      <c r="I549" s="11"/>
      <c r="J549" s="11"/>
      <c r="K549" s="12"/>
      <c r="L549" s="12"/>
      <c r="M549" s="11"/>
    </row>
    <row r="550" spans="3:13">
      <c r="C550" s="9"/>
      <c r="D550" s="17"/>
      <c r="E550" s="17"/>
      <c r="F550" s="17"/>
      <c r="G550" s="11"/>
      <c r="H550" s="11"/>
      <c r="I550" s="11"/>
      <c r="J550" s="11"/>
      <c r="K550" s="12"/>
      <c r="L550" s="12"/>
      <c r="M550" s="11"/>
    </row>
    <row r="551" spans="3:13">
      <c r="C551" s="9"/>
      <c r="D551" s="17"/>
      <c r="E551" s="17"/>
      <c r="F551" s="17"/>
      <c r="G551" s="11"/>
      <c r="H551" s="11"/>
      <c r="I551" s="11"/>
      <c r="J551" s="11"/>
      <c r="K551" s="12"/>
      <c r="L551" s="12"/>
      <c r="M551" s="11"/>
    </row>
    <row r="552" spans="3:13">
      <c r="C552" s="9"/>
      <c r="D552" s="17"/>
      <c r="E552" s="17"/>
      <c r="F552" s="17"/>
      <c r="G552" s="11"/>
      <c r="H552" s="11"/>
      <c r="I552" s="11"/>
      <c r="J552" s="11"/>
      <c r="K552" s="12"/>
      <c r="L552" s="12"/>
      <c r="M552" s="11"/>
    </row>
    <row r="553" spans="3:13">
      <c r="C553" s="9"/>
      <c r="D553" s="17"/>
      <c r="E553" s="17"/>
      <c r="F553" s="17"/>
      <c r="G553" s="11"/>
      <c r="H553" s="11"/>
      <c r="I553" s="11"/>
      <c r="J553" s="11"/>
      <c r="K553" s="12"/>
      <c r="L553" s="12"/>
      <c r="M553" s="11"/>
    </row>
    <row r="554" spans="3:13">
      <c r="C554" s="9"/>
      <c r="D554" s="17"/>
      <c r="E554" s="17"/>
      <c r="F554" s="17"/>
      <c r="G554" s="11"/>
      <c r="H554" s="11"/>
      <c r="I554" s="11"/>
      <c r="J554" s="11"/>
      <c r="K554" s="12"/>
      <c r="L554" s="12"/>
      <c r="M554" s="11"/>
    </row>
    <row r="555" spans="3:13">
      <c r="C555" s="9"/>
      <c r="D555" s="17"/>
      <c r="E555" s="17"/>
      <c r="F555" s="17"/>
      <c r="G555" s="11"/>
      <c r="H555" s="11"/>
      <c r="I555" s="11"/>
      <c r="J555" s="11"/>
      <c r="K555" s="12"/>
      <c r="L555" s="12"/>
      <c r="M555" s="11"/>
    </row>
    <row r="556" spans="3:13">
      <c r="C556" s="9"/>
      <c r="D556" s="17"/>
      <c r="E556" s="17"/>
      <c r="F556" s="17"/>
      <c r="G556" s="11"/>
      <c r="H556" s="11"/>
      <c r="I556" s="11"/>
      <c r="J556" s="11"/>
      <c r="K556" s="12"/>
      <c r="L556" s="12"/>
      <c r="M556" s="11"/>
    </row>
    <row r="557" spans="3:13">
      <c r="C557" s="9"/>
      <c r="D557" s="17"/>
      <c r="E557" s="17"/>
      <c r="F557" s="17"/>
      <c r="G557" s="11"/>
      <c r="H557" s="11"/>
      <c r="I557" s="11"/>
      <c r="J557" s="11"/>
      <c r="K557" s="12"/>
      <c r="L557" s="12"/>
      <c r="M557" s="11"/>
    </row>
    <row r="558" spans="3:13">
      <c r="C558" s="9"/>
      <c r="D558" s="17"/>
      <c r="E558" s="17"/>
      <c r="F558" s="17"/>
      <c r="G558" s="11"/>
      <c r="H558" s="11"/>
      <c r="I558" s="11"/>
      <c r="J558" s="11"/>
      <c r="K558" s="12"/>
      <c r="L558" s="12"/>
      <c r="M558" s="11"/>
    </row>
    <row r="559" spans="3:13">
      <c r="C559" s="9"/>
      <c r="D559" s="17"/>
      <c r="E559" s="17"/>
      <c r="F559" s="17"/>
      <c r="G559" s="11"/>
      <c r="H559" s="11"/>
      <c r="I559" s="11"/>
      <c r="J559" s="11"/>
      <c r="K559" s="12"/>
      <c r="L559" s="12"/>
      <c r="M559" s="11"/>
    </row>
    <row r="560" spans="3:13">
      <c r="C560" s="9"/>
      <c r="D560" s="17"/>
      <c r="E560" s="17"/>
      <c r="F560" s="17"/>
      <c r="G560" s="11"/>
      <c r="H560" s="11"/>
      <c r="I560" s="11"/>
      <c r="J560" s="11"/>
      <c r="K560" s="12"/>
      <c r="L560" s="12"/>
      <c r="M560" s="11"/>
    </row>
    <row r="561" spans="3:13">
      <c r="C561" s="9"/>
      <c r="D561" s="17"/>
      <c r="E561" s="17"/>
      <c r="F561" s="17"/>
      <c r="G561" s="11"/>
      <c r="H561" s="11"/>
      <c r="I561" s="11"/>
      <c r="J561" s="11"/>
      <c r="K561" s="12"/>
      <c r="L561" s="12"/>
      <c r="M561" s="11"/>
    </row>
    <row r="562" spans="3:13">
      <c r="C562" s="9"/>
      <c r="D562" s="17"/>
      <c r="E562" s="17"/>
      <c r="F562" s="17"/>
      <c r="G562" s="11"/>
      <c r="H562" s="11"/>
      <c r="I562" s="11"/>
      <c r="J562" s="11"/>
      <c r="K562" s="12"/>
      <c r="L562" s="12"/>
      <c r="M562" s="11"/>
    </row>
    <row r="563" spans="3:13">
      <c r="C563" s="9"/>
      <c r="D563" s="17"/>
      <c r="E563" s="17"/>
      <c r="F563" s="17"/>
      <c r="G563" s="11"/>
      <c r="H563" s="11"/>
      <c r="I563" s="11"/>
      <c r="J563" s="11"/>
      <c r="K563" s="12"/>
      <c r="L563" s="12"/>
      <c r="M563" s="11"/>
    </row>
    <row r="564" spans="3:13">
      <c r="C564" s="9"/>
      <c r="D564" s="17"/>
      <c r="E564" s="17"/>
      <c r="F564" s="17"/>
      <c r="G564" s="11"/>
      <c r="H564" s="11"/>
      <c r="I564" s="11"/>
      <c r="J564" s="11"/>
      <c r="K564" s="12"/>
      <c r="L564" s="12"/>
      <c r="M564" s="11"/>
    </row>
    <row r="565" spans="3:13">
      <c r="C565" s="9"/>
      <c r="D565" s="17"/>
      <c r="E565" s="17"/>
      <c r="F565" s="17"/>
      <c r="G565" s="11"/>
      <c r="H565" s="11"/>
      <c r="I565" s="11"/>
      <c r="J565" s="11"/>
      <c r="K565" s="12"/>
      <c r="L565" s="12"/>
      <c r="M565" s="11"/>
    </row>
    <row r="566" spans="3:13">
      <c r="C566" s="9"/>
      <c r="D566" s="17"/>
      <c r="E566" s="17"/>
      <c r="F566" s="17"/>
      <c r="G566" s="11"/>
      <c r="H566" s="11"/>
      <c r="I566" s="11"/>
      <c r="J566" s="11"/>
      <c r="K566" s="12"/>
      <c r="L566" s="12"/>
      <c r="M566" s="11"/>
    </row>
    <row r="567" spans="3:13">
      <c r="C567" s="9"/>
      <c r="D567" s="17"/>
      <c r="E567" s="17"/>
      <c r="F567" s="17"/>
      <c r="G567" s="11"/>
      <c r="H567" s="11"/>
      <c r="I567" s="11"/>
      <c r="J567" s="11"/>
      <c r="K567" s="12"/>
      <c r="L567" s="12"/>
      <c r="M567" s="11"/>
    </row>
    <row r="568" spans="3:13">
      <c r="C568" s="9"/>
      <c r="D568" s="17"/>
      <c r="E568" s="17"/>
      <c r="F568" s="17"/>
      <c r="G568" s="11"/>
      <c r="H568" s="11"/>
      <c r="I568" s="11"/>
      <c r="J568" s="11"/>
      <c r="K568" s="12"/>
      <c r="L568" s="12"/>
      <c r="M568" s="11"/>
    </row>
    <row r="569" spans="3:13">
      <c r="C569" s="9"/>
      <c r="D569" s="17"/>
      <c r="E569" s="17"/>
      <c r="F569" s="17"/>
      <c r="G569" s="11"/>
      <c r="H569" s="11"/>
      <c r="I569" s="11"/>
      <c r="J569" s="11"/>
      <c r="K569" s="12"/>
      <c r="L569" s="12"/>
      <c r="M569" s="11"/>
    </row>
    <row r="570" spans="3:13">
      <c r="C570" s="9"/>
      <c r="D570" s="17"/>
      <c r="E570" s="17"/>
      <c r="F570" s="17"/>
      <c r="G570" s="11"/>
      <c r="H570" s="11"/>
      <c r="I570" s="11"/>
      <c r="J570" s="11"/>
      <c r="K570" s="12"/>
      <c r="L570" s="12"/>
      <c r="M570" s="11"/>
    </row>
    <row r="571" spans="3:13">
      <c r="C571" s="9"/>
      <c r="D571" s="17"/>
      <c r="E571" s="17"/>
      <c r="F571" s="17"/>
      <c r="G571" s="11"/>
      <c r="H571" s="11"/>
      <c r="I571" s="11"/>
      <c r="J571" s="11"/>
      <c r="K571" s="12"/>
      <c r="L571" s="12"/>
      <c r="M571" s="11"/>
    </row>
    <row r="572" spans="3:13">
      <c r="C572" s="9"/>
      <c r="D572" s="17"/>
      <c r="E572" s="17"/>
      <c r="F572" s="17"/>
      <c r="G572" s="11"/>
      <c r="H572" s="11"/>
      <c r="I572" s="11"/>
      <c r="J572" s="11"/>
      <c r="K572" s="12"/>
      <c r="L572" s="12"/>
      <c r="M572" s="11"/>
    </row>
    <row r="573" spans="3:13">
      <c r="C573" s="9"/>
      <c r="D573" s="17"/>
      <c r="E573" s="17"/>
      <c r="F573" s="17"/>
      <c r="G573" s="11"/>
      <c r="H573" s="11"/>
      <c r="I573" s="11"/>
      <c r="J573" s="11"/>
      <c r="K573" s="12"/>
      <c r="L573" s="12"/>
      <c r="M573" s="11"/>
    </row>
    <row r="574" spans="3:13">
      <c r="C574" s="9"/>
      <c r="D574" s="17"/>
      <c r="E574" s="17"/>
      <c r="F574" s="17"/>
      <c r="G574" s="11"/>
      <c r="H574" s="11"/>
      <c r="I574" s="11"/>
      <c r="J574" s="11"/>
      <c r="K574" s="12"/>
      <c r="L574" s="12"/>
      <c r="M574" s="11"/>
    </row>
    <row r="575" spans="3:13">
      <c r="C575" s="9"/>
      <c r="D575" s="17"/>
      <c r="E575" s="17"/>
      <c r="F575" s="17"/>
      <c r="G575" s="11"/>
      <c r="H575" s="11"/>
      <c r="I575" s="11"/>
      <c r="J575" s="11"/>
      <c r="K575" s="12"/>
      <c r="L575" s="12"/>
      <c r="M575" s="11"/>
    </row>
    <row r="576" spans="3:13">
      <c r="C576" s="9"/>
      <c r="D576" s="17"/>
      <c r="E576" s="17"/>
      <c r="F576" s="17"/>
      <c r="G576" s="11"/>
      <c r="H576" s="11"/>
      <c r="I576" s="11"/>
      <c r="J576" s="11"/>
      <c r="K576" s="12"/>
      <c r="L576" s="12"/>
      <c r="M576" s="11"/>
    </row>
    <row r="577" spans="3:13">
      <c r="C577" s="9"/>
      <c r="D577" s="17"/>
      <c r="E577" s="17"/>
      <c r="F577" s="17"/>
      <c r="G577" s="11"/>
      <c r="H577" s="11"/>
      <c r="I577" s="11"/>
      <c r="J577" s="11"/>
      <c r="K577" s="12"/>
      <c r="L577" s="12"/>
      <c r="M577" s="11"/>
    </row>
    <row r="578" spans="3:13">
      <c r="C578" s="9"/>
      <c r="D578" s="17"/>
      <c r="E578" s="17"/>
      <c r="F578" s="17"/>
      <c r="G578" s="11"/>
      <c r="H578" s="11"/>
      <c r="I578" s="11"/>
      <c r="J578" s="11"/>
      <c r="K578" s="12"/>
      <c r="L578" s="12"/>
      <c r="M578" s="11"/>
    </row>
    <row r="579" spans="3:13">
      <c r="C579" s="9"/>
      <c r="D579" s="17"/>
      <c r="E579" s="17"/>
      <c r="F579" s="17"/>
      <c r="G579" s="11"/>
      <c r="H579" s="11"/>
      <c r="I579" s="11"/>
      <c r="J579" s="11"/>
      <c r="K579" s="12"/>
      <c r="L579" s="12"/>
      <c r="M579" s="11"/>
    </row>
    <row r="580" spans="3:13">
      <c r="C580" s="9"/>
      <c r="D580" s="17"/>
      <c r="E580" s="17"/>
      <c r="F580" s="17"/>
      <c r="G580" s="11"/>
      <c r="H580" s="11"/>
      <c r="I580" s="11"/>
      <c r="J580" s="11"/>
      <c r="K580" s="12"/>
      <c r="L580" s="12"/>
      <c r="M580" s="11"/>
    </row>
    <row r="581" spans="3:13">
      <c r="C581" s="9"/>
      <c r="D581" s="17"/>
      <c r="E581" s="17"/>
      <c r="F581" s="17"/>
      <c r="G581" s="11"/>
      <c r="H581" s="11"/>
      <c r="I581" s="11"/>
      <c r="J581" s="11"/>
      <c r="K581" s="12"/>
      <c r="L581" s="12"/>
      <c r="M581" s="11"/>
    </row>
    <row r="582" spans="3:13">
      <c r="C582" s="9"/>
      <c r="D582" s="17"/>
      <c r="E582" s="17"/>
      <c r="F582" s="17"/>
      <c r="G582" s="11"/>
      <c r="H582" s="11"/>
      <c r="I582" s="11"/>
      <c r="J582" s="11"/>
      <c r="K582" s="12"/>
      <c r="L582" s="12"/>
      <c r="M582" s="11"/>
    </row>
    <row r="583" spans="3:13">
      <c r="C583" s="9"/>
      <c r="D583" s="17"/>
      <c r="E583" s="17"/>
      <c r="F583" s="17"/>
      <c r="G583" s="11"/>
      <c r="H583" s="11"/>
      <c r="I583" s="11"/>
      <c r="J583" s="11"/>
      <c r="K583" s="12"/>
      <c r="L583" s="12"/>
      <c r="M583" s="11"/>
    </row>
    <row r="584" spans="3:13">
      <c r="C584" s="9"/>
      <c r="D584" s="17"/>
      <c r="E584" s="17"/>
      <c r="F584" s="17"/>
      <c r="G584" s="11"/>
      <c r="H584" s="11"/>
      <c r="I584" s="11"/>
      <c r="J584" s="11"/>
      <c r="K584" s="12"/>
      <c r="L584" s="12"/>
      <c r="M584" s="11"/>
    </row>
    <row r="585" spans="3:13">
      <c r="C585" s="9"/>
      <c r="D585" s="17"/>
      <c r="E585" s="17"/>
      <c r="F585" s="17"/>
      <c r="G585" s="11"/>
      <c r="H585" s="11"/>
      <c r="I585" s="11"/>
      <c r="J585" s="11"/>
      <c r="K585" s="12"/>
      <c r="L585" s="12"/>
      <c r="M585" s="11"/>
    </row>
    <row r="586" spans="3:13">
      <c r="C586" s="9"/>
      <c r="D586" s="17"/>
      <c r="E586" s="17"/>
      <c r="F586" s="17"/>
      <c r="G586" s="11"/>
      <c r="H586" s="11"/>
      <c r="I586" s="11"/>
      <c r="J586" s="11"/>
      <c r="K586" s="12"/>
      <c r="L586" s="12"/>
      <c r="M586" s="11"/>
    </row>
    <row r="587" spans="3:13">
      <c r="C587" s="9"/>
      <c r="D587" s="17"/>
      <c r="E587" s="17"/>
      <c r="F587" s="17"/>
      <c r="G587" s="11"/>
      <c r="H587" s="11"/>
      <c r="I587" s="11"/>
      <c r="J587" s="11"/>
      <c r="K587" s="12"/>
      <c r="L587" s="12"/>
      <c r="M587" s="11"/>
    </row>
    <row r="588" spans="3:13">
      <c r="C588" s="9"/>
      <c r="D588" s="17"/>
      <c r="E588" s="17"/>
      <c r="F588" s="17"/>
      <c r="G588" s="11"/>
      <c r="H588" s="11"/>
      <c r="I588" s="11"/>
      <c r="J588" s="11"/>
      <c r="K588" s="12"/>
      <c r="L588" s="12"/>
      <c r="M588" s="11"/>
    </row>
    <row r="589" spans="3:13">
      <c r="C589" s="9"/>
      <c r="D589" s="17"/>
      <c r="E589" s="17"/>
      <c r="F589" s="17"/>
      <c r="G589" s="11"/>
      <c r="H589" s="11"/>
      <c r="I589" s="11"/>
      <c r="J589" s="11"/>
      <c r="K589" s="12"/>
      <c r="L589" s="12"/>
      <c r="M589" s="11"/>
    </row>
    <row r="590" spans="3:13">
      <c r="C590" s="9"/>
      <c r="D590" s="17"/>
      <c r="E590" s="17"/>
      <c r="F590" s="17"/>
      <c r="G590" s="11"/>
      <c r="H590" s="11"/>
      <c r="I590" s="11"/>
      <c r="J590" s="11"/>
      <c r="K590" s="12"/>
      <c r="L590" s="12"/>
      <c r="M590" s="11"/>
    </row>
    <row r="591" spans="3:13">
      <c r="C591" s="9"/>
      <c r="D591" s="17"/>
      <c r="E591" s="17"/>
      <c r="F591" s="17"/>
      <c r="G591" s="11"/>
      <c r="H591" s="11"/>
      <c r="I591" s="11"/>
      <c r="J591" s="11"/>
      <c r="K591" s="12"/>
      <c r="L591" s="12"/>
      <c r="M591" s="11"/>
    </row>
    <row r="592" spans="3:13">
      <c r="C592" s="9"/>
      <c r="D592" s="17"/>
      <c r="E592" s="17"/>
      <c r="F592" s="17"/>
      <c r="G592" s="11"/>
      <c r="H592" s="11"/>
      <c r="I592" s="11"/>
      <c r="J592" s="11"/>
      <c r="K592" s="12"/>
      <c r="L592" s="12"/>
      <c r="M592" s="11"/>
    </row>
    <row r="593" spans="3:13">
      <c r="C593" s="9"/>
      <c r="D593" s="17"/>
      <c r="E593" s="17"/>
      <c r="F593" s="17"/>
      <c r="G593" s="11"/>
      <c r="H593" s="11"/>
      <c r="I593" s="11"/>
      <c r="J593" s="11"/>
      <c r="K593" s="12"/>
      <c r="L593" s="12"/>
      <c r="M593" s="11"/>
    </row>
    <row r="594" spans="3:13">
      <c r="C594" s="9"/>
      <c r="D594" s="17"/>
      <c r="E594" s="17"/>
      <c r="F594" s="17"/>
      <c r="G594" s="11"/>
      <c r="H594" s="11"/>
      <c r="I594" s="11"/>
      <c r="J594" s="11"/>
      <c r="K594" s="12"/>
      <c r="L594" s="12"/>
      <c r="M594" s="11"/>
    </row>
    <row r="595" spans="3:13">
      <c r="C595" s="9"/>
      <c r="D595" s="17"/>
      <c r="E595" s="17"/>
      <c r="F595" s="17"/>
      <c r="G595" s="11"/>
      <c r="H595" s="11"/>
      <c r="I595" s="11"/>
      <c r="J595" s="11"/>
      <c r="K595" s="12"/>
      <c r="L595" s="12"/>
      <c r="M595" s="11"/>
    </row>
    <row r="596" spans="3:13">
      <c r="C596" s="9"/>
      <c r="D596" s="17"/>
      <c r="E596" s="17"/>
      <c r="F596" s="17"/>
      <c r="G596" s="11"/>
      <c r="H596" s="11"/>
      <c r="I596" s="11"/>
      <c r="J596" s="11"/>
      <c r="K596" s="12"/>
      <c r="L596" s="12"/>
      <c r="M596" s="11"/>
    </row>
    <row r="597" spans="3:13">
      <c r="C597" s="9"/>
      <c r="D597" s="17"/>
      <c r="E597" s="17"/>
      <c r="F597" s="17"/>
      <c r="G597" s="11"/>
      <c r="H597" s="11"/>
      <c r="I597" s="11"/>
      <c r="J597" s="11"/>
      <c r="K597" s="12"/>
      <c r="L597" s="12"/>
      <c r="M597" s="11"/>
    </row>
    <row r="598" spans="3:13">
      <c r="C598" s="9"/>
      <c r="D598" s="17"/>
      <c r="E598" s="17"/>
      <c r="F598" s="17"/>
      <c r="G598" s="11"/>
      <c r="H598" s="11"/>
      <c r="I598" s="11"/>
      <c r="J598" s="11"/>
      <c r="K598" s="12"/>
      <c r="L598" s="12"/>
      <c r="M598" s="11"/>
    </row>
    <row r="599" spans="3:13">
      <c r="C599" s="9"/>
      <c r="D599" s="17"/>
      <c r="E599" s="17"/>
      <c r="F599" s="17"/>
      <c r="G599" s="11"/>
      <c r="H599" s="11"/>
      <c r="I599" s="11"/>
      <c r="J599" s="11"/>
      <c r="K599" s="12"/>
      <c r="L599" s="12"/>
      <c r="M599" s="11"/>
    </row>
    <row r="600" spans="3:13">
      <c r="C600" s="9"/>
      <c r="D600" s="17"/>
      <c r="E600" s="17"/>
      <c r="F600" s="17"/>
      <c r="G600" s="11"/>
      <c r="H600" s="11"/>
      <c r="I600" s="11"/>
      <c r="J600" s="11"/>
      <c r="K600" s="12"/>
      <c r="L600" s="12"/>
      <c r="M600" s="11"/>
    </row>
    <row r="601" spans="3:13">
      <c r="C601" s="9"/>
      <c r="D601" s="17"/>
      <c r="E601" s="17"/>
      <c r="F601" s="17"/>
      <c r="G601" s="11"/>
      <c r="H601" s="11"/>
      <c r="I601" s="11"/>
      <c r="J601" s="11"/>
      <c r="K601" s="12"/>
      <c r="L601" s="12"/>
      <c r="M601" s="11"/>
    </row>
    <row r="602" spans="3:13">
      <c r="C602" s="9"/>
      <c r="D602" s="17"/>
      <c r="E602" s="17"/>
      <c r="F602" s="17"/>
      <c r="G602" s="11"/>
      <c r="H602" s="11"/>
      <c r="I602" s="11"/>
      <c r="J602" s="11"/>
      <c r="K602" s="12"/>
      <c r="L602" s="12"/>
      <c r="M602" s="11"/>
    </row>
    <row r="603" spans="3:13">
      <c r="C603" s="9"/>
      <c r="D603" s="17"/>
      <c r="E603" s="17"/>
      <c r="F603" s="17"/>
      <c r="G603" s="11"/>
      <c r="H603" s="11"/>
      <c r="I603" s="11"/>
      <c r="J603" s="11"/>
      <c r="K603" s="12"/>
      <c r="L603" s="12"/>
      <c r="M603" s="11"/>
    </row>
    <row r="604" spans="3:13">
      <c r="C604" s="9"/>
      <c r="D604" s="17"/>
      <c r="E604" s="17"/>
      <c r="F604" s="17"/>
      <c r="G604" s="11"/>
      <c r="H604" s="11"/>
      <c r="I604" s="11"/>
      <c r="J604" s="11"/>
      <c r="K604" s="12"/>
      <c r="L604" s="12"/>
      <c r="M604" s="11"/>
    </row>
    <row r="605" spans="3:13">
      <c r="C605" s="9"/>
      <c r="D605" s="17"/>
      <c r="E605" s="17"/>
      <c r="F605" s="17"/>
      <c r="G605" s="11"/>
      <c r="H605" s="11"/>
      <c r="I605" s="11"/>
      <c r="J605" s="11"/>
      <c r="K605" s="12"/>
      <c r="L605" s="12"/>
      <c r="M605" s="11"/>
    </row>
    <row r="606" spans="3:13">
      <c r="C606" s="9"/>
      <c r="D606" s="17"/>
      <c r="E606" s="17"/>
      <c r="F606" s="17"/>
      <c r="G606" s="11"/>
      <c r="H606" s="11"/>
      <c r="I606" s="11"/>
      <c r="J606" s="11"/>
      <c r="K606" s="12"/>
      <c r="L606" s="12"/>
      <c r="M606" s="11"/>
    </row>
    <row r="607" spans="3:13">
      <c r="C607" s="9"/>
      <c r="D607" s="17"/>
      <c r="E607" s="17"/>
      <c r="F607" s="17"/>
      <c r="G607" s="11"/>
      <c r="H607" s="11"/>
      <c r="I607" s="11"/>
      <c r="J607" s="11"/>
      <c r="K607" s="12"/>
      <c r="L607" s="12"/>
      <c r="M607" s="11"/>
    </row>
    <row r="608" spans="3:13">
      <c r="C608" s="9"/>
      <c r="D608" s="17"/>
      <c r="E608" s="17"/>
      <c r="F608" s="17"/>
      <c r="G608" s="11"/>
      <c r="H608" s="11"/>
      <c r="I608" s="11"/>
      <c r="J608" s="11"/>
      <c r="K608" s="12"/>
      <c r="L608" s="12"/>
      <c r="M608" s="11"/>
    </row>
    <row r="609" spans="3:13">
      <c r="C609" s="9"/>
      <c r="D609" s="17"/>
      <c r="E609" s="17"/>
      <c r="F609" s="17"/>
      <c r="G609" s="11"/>
      <c r="H609" s="11"/>
      <c r="I609" s="11"/>
      <c r="J609" s="11"/>
      <c r="K609" s="12"/>
      <c r="L609" s="12"/>
      <c r="M609" s="11"/>
    </row>
    <row r="610" spans="3:13">
      <c r="C610" s="9"/>
      <c r="D610" s="17"/>
      <c r="E610" s="17"/>
      <c r="F610" s="17"/>
      <c r="G610" s="11"/>
      <c r="H610" s="11"/>
      <c r="I610" s="11"/>
      <c r="J610" s="11"/>
      <c r="K610" s="12"/>
      <c r="L610" s="12"/>
      <c r="M610" s="11"/>
    </row>
    <row r="611" spans="3:13">
      <c r="C611" s="9"/>
      <c r="D611" s="17"/>
      <c r="E611" s="17"/>
      <c r="F611" s="17"/>
      <c r="G611" s="11"/>
      <c r="H611" s="11"/>
      <c r="I611" s="11"/>
      <c r="J611" s="11"/>
      <c r="K611" s="12"/>
      <c r="L611" s="12"/>
      <c r="M611" s="11"/>
    </row>
    <row r="612" spans="3:13">
      <c r="C612" s="9"/>
      <c r="D612" s="17"/>
      <c r="E612" s="17"/>
      <c r="F612" s="17"/>
      <c r="G612" s="11"/>
      <c r="H612" s="11"/>
      <c r="I612" s="11"/>
      <c r="J612" s="11"/>
      <c r="K612" s="12"/>
      <c r="L612" s="12"/>
      <c r="M612" s="11"/>
    </row>
    <row r="613" spans="3:13">
      <c r="C613" s="9"/>
      <c r="D613" s="17"/>
      <c r="E613" s="17"/>
      <c r="F613" s="17"/>
      <c r="G613" s="11"/>
      <c r="H613" s="11"/>
      <c r="I613" s="11"/>
      <c r="J613" s="11"/>
      <c r="K613" s="12"/>
      <c r="L613" s="12"/>
      <c r="M613" s="11"/>
    </row>
    <row r="614" spans="3:13">
      <c r="C614" s="9"/>
      <c r="D614" s="17"/>
      <c r="E614" s="17"/>
      <c r="F614" s="17"/>
      <c r="G614" s="11"/>
      <c r="H614" s="11"/>
      <c r="I614" s="11"/>
      <c r="J614" s="11"/>
      <c r="K614" s="12"/>
      <c r="L614" s="12"/>
      <c r="M614" s="11"/>
    </row>
    <row r="615" spans="3:13">
      <c r="C615" s="9"/>
      <c r="D615" s="17"/>
      <c r="E615" s="17"/>
      <c r="F615" s="17"/>
      <c r="G615" s="11"/>
      <c r="H615" s="11"/>
      <c r="I615" s="11"/>
      <c r="J615" s="11"/>
      <c r="K615" s="12"/>
      <c r="L615" s="12"/>
      <c r="M615" s="11"/>
    </row>
    <row r="616" spans="3:13">
      <c r="C616" s="9"/>
      <c r="D616" s="17"/>
      <c r="E616" s="17"/>
      <c r="F616" s="17"/>
      <c r="G616" s="11"/>
      <c r="H616" s="11"/>
      <c r="I616" s="11"/>
      <c r="J616" s="11"/>
      <c r="K616" s="12"/>
      <c r="L616" s="12"/>
      <c r="M616" s="11"/>
    </row>
    <row r="617" spans="3:13">
      <c r="C617" s="9"/>
      <c r="D617" s="17"/>
      <c r="E617" s="17"/>
      <c r="F617" s="17"/>
      <c r="G617" s="11"/>
      <c r="H617" s="11"/>
      <c r="I617" s="11"/>
      <c r="J617" s="11"/>
      <c r="K617" s="12"/>
      <c r="L617" s="12"/>
      <c r="M617" s="11"/>
    </row>
    <row r="618" spans="3:13">
      <c r="C618" s="9"/>
      <c r="D618" s="17"/>
      <c r="E618" s="17"/>
      <c r="F618" s="17"/>
      <c r="G618" s="11"/>
      <c r="H618" s="11"/>
      <c r="I618" s="11"/>
      <c r="J618" s="11"/>
      <c r="K618" s="12"/>
      <c r="L618" s="12"/>
      <c r="M618" s="11"/>
    </row>
    <row r="619" spans="3:13">
      <c r="C619" s="9"/>
      <c r="D619" s="17"/>
      <c r="E619" s="17"/>
      <c r="F619" s="17"/>
      <c r="G619" s="11"/>
      <c r="H619" s="11"/>
      <c r="I619" s="11"/>
      <c r="J619" s="11"/>
      <c r="K619" s="12"/>
      <c r="L619" s="12"/>
      <c r="M619" s="11"/>
    </row>
    <row r="620" spans="3:13">
      <c r="C620" s="9"/>
      <c r="D620" s="17"/>
      <c r="E620" s="17"/>
      <c r="F620" s="17"/>
      <c r="G620" s="11"/>
      <c r="H620" s="11"/>
      <c r="I620" s="11"/>
      <c r="J620" s="11"/>
      <c r="K620" s="12"/>
      <c r="L620" s="12"/>
      <c r="M620" s="11"/>
    </row>
    <row r="621" spans="3:13">
      <c r="C621" s="9"/>
      <c r="D621" s="17"/>
      <c r="E621" s="17"/>
      <c r="F621" s="17"/>
      <c r="G621" s="11"/>
      <c r="H621" s="11"/>
      <c r="I621" s="11"/>
      <c r="J621" s="11"/>
      <c r="K621" s="12"/>
      <c r="L621" s="12"/>
      <c r="M621" s="11"/>
    </row>
    <row r="622" spans="3:13">
      <c r="C622" s="9"/>
      <c r="D622" s="17"/>
      <c r="E622" s="17"/>
      <c r="F622" s="17"/>
      <c r="G622" s="11"/>
      <c r="H622" s="11"/>
      <c r="I622" s="11"/>
      <c r="J622" s="11"/>
      <c r="K622" s="12"/>
      <c r="L622" s="12"/>
      <c r="M622" s="11"/>
    </row>
    <row r="623" spans="3:13">
      <c r="C623" s="9"/>
      <c r="D623" s="17"/>
      <c r="E623" s="17"/>
      <c r="F623" s="17"/>
      <c r="G623" s="11"/>
      <c r="H623" s="11"/>
      <c r="I623" s="11"/>
      <c r="J623" s="11"/>
      <c r="K623" s="12"/>
      <c r="L623" s="12"/>
      <c r="M623" s="11"/>
    </row>
    <row r="624" spans="3:13">
      <c r="C624" s="9"/>
      <c r="D624" s="17"/>
      <c r="E624" s="17"/>
      <c r="F624" s="17"/>
      <c r="G624" s="11"/>
      <c r="H624" s="11"/>
      <c r="I624" s="11"/>
      <c r="J624" s="11"/>
      <c r="K624" s="12"/>
      <c r="L624" s="12"/>
      <c r="M624" s="11"/>
    </row>
    <row r="625" spans="3:13">
      <c r="C625" s="9"/>
      <c r="D625" s="17"/>
      <c r="E625" s="17"/>
      <c r="F625" s="17"/>
      <c r="G625" s="11"/>
      <c r="H625" s="11"/>
      <c r="I625" s="11"/>
      <c r="J625" s="11"/>
      <c r="K625" s="12"/>
      <c r="L625" s="12"/>
      <c r="M625" s="11"/>
    </row>
    <row r="626" spans="3:13">
      <c r="C626" s="9"/>
      <c r="D626" s="17"/>
      <c r="E626" s="17"/>
      <c r="F626" s="17"/>
      <c r="G626" s="11"/>
      <c r="H626" s="11"/>
      <c r="I626" s="11"/>
      <c r="J626" s="11"/>
      <c r="K626" s="12"/>
      <c r="L626" s="12"/>
      <c r="M626" s="11"/>
    </row>
    <row r="627" spans="3:13">
      <c r="C627" s="9"/>
      <c r="D627" s="17"/>
      <c r="E627" s="17"/>
      <c r="F627" s="17"/>
      <c r="G627" s="11"/>
      <c r="H627" s="11"/>
      <c r="I627" s="11"/>
      <c r="J627" s="11"/>
      <c r="K627" s="12"/>
      <c r="L627" s="12"/>
      <c r="M627" s="11"/>
    </row>
    <row r="628" spans="3:13">
      <c r="C628" s="9"/>
      <c r="D628" s="17"/>
      <c r="E628" s="17"/>
      <c r="F628" s="17"/>
      <c r="G628" s="11"/>
      <c r="H628" s="11"/>
      <c r="I628" s="11"/>
      <c r="J628" s="11"/>
      <c r="K628" s="12"/>
      <c r="L628" s="12"/>
      <c r="M628" s="11"/>
    </row>
    <row r="629" spans="3:13">
      <c r="C629" s="9"/>
      <c r="D629" s="17"/>
      <c r="E629" s="17"/>
      <c r="F629" s="17"/>
      <c r="G629" s="11"/>
      <c r="H629" s="11"/>
      <c r="I629" s="11"/>
      <c r="J629" s="11"/>
      <c r="K629" s="12"/>
      <c r="L629" s="12"/>
      <c r="M629" s="11"/>
    </row>
    <row r="630" spans="3:13">
      <c r="C630" s="9"/>
      <c r="D630" s="17"/>
      <c r="E630" s="17"/>
      <c r="F630" s="17"/>
      <c r="G630" s="11"/>
      <c r="H630" s="11"/>
      <c r="I630" s="11"/>
      <c r="J630" s="11"/>
      <c r="K630" s="12"/>
      <c r="L630" s="12"/>
      <c r="M630" s="11"/>
    </row>
    <row r="631" spans="3:13">
      <c r="C631" s="9"/>
      <c r="D631" s="17"/>
      <c r="E631" s="17"/>
      <c r="F631" s="17"/>
      <c r="G631" s="11"/>
      <c r="H631" s="11"/>
      <c r="I631" s="11"/>
      <c r="J631" s="11"/>
      <c r="K631" s="12"/>
      <c r="L631" s="12"/>
      <c r="M631" s="11"/>
    </row>
    <row r="632" spans="3:13">
      <c r="C632" s="9"/>
      <c r="D632" s="17"/>
      <c r="E632" s="17"/>
      <c r="F632" s="17"/>
      <c r="G632" s="11"/>
      <c r="H632" s="11"/>
      <c r="I632" s="11"/>
      <c r="J632" s="11"/>
      <c r="K632" s="12"/>
      <c r="L632" s="12"/>
      <c r="M632" s="11"/>
    </row>
    <row r="633" spans="3:13">
      <c r="C633" s="9"/>
      <c r="D633" s="17"/>
      <c r="E633" s="17"/>
      <c r="F633" s="17"/>
      <c r="G633" s="11"/>
      <c r="H633" s="11"/>
      <c r="I633" s="11"/>
      <c r="J633" s="11"/>
      <c r="K633" s="12"/>
      <c r="L633" s="12"/>
      <c r="M633" s="11"/>
    </row>
    <row r="634" spans="3:13">
      <c r="C634" s="9"/>
      <c r="D634" s="17"/>
      <c r="E634" s="17"/>
      <c r="F634" s="17"/>
      <c r="G634" s="11"/>
      <c r="H634" s="11"/>
      <c r="I634" s="11"/>
      <c r="J634" s="11"/>
      <c r="K634" s="12"/>
      <c r="L634" s="12"/>
      <c r="M634" s="11"/>
    </row>
    <row r="635" spans="3:13">
      <c r="C635" s="9"/>
      <c r="D635" s="17"/>
      <c r="E635" s="17"/>
      <c r="F635" s="17"/>
      <c r="G635" s="11"/>
      <c r="H635" s="11"/>
      <c r="I635" s="11"/>
      <c r="J635" s="11"/>
      <c r="K635" s="12"/>
      <c r="L635" s="12"/>
      <c r="M635" s="11"/>
    </row>
    <row r="636" spans="3:13">
      <c r="C636" s="9"/>
      <c r="D636" s="17"/>
      <c r="E636" s="17"/>
      <c r="F636" s="17"/>
      <c r="G636" s="11"/>
      <c r="H636" s="11"/>
      <c r="I636" s="11"/>
      <c r="J636" s="11"/>
      <c r="K636" s="12"/>
      <c r="L636" s="12"/>
      <c r="M636" s="11"/>
    </row>
    <row r="637" spans="3:13">
      <c r="C637" s="9"/>
      <c r="D637" s="17"/>
      <c r="E637" s="17"/>
      <c r="F637" s="17"/>
      <c r="G637" s="11"/>
      <c r="H637" s="11"/>
      <c r="I637" s="11"/>
      <c r="J637" s="11"/>
      <c r="K637" s="12"/>
      <c r="L637" s="12"/>
      <c r="M637" s="11"/>
    </row>
    <row r="638" spans="3:13">
      <c r="C638" s="9"/>
      <c r="D638" s="17"/>
      <c r="E638" s="17"/>
      <c r="F638" s="17"/>
      <c r="G638" s="11"/>
      <c r="H638" s="11"/>
      <c r="I638" s="11"/>
      <c r="J638" s="11"/>
      <c r="K638" s="12"/>
      <c r="L638" s="12"/>
      <c r="M638" s="11"/>
    </row>
    <row r="639" spans="3:13">
      <c r="C639" s="9"/>
      <c r="D639" s="17"/>
      <c r="E639" s="17"/>
      <c r="F639" s="17"/>
      <c r="G639" s="11"/>
      <c r="H639" s="11"/>
      <c r="I639" s="11"/>
      <c r="J639" s="11"/>
      <c r="K639" s="12"/>
      <c r="L639" s="12"/>
      <c r="M639" s="11"/>
    </row>
    <row r="640" spans="3:13">
      <c r="C640" s="9"/>
      <c r="D640" s="17"/>
      <c r="E640" s="17"/>
      <c r="F640" s="17"/>
      <c r="G640" s="11"/>
      <c r="H640" s="11"/>
      <c r="I640" s="11"/>
      <c r="J640" s="11"/>
      <c r="K640" s="12"/>
      <c r="L640" s="12"/>
      <c r="M640" s="11"/>
    </row>
    <row r="641" spans="3:13">
      <c r="C641" s="9"/>
      <c r="D641" s="17"/>
      <c r="E641" s="17"/>
      <c r="F641" s="17"/>
      <c r="G641" s="11"/>
      <c r="H641" s="11"/>
      <c r="I641" s="11"/>
      <c r="J641" s="11"/>
      <c r="K641" s="12"/>
      <c r="L641" s="12"/>
      <c r="M641" s="11"/>
    </row>
    <row r="642" spans="3:13">
      <c r="C642" s="9"/>
      <c r="D642" s="17"/>
      <c r="E642" s="17"/>
      <c r="F642" s="17"/>
      <c r="G642" s="11"/>
      <c r="H642" s="11"/>
      <c r="I642" s="11"/>
      <c r="J642" s="11"/>
      <c r="K642" s="12"/>
      <c r="L642" s="12"/>
      <c r="M642" s="11"/>
    </row>
    <row r="643" spans="3:13">
      <c r="C643" s="9"/>
      <c r="D643" s="17"/>
      <c r="E643" s="17"/>
      <c r="F643" s="17"/>
      <c r="G643" s="11"/>
      <c r="H643" s="11"/>
      <c r="I643" s="11"/>
      <c r="J643" s="11"/>
      <c r="K643" s="12"/>
      <c r="L643" s="12"/>
      <c r="M643" s="11"/>
    </row>
    <row r="644" spans="3:13">
      <c r="C644" s="9"/>
      <c r="D644" s="17"/>
      <c r="E644" s="17"/>
      <c r="F644" s="17"/>
      <c r="G644" s="11"/>
      <c r="H644" s="11"/>
      <c r="I644" s="11"/>
      <c r="J644" s="11"/>
      <c r="K644" s="12"/>
      <c r="L644" s="12"/>
      <c r="M644" s="11"/>
    </row>
    <row r="645" spans="3:13">
      <c r="C645" s="9"/>
      <c r="D645" s="17"/>
      <c r="E645" s="17"/>
      <c r="F645" s="17"/>
      <c r="G645" s="11"/>
      <c r="H645" s="11"/>
      <c r="I645" s="11"/>
      <c r="J645" s="11"/>
      <c r="K645" s="12"/>
      <c r="L645" s="12"/>
      <c r="M645" s="11"/>
    </row>
    <row r="646" spans="3:13">
      <c r="C646" s="9"/>
      <c r="D646" s="17"/>
      <c r="E646" s="17"/>
      <c r="F646" s="17"/>
      <c r="G646" s="11"/>
      <c r="H646" s="11"/>
      <c r="I646" s="11"/>
      <c r="J646" s="11"/>
      <c r="K646" s="12"/>
      <c r="L646" s="12"/>
      <c r="M646" s="11"/>
    </row>
    <row r="647" spans="3:13">
      <c r="C647" s="9"/>
      <c r="D647" s="17"/>
      <c r="E647" s="17"/>
      <c r="F647" s="17"/>
      <c r="G647" s="11"/>
      <c r="H647" s="11"/>
      <c r="I647" s="11"/>
      <c r="J647" s="11"/>
      <c r="K647" s="12"/>
      <c r="L647" s="12"/>
      <c r="M647" s="11"/>
    </row>
    <row r="648" spans="3:13">
      <c r="C648" s="9"/>
      <c r="D648" s="17"/>
      <c r="E648" s="17"/>
      <c r="F648" s="17"/>
      <c r="G648" s="11"/>
      <c r="H648" s="11"/>
      <c r="I648" s="11"/>
      <c r="J648" s="11"/>
      <c r="K648" s="12"/>
      <c r="L648" s="12"/>
      <c r="M648" s="11"/>
    </row>
    <row r="649" spans="3:13">
      <c r="C649" s="9"/>
      <c r="D649" s="17"/>
      <c r="E649" s="17"/>
      <c r="F649" s="17"/>
      <c r="G649" s="11"/>
      <c r="H649" s="11"/>
      <c r="I649" s="11"/>
      <c r="J649" s="11"/>
      <c r="K649" s="12"/>
      <c r="L649" s="12"/>
      <c r="M649" s="11"/>
    </row>
    <row r="650" spans="3:13">
      <c r="C650" s="9"/>
      <c r="D650" s="17"/>
      <c r="E650" s="17"/>
      <c r="F650" s="17"/>
      <c r="G650" s="11"/>
      <c r="H650" s="11"/>
      <c r="I650" s="11"/>
      <c r="J650" s="11"/>
      <c r="K650" s="12"/>
      <c r="L650" s="12"/>
      <c r="M650" s="11"/>
    </row>
    <row r="651" spans="3:13">
      <c r="C651" s="9"/>
      <c r="D651" s="17"/>
      <c r="E651" s="17"/>
      <c r="F651" s="17"/>
      <c r="G651" s="11"/>
      <c r="H651" s="11"/>
      <c r="I651" s="11"/>
      <c r="J651" s="11"/>
      <c r="K651" s="12"/>
      <c r="L651" s="12"/>
      <c r="M651" s="11"/>
    </row>
    <row r="652" spans="3:13">
      <c r="C652" s="9"/>
      <c r="D652" s="17"/>
      <c r="E652" s="17"/>
      <c r="F652" s="17"/>
      <c r="G652" s="11"/>
      <c r="H652" s="11"/>
      <c r="I652" s="11"/>
      <c r="J652" s="11"/>
      <c r="K652" s="12"/>
      <c r="L652" s="12"/>
      <c r="M652" s="11"/>
    </row>
    <row r="653" spans="3:13">
      <c r="C653" s="9"/>
      <c r="D653" s="17"/>
      <c r="E653" s="17"/>
      <c r="F653" s="17"/>
      <c r="G653" s="11"/>
      <c r="H653" s="11"/>
      <c r="I653" s="11"/>
      <c r="J653" s="11"/>
      <c r="K653" s="12"/>
      <c r="L653" s="12"/>
      <c r="M653" s="11"/>
    </row>
    <row r="654" spans="3:13">
      <c r="C654" s="9"/>
      <c r="D654" s="17"/>
      <c r="E654" s="17"/>
      <c r="F654" s="17"/>
      <c r="G654" s="11"/>
      <c r="H654" s="11"/>
      <c r="I654" s="11"/>
      <c r="J654" s="11"/>
      <c r="K654" s="12"/>
      <c r="L654" s="12"/>
      <c r="M654" s="11"/>
    </row>
    <row r="655" spans="3:13">
      <c r="C655" s="9"/>
      <c r="D655" s="17"/>
      <c r="E655" s="17"/>
      <c r="F655" s="17"/>
      <c r="G655" s="11"/>
      <c r="H655" s="11"/>
      <c r="I655" s="11"/>
      <c r="J655" s="11"/>
      <c r="K655" s="12"/>
      <c r="L655" s="12"/>
      <c r="M655" s="11"/>
    </row>
    <row r="656" spans="3:13">
      <c r="C656" s="9"/>
      <c r="D656" s="17"/>
      <c r="E656" s="17"/>
      <c r="F656" s="17"/>
      <c r="G656" s="11"/>
      <c r="H656" s="11"/>
      <c r="I656" s="11"/>
      <c r="J656" s="11"/>
      <c r="K656" s="12"/>
      <c r="L656" s="12"/>
      <c r="M656" s="11"/>
    </row>
    <row r="657" spans="3:13">
      <c r="C657" s="9"/>
      <c r="D657" s="17"/>
      <c r="E657" s="17"/>
      <c r="F657" s="17"/>
      <c r="G657" s="11"/>
      <c r="H657" s="11"/>
      <c r="I657" s="11"/>
      <c r="J657" s="11"/>
      <c r="K657" s="12"/>
      <c r="L657" s="12"/>
      <c r="M657" s="11"/>
    </row>
    <row r="658" spans="3:13">
      <c r="C658" s="9"/>
      <c r="D658" s="17"/>
      <c r="E658" s="17"/>
      <c r="F658" s="17"/>
      <c r="G658" s="11"/>
      <c r="H658" s="11"/>
      <c r="I658" s="11"/>
      <c r="J658" s="11"/>
      <c r="K658" s="12"/>
      <c r="L658" s="12"/>
      <c r="M658" s="11"/>
    </row>
    <row r="659" spans="3:13">
      <c r="C659" s="9"/>
      <c r="D659" s="17"/>
      <c r="E659" s="17"/>
      <c r="F659" s="17"/>
      <c r="G659" s="11"/>
      <c r="H659" s="11"/>
      <c r="I659" s="11"/>
      <c r="J659" s="11"/>
      <c r="K659" s="12"/>
      <c r="L659" s="12"/>
      <c r="M659" s="11"/>
    </row>
    <row r="660" spans="3:13">
      <c r="C660" s="9"/>
      <c r="D660" s="17"/>
      <c r="E660" s="17"/>
      <c r="F660" s="17"/>
      <c r="G660" s="11"/>
      <c r="H660" s="11"/>
      <c r="I660" s="11"/>
      <c r="J660" s="11"/>
      <c r="K660" s="12"/>
      <c r="L660" s="12"/>
      <c r="M660" s="11"/>
    </row>
    <row r="661" spans="3:13">
      <c r="C661" s="9"/>
      <c r="D661" s="17"/>
      <c r="E661" s="17"/>
      <c r="F661" s="17"/>
      <c r="G661" s="11"/>
      <c r="H661" s="11"/>
      <c r="I661" s="11"/>
      <c r="J661" s="11"/>
      <c r="K661" s="12"/>
      <c r="L661" s="12"/>
      <c r="M661" s="11"/>
    </row>
    <row r="662" spans="3:13">
      <c r="C662" s="9"/>
      <c r="D662" s="17"/>
      <c r="E662" s="17"/>
      <c r="F662" s="17"/>
      <c r="G662" s="11"/>
      <c r="H662" s="11"/>
      <c r="I662" s="11"/>
      <c r="J662" s="11"/>
      <c r="K662" s="12"/>
      <c r="L662" s="12"/>
      <c r="M662" s="11"/>
    </row>
    <row r="663" spans="3:13">
      <c r="C663" s="9"/>
      <c r="D663" s="17"/>
      <c r="E663" s="17"/>
      <c r="F663" s="17"/>
      <c r="G663" s="11"/>
      <c r="H663" s="11"/>
      <c r="I663" s="11"/>
      <c r="J663" s="11"/>
      <c r="K663" s="12"/>
      <c r="L663" s="12"/>
      <c r="M663" s="11"/>
    </row>
    <row r="664" spans="3:13">
      <c r="C664" s="9"/>
      <c r="D664" s="17"/>
      <c r="E664" s="17"/>
      <c r="F664" s="17"/>
      <c r="G664" s="11"/>
      <c r="H664" s="11"/>
      <c r="I664" s="11"/>
      <c r="J664" s="11"/>
      <c r="K664" s="12"/>
      <c r="L664" s="12"/>
      <c r="M664" s="11"/>
    </row>
    <row r="665" spans="3:13">
      <c r="C665" s="9"/>
      <c r="D665" s="17"/>
      <c r="E665" s="17"/>
      <c r="F665" s="17"/>
      <c r="G665" s="11"/>
      <c r="H665" s="11"/>
      <c r="I665" s="11"/>
      <c r="J665" s="11"/>
      <c r="K665" s="12"/>
      <c r="L665" s="12"/>
      <c r="M665" s="11"/>
    </row>
    <row r="666" spans="3:13">
      <c r="C666" s="9"/>
      <c r="D666" s="17"/>
      <c r="E666" s="17"/>
      <c r="F666" s="17"/>
      <c r="G666" s="11"/>
      <c r="H666" s="11"/>
      <c r="I666" s="11"/>
      <c r="J666" s="11"/>
      <c r="K666" s="12"/>
      <c r="L666" s="12"/>
      <c r="M666" s="11"/>
    </row>
    <row r="667" spans="3:13">
      <c r="C667" s="9"/>
      <c r="D667" s="17"/>
      <c r="E667" s="17"/>
      <c r="F667" s="17"/>
      <c r="G667" s="11"/>
      <c r="H667" s="11"/>
      <c r="I667" s="11"/>
      <c r="J667" s="11"/>
      <c r="K667" s="12"/>
      <c r="L667" s="12"/>
      <c r="M667" s="11"/>
    </row>
    <row r="668" spans="3:13">
      <c r="C668" s="9"/>
      <c r="D668" s="17"/>
      <c r="E668" s="17"/>
      <c r="F668" s="17"/>
      <c r="G668" s="11"/>
      <c r="H668" s="11"/>
      <c r="I668" s="11"/>
      <c r="J668" s="11"/>
      <c r="K668" s="12"/>
      <c r="L668" s="12"/>
      <c r="M668" s="11"/>
    </row>
    <row r="669" spans="3:13">
      <c r="C669" s="9"/>
      <c r="D669" s="17"/>
      <c r="E669" s="17"/>
      <c r="F669" s="17"/>
      <c r="G669" s="11"/>
      <c r="H669" s="11"/>
      <c r="I669" s="11"/>
      <c r="J669" s="11"/>
      <c r="K669" s="12"/>
      <c r="L669" s="12"/>
      <c r="M669" s="11"/>
    </row>
    <row r="670" spans="3:13">
      <c r="C670" s="9"/>
      <c r="D670" s="17"/>
      <c r="E670" s="17"/>
      <c r="F670" s="17"/>
      <c r="G670" s="11"/>
      <c r="H670" s="11"/>
      <c r="I670" s="11"/>
      <c r="J670" s="11"/>
      <c r="K670" s="12"/>
      <c r="L670" s="12"/>
      <c r="M670" s="11"/>
    </row>
    <row r="671" spans="3:13">
      <c r="C671" s="9"/>
      <c r="D671" s="17"/>
      <c r="E671" s="17"/>
      <c r="F671" s="17"/>
      <c r="G671" s="11"/>
      <c r="H671" s="11"/>
      <c r="I671" s="11"/>
      <c r="J671" s="11"/>
      <c r="K671" s="12"/>
      <c r="L671" s="12"/>
      <c r="M671" s="11"/>
    </row>
    <row r="672" spans="3:13">
      <c r="C672" s="9"/>
      <c r="D672" s="17"/>
      <c r="E672" s="17"/>
      <c r="F672" s="17"/>
      <c r="G672" s="11"/>
      <c r="H672" s="11"/>
      <c r="I672" s="11"/>
      <c r="J672" s="11"/>
      <c r="K672" s="12"/>
      <c r="L672" s="12"/>
      <c r="M672" s="11"/>
    </row>
    <row r="673" spans="3:13">
      <c r="C673" s="9"/>
      <c r="D673" s="17"/>
      <c r="E673" s="17"/>
      <c r="F673" s="17"/>
      <c r="G673" s="11"/>
      <c r="H673" s="11"/>
      <c r="I673" s="11"/>
      <c r="J673" s="11"/>
      <c r="K673" s="12"/>
      <c r="L673" s="12"/>
      <c r="M673" s="11"/>
    </row>
    <row r="674" spans="3:13">
      <c r="C674" s="9"/>
      <c r="D674" s="17"/>
      <c r="E674" s="17"/>
      <c r="F674" s="17"/>
      <c r="G674" s="11"/>
      <c r="H674" s="11"/>
      <c r="I674" s="11"/>
      <c r="J674" s="11"/>
      <c r="K674" s="12"/>
      <c r="L674" s="12"/>
      <c r="M674" s="11"/>
    </row>
    <row r="675" spans="3:13">
      <c r="C675" s="9"/>
      <c r="D675" s="17"/>
      <c r="E675" s="17"/>
      <c r="F675" s="17"/>
      <c r="G675" s="11"/>
      <c r="H675" s="11"/>
      <c r="I675" s="11"/>
      <c r="J675" s="11"/>
      <c r="K675" s="12"/>
      <c r="L675" s="12"/>
      <c r="M675" s="11"/>
    </row>
    <row r="676" spans="3:13">
      <c r="C676" s="9"/>
      <c r="D676" s="17"/>
      <c r="E676" s="17"/>
      <c r="F676" s="17"/>
      <c r="G676" s="11"/>
      <c r="H676" s="11"/>
      <c r="I676" s="11"/>
      <c r="J676" s="11"/>
      <c r="K676" s="12"/>
      <c r="L676" s="12"/>
      <c r="M676" s="11"/>
    </row>
    <row r="677" spans="3:13">
      <c r="C677" s="9"/>
      <c r="D677" s="17"/>
      <c r="E677" s="17"/>
      <c r="F677" s="17"/>
      <c r="G677" s="11"/>
      <c r="H677" s="11"/>
      <c r="I677" s="11"/>
      <c r="J677" s="11"/>
      <c r="K677" s="12"/>
      <c r="L677" s="12"/>
      <c r="M677" s="11"/>
    </row>
    <row r="678" spans="3:13">
      <c r="C678" s="9"/>
      <c r="D678" s="17"/>
      <c r="E678" s="17"/>
      <c r="F678" s="17"/>
      <c r="G678" s="11"/>
      <c r="H678" s="11"/>
      <c r="I678" s="11"/>
      <c r="J678" s="11"/>
      <c r="K678" s="12"/>
      <c r="L678" s="12"/>
      <c r="M678" s="11"/>
    </row>
    <row r="679" spans="3:13">
      <c r="C679" s="9"/>
      <c r="D679" s="17"/>
      <c r="E679" s="17"/>
      <c r="F679" s="17"/>
      <c r="G679" s="11"/>
      <c r="H679" s="11"/>
      <c r="I679" s="11"/>
      <c r="J679" s="11"/>
      <c r="K679" s="12"/>
      <c r="L679" s="12"/>
      <c r="M679" s="11"/>
    </row>
    <row r="680" spans="3:13">
      <c r="C680" s="9"/>
      <c r="D680" s="17"/>
      <c r="E680" s="17"/>
      <c r="F680" s="17"/>
      <c r="G680" s="11"/>
      <c r="H680" s="11"/>
      <c r="I680" s="11"/>
      <c r="J680" s="11"/>
      <c r="K680" s="12"/>
      <c r="L680" s="12"/>
      <c r="M680" s="11"/>
    </row>
    <row r="681" spans="3:13">
      <c r="C681" s="9"/>
      <c r="D681" s="17"/>
      <c r="E681" s="17"/>
      <c r="F681" s="17"/>
      <c r="G681" s="11"/>
      <c r="H681" s="11"/>
      <c r="I681" s="11"/>
      <c r="J681" s="11"/>
      <c r="K681" s="12"/>
      <c r="L681" s="12"/>
      <c r="M681" s="11"/>
    </row>
    <row r="682" spans="3:13">
      <c r="C682" s="9"/>
      <c r="D682" s="17"/>
      <c r="E682" s="17"/>
      <c r="F682" s="17"/>
      <c r="G682" s="11"/>
      <c r="H682" s="11"/>
      <c r="I682" s="11"/>
      <c r="J682" s="11"/>
      <c r="K682" s="12"/>
      <c r="L682" s="12"/>
      <c r="M682" s="11"/>
    </row>
    <row r="683" spans="3:13">
      <c r="C683" s="9"/>
      <c r="D683" s="17"/>
      <c r="E683" s="17"/>
      <c r="F683" s="17"/>
      <c r="G683" s="11"/>
      <c r="H683" s="11"/>
      <c r="I683" s="11"/>
      <c r="J683" s="11"/>
      <c r="K683" s="12"/>
      <c r="L683" s="12"/>
      <c r="M683" s="11"/>
    </row>
    <row r="684" spans="3:13">
      <c r="C684" s="9"/>
      <c r="D684" s="17"/>
      <c r="E684" s="17"/>
      <c r="F684" s="17"/>
      <c r="G684" s="11"/>
      <c r="H684" s="11"/>
      <c r="I684" s="11"/>
      <c r="J684" s="11"/>
      <c r="K684" s="12"/>
      <c r="L684" s="12"/>
      <c r="M684" s="11"/>
    </row>
    <row r="685" spans="3:13">
      <c r="C685" s="9"/>
      <c r="D685" s="17"/>
      <c r="E685" s="17"/>
      <c r="F685" s="17"/>
      <c r="G685" s="11"/>
      <c r="H685" s="11"/>
      <c r="I685" s="11"/>
      <c r="J685" s="11"/>
      <c r="K685" s="12"/>
      <c r="L685" s="12"/>
      <c r="M685" s="11"/>
    </row>
    <row r="686" spans="3:13">
      <c r="C686" s="9"/>
      <c r="D686" s="17"/>
      <c r="E686" s="17"/>
      <c r="F686" s="17"/>
      <c r="G686" s="11"/>
      <c r="H686" s="11"/>
      <c r="I686" s="11"/>
      <c r="J686" s="11"/>
      <c r="K686" s="12"/>
      <c r="L686" s="12"/>
      <c r="M686" s="11"/>
    </row>
    <row r="687" spans="3:13">
      <c r="C687" s="9"/>
      <c r="D687" s="17"/>
      <c r="E687" s="17"/>
      <c r="F687" s="17"/>
      <c r="G687" s="11"/>
      <c r="H687" s="11"/>
      <c r="I687" s="11"/>
      <c r="J687" s="11"/>
      <c r="K687" s="12"/>
      <c r="L687" s="12"/>
      <c r="M687" s="11"/>
    </row>
    <row r="688" spans="3:13">
      <c r="C688" s="9"/>
      <c r="D688" s="17"/>
      <c r="E688" s="17"/>
      <c r="F688" s="17"/>
      <c r="G688" s="11"/>
      <c r="H688" s="11"/>
      <c r="I688" s="11"/>
      <c r="J688" s="11"/>
      <c r="K688" s="12"/>
      <c r="L688" s="12"/>
      <c r="M688" s="11"/>
    </row>
    <row r="689" spans="3:13">
      <c r="C689" s="9"/>
      <c r="D689" s="17"/>
      <c r="E689" s="17"/>
      <c r="F689" s="17"/>
      <c r="G689" s="11"/>
      <c r="H689" s="11"/>
      <c r="I689" s="11"/>
      <c r="J689" s="11"/>
      <c r="K689" s="12"/>
      <c r="L689" s="12"/>
      <c r="M689" s="11"/>
    </row>
    <row r="690" spans="3:13">
      <c r="C690" s="9"/>
      <c r="D690" s="17"/>
      <c r="E690" s="17"/>
      <c r="F690" s="17"/>
      <c r="G690" s="11"/>
      <c r="H690" s="11"/>
      <c r="I690" s="11"/>
      <c r="J690" s="11"/>
      <c r="K690" s="12"/>
      <c r="L690" s="12"/>
      <c r="M690" s="11"/>
    </row>
    <row r="691" spans="3:13">
      <c r="C691" s="9"/>
      <c r="D691" s="17"/>
      <c r="E691" s="17"/>
      <c r="F691" s="17"/>
      <c r="G691" s="11"/>
      <c r="H691" s="11"/>
      <c r="I691" s="11"/>
      <c r="J691" s="11"/>
      <c r="K691" s="12"/>
      <c r="L691" s="12"/>
      <c r="M691" s="11"/>
    </row>
    <row r="692" spans="3:13">
      <c r="C692" s="9"/>
      <c r="D692" s="17"/>
      <c r="E692" s="17"/>
      <c r="F692" s="17"/>
      <c r="G692" s="11"/>
      <c r="H692" s="11"/>
      <c r="I692" s="11"/>
      <c r="J692" s="11"/>
      <c r="K692" s="12"/>
      <c r="L692" s="12"/>
      <c r="M692" s="11"/>
    </row>
    <row r="693" spans="3:13">
      <c r="C693" s="9"/>
      <c r="D693" s="17"/>
      <c r="E693" s="17"/>
      <c r="F693" s="17"/>
      <c r="G693" s="11"/>
      <c r="H693" s="11"/>
      <c r="I693" s="11"/>
      <c r="J693" s="11"/>
      <c r="K693" s="12"/>
      <c r="L693" s="12"/>
      <c r="M693" s="11"/>
    </row>
    <row r="694" spans="3:13">
      <c r="C694" s="9"/>
      <c r="D694" s="17"/>
      <c r="E694" s="17"/>
      <c r="F694" s="17"/>
      <c r="G694" s="11"/>
      <c r="H694" s="11"/>
      <c r="I694" s="11"/>
      <c r="J694" s="11"/>
      <c r="K694" s="12"/>
      <c r="L694" s="12"/>
      <c r="M694" s="11"/>
    </row>
    <row r="695" spans="3:13">
      <c r="C695" s="9"/>
      <c r="D695" s="17"/>
      <c r="E695" s="17"/>
      <c r="F695" s="17"/>
      <c r="G695" s="11"/>
      <c r="H695" s="11"/>
      <c r="I695" s="11"/>
      <c r="J695" s="11"/>
      <c r="K695" s="12"/>
      <c r="L695" s="12"/>
      <c r="M695" s="11"/>
    </row>
    <row r="696" spans="3:13">
      <c r="C696" s="9"/>
      <c r="D696" s="17"/>
      <c r="E696" s="17"/>
      <c r="F696" s="17"/>
      <c r="G696" s="11"/>
      <c r="H696" s="11"/>
      <c r="I696" s="11"/>
      <c r="J696" s="11"/>
      <c r="K696" s="12"/>
      <c r="L696" s="12"/>
      <c r="M696" s="11"/>
    </row>
    <row r="697" spans="3:13">
      <c r="C697" s="9"/>
      <c r="D697" s="17"/>
      <c r="E697" s="17"/>
      <c r="F697" s="17"/>
      <c r="G697" s="11"/>
      <c r="H697" s="11"/>
      <c r="I697" s="11"/>
      <c r="J697" s="11"/>
      <c r="K697" s="12"/>
      <c r="L697" s="12"/>
      <c r="M697" s="11"/>
    </row>
    <row r="698" spans="3:13">
      <c r="C698" s="9"/>
      <c r="D698" s="17"/>
      <c r="E698" s="17"/>
      <c r="F698" s="17"/>
      <c r="G698" s="11"/>
      <c r="H698" s="11"/>
      <c r="I698" s="11"/>
      <c r="J698" s="11"/>
      <c r="K698" s="12"/>
      <c r="L698" s="12"/>
      <c r="M698" s="11"/>
    </row>
    <row r="699" spans="3:13">
      <c r="C699" s="9"/>
      <c r="D699" s="17"/>
      <c r="E699" s="17"/>
      <c r="F699" s="17"/>
      <c r="G699" s="11"/>
      <c r="H699" s="11"/>
      <c r="I699" s="11"/>
      <c r="J699" s="11"/>
      <c r="K699" s="12"/>
      <c r="L699" s="12"/>
      <c r="M699" s="11"/>
    </row>
    <row r="700" spans="3:13">
      <c r="C700" s="9"/>
      <c r="D700" s="17"/>
      <c r="E700" s="17"/>
      <c r="F700" s="17"/>
      <c r="G700" s="11"/>
      <c r="H700" s="11"/>
      <c r="I700" s="11"/>
      <c r="J700" s="11"/>
      <c r="K700" s="12"/>
      <c r="L700" s="12"/>
      <c r="M700" s="11"/>
    </row>
    <row r="701" spans="3:13">
      <c r="C701" s="9"/>
      <c r="D701" s="17"/>
      <c r="E701" s="17"/>
      <c r="F701" s="17"/>
      <c r="G701" s="11"/>
      <c r="H701" s="11"/>
      <c r="I701" s="11"/>
      <c r="J701" s="11"/>
      <c r="K701" s="12"/>
      <c r="L701" s="12"/>
      <c r="M701" s="11"/>
    </row>
    <row r="702" spans="3:13">
      <c r="C702" s="9"/>
      <c r="D702" s="17"/>
      <c r="E702" s="17"/>
      <c r="F702" s="17"/>
      <c r="G702" s="11"/>
      <c r="H702" s="11"/>
      <c r="I702" s="11"/>
      <c r="J702" s="11"/>
      <c r="K702" s="12"/>
      <c r="L702" s="12"/>
      <c r="M702" s="11"/>
    </row>
    <row r="703" spans="3:13">
      <c r="C703" s="9"/>
      <c r="D703" s="17"/>
      <c r="E703" s="17"/>
      <c r="F703" s="17"/>
      <c r="G703" s="11"/>
      <c r="H703" s="11"/>
      <c r="I703" s="11"/>
      <c r="J703" s="11"/>
      <c r="K703" s="12"/>
      <c r="L703" s="12"/>
      <c r="M703" s="11"/>
    </row>
    <row r="704" spans="3:13">
      <c r="C704" s="9"/>
      <c r="D704" s="17"/>
      <c r="E704" s="17"/>
      <c r="F704" s="17"/>
      <c r="G704" s="11"/>
      <c r="H704" s="11"/>
      <c r="I704" s="11"/>
      <c r="J704" s="11"/>
      <c r="K704" s="12"/>
      <c r="L704" s="12"/>
      <c r="M704" s="11"/>
    </row>
    <row r="705" spans="3:13">
      <c r="C705" s="9"/>
      <c r="D705" s="17"/>
      <c r="E705" s="17"/>
      <c r="F705" s="17"/>
      <c r="G705" s="11"/>
      <c r="H705" s="11"/>
      <c r="I705" s="11"/>
      <c r="J705" s="11"/>
      <c r="K705" s="12"/>
      <c r="L705" s="12"/>
      <c r="M705" s="11"/>
    </row>
    <row r="706" spans="3:13">
      <c r="C706" s="9"/>
      <c r="D706" s="17"/>
      <c r="E706" s="17"/>
      <c r="F706" s="17"/>
      <c r="G706" s="11"/>
      <c r="H706" s="11"/>
      <c r="I706" s="11"/>
      <c r="J706" s="11"/>
      <c r="K706" s="12"/>
      <c r="L706" s="12"/>
      <c r="M706" s="11"/>
    </row>
    <row r="707" spans="3:13">
      <c r="C707" s="9"/>
      <c r="D707" s="17"/>
      <c r="E707" s="17"/>
      <c r="F707" s="17"/>
      <c r="G707" s="11"/>
      <c r="H707" s="11"/>
      <c r="I707" s="11"/>
      <c r="J707" s="11"/>
      <c r="K707" s="12"/>
      <c r="L707" s="12"/>
      <c r="M707" s="11"/>
    </row>
    <row r="708" spans="3:13">
      <c r="C708" s="9"/>
      <c r="D708" s="17"/>
      <c r="E708" s="17"/>
      <c r="F708" s="17"/>
      <c r="G708" s="11"/>
      <c r="H708" s="11"/>
      <c r="I708" s="11"/>
      <c r="J708" s="11"/>
      <c r="K708" s="12"/>
      <c r="L708" s="12"/>
      <c r="M708" s="11"/>
    </row>
    <row r="709" spans="3:13">
      <c r="C709" s="9"/>
      <c r="D709" s="17"/>
      <c r="E709" s="17"/>
      <c r="F709" s="17"/>
      <c r="G709" s="11"/>
      <c r="H709" s="11"/>
      <c r="I709" s="11"/>
      <c r="J709" s="11"/>
      <c r="K709" s="12"/>
      <c r="L709" s="12"/>
      <c r="M709" s="11"/>
    </row>
    <row r="710" spans="3:13">
      <c r="C710" s="9"/>
      <c r="D710" s="17"/>
      <c r="E710" s="17"/>
      <c r="F710" s="17"/>
      <c r="G710" s="11"/>
      <c r="H710" s="11"/>
      <c r="I710" s="11"/>
      <c r="J710" s="11"/>
      <c r="K710" s="12"/>
      <c r="L710" s="12"/>
      <c r="M710" s="11"/>
    </row>
    <row r="711" spans="3:13">
      <c r="C711" s="9"/>
      <c r="D711" s="17"/>
      <c r="E711" s="17"/>
      <c r="F711" s="17"/>
      <c r="G711" s="11"/>
      <c r="H711" s="11"/>
      <c r="I711" s="11"/>
      <c r="J711" s="11"/>
      <c r="K711" s="12"/>
      <c r="L711" s="12"/>
      <c r="M711" s="11"/>
    </row>
    <row r="712" spans="3:13">
      <c r="C712" s="9"/>
      <c r="D712" s="17"/>
      <c r="E712" s="17"/>
      <c r="F712" s="17"/>
      <c r="G712" s="11"/>
      <c r="H712" s="11"/>
      <c r="I712" s="11"/>
      <c r="J712" s="11"/>
      <c r="K712" s="12"/>
      <c r="L712" s="12"/>
      <c r="M712" s="11"/>
    </row>
    <row r="713" spans="3:13">
      <c r="C713" s="9"/>
      <c r="D713" s="17"/>
      <c r="E713" s="17"/>
      <c r="F713" s="17"/>
      <c r="G713" s="11"/>
      <c r="H713" s="11"/>
      <c r="I713" s="11"/>
      <c r="J713" s="11"/>
      <c r="K713" s="12"/>
      <c r="L713" s="12"/>
      <c r="M713" s="11"/>
    </row>
    <row r="714" spans="3:13">
      <c r="C714" s="9"/>
      <c r="D714" s="17"/>
      <c r="E714" s="17"/>
      <c r="F714" s="17"/>
      <c r="G714" s="11"/>
      <c r="H714" s="11"/>
      <c r="I714" s="11"/>
      <c r="J714" s="11"/>
      <c r="K714" s="12"/>
      <c r="L714" s="12"/>
      <c r="M714" s="11"/>
    </row>
    <row r="715" spans="3:13">
      <c r="C715" s="9"/>
      <c r="D715" s="17"/>
      <c r="E715" s="17"/>
      <c r="F715" s="17"/>
      <c r="G715" s="11"/>
      <c r="H715" s="11"/>
      <c r="I715" s="11"/>
      <c r="J715" s="11"/>
      <c r="K715" s="12"/>
      <c r="L715" s="12"/>
      <c r="M715" s="11"/>
    </row>
    <row r="716" spans="3:13">
      <c r="C716" s="9"/>
      <c r="D716" s="17"/>
      <c r="E716" s="17"/>
      <c r="F716" s="17"/>
      <c r="G716" s="11"/>
      <c r="H716" s="11"/>
      <c r="I716" s="11"/>
      <c r="J716" s="11"/>
      <c r="K716" s="12"/>
      <c r="L716" s="12"/>
      <c r="M716" s="11"/>
    </row>
    <row r="717" spans="3:13">
      <c r="C717" s="9"/>
      <c r="D717" s="17"/>
      <c r="E717" s="17"/>
      <c r="F717" s="17"/>
      <c r="G717" s="11"/>
      <c r="H717" s="11"/>
      <c r="I717" s="11"/>
      <c r="J717" s="11"/>
      <c r="K717" s="12"/>
      <c r="L717" s="12"/>
      <c r="M717" s="11"/>
    </row>
    <row r="718" spans="3:13">
      <c r="C718" s="9"/>
      <c r="D718" s="17"/>
      <c r="E718" s="17"/>
      <c r="F718" s="17"/>
      <c r="G718" s="11"/>
      <c r="H718" s="11"/>
      <c r="I718" s="11"/>
      <c r="J718" s="11"/>
      <c r="K718" s="12"/>
      <c r="L718" s="12"/>
      <c r="M718" s="11"/>
    </row>
    <row r="719" spans="3:13">
      <c r="C719" s="9"/>
      <c r="D719" s="17"/>
      <c r="E719" s="17"/>
      <c r="F719" s="17"/>
      <c r="G719" s="11"/>
      <c r="H719" s="11"/>
      <c r="I719" s="11"/>
      <c r="J719" s="11"/>
      <c r="K719" s="12"/>
      <c r="L719" s="12"/>
      <c r="M719" s="11"/>
    </row>
    <row r="720" spans="3:13">
      <c r="C720" s="9"/>
      <c r="D720" s="17"/>
      <c r="E720" s="17"/>
      <c r="F720" s="17"/>
      <c r="G720" s="11"/>
      <c r="H720" s="11"/>
      <c r="I720" s="11"/>
      <c r="J720" s="11"/>
      <c r="K720" s="12"/>
      <c r="L720" s="12"/>
      <c r="M720" s="11"/>
    </row>
    <row r="721" spans="3:13">
      <c r="C721" s="9"/>
      <c r="D721" s="17"/>
      <c r="E721" s="17"/>
      <c r="F721" s="17"/>
      <c r="G721" s="11"/>
      <c r="H721" s="11"/>
      <c r="I721" s="11"/>
      <c r="J721" s="11"/>
      <c r="K721" s="12"/>
      <c r="L721" s="12"/>
      <c r="M721" s="11"/>
    </row>
    <row r="722" spans="3:13">
      <c r="C722" s="9"/>
      <c r="D722" s="17"/>
      <c r="E722" s="17"/>
      <c r="F722" s="17"/>
      <c r="G722" s="11"/>
      <c r="H722" s="11"/>
      <c r="I722" s="11"/>
      <c r="J722" s="11"/>
      <c r="K722" s="12"/>
      <c r="L722" s="12"/>
      <c r="M722" s="11"/>
    </row>
    <row r="723" spans="3:13">
      <c r="C723" s="9"/>
      <c r="D723" s="17"/>
      <c r="E723" s="17"/>
      <c r="F723" s="17"/>
      <c r="G723" s="11"/>
      <c r="H723" s="11"/>
      <c r="I723" s="11"/>
      <c r="J723" s="11"/>
      <c r="K723" s="12"/>
      <c r="L723" s="12"/>
      <c r="M723" s="11"/>
    </row>
    <row r="724" spans="3:13">
      <c r="C724" s="9"/>
      <c r="D724" s="17"/>
      <c r="E724" s="17"/>
      <c r="F724" s="17"/>
      <c r="G724" s="11"/>
      <c r="H724" s="11"/>
      <c r="I724" s="11"/>
      <c r="J724" s="11"/>
      <c r="K724" s="12"/>
      <c r="L724" s="12"/>
      <c r="M724" s="11"/>
    </row>
    <row r="725" spans="3:13">
      <c r="C725" s="9"/>
      <c r="D725" s="17"/>
      <c r="E725" s="17"/>
      <c r="F725" s="17"/>
      <c r="G725" s="11"/>
      <c r="H725" s="11"/>
      <c r="I725" s="11"/>
      <c r="J725" s="11"/>
      <c r="K725" s="12"/>
      <c r="L725" s="12"/>
      <c r="M725" s="11"/>
    </row>
    <row r="726" spans="3:13">
      <c r="C726" s="9"/>
      <c r="D726" s="17"/>
      <c r="E726" s="17"/>
      <c r="F726" s="17"/>
      <c r="G726" s="11"/>
      <c r="H726" s="11"/>
      <c r="I726" s="11"/>
      <c r="J726" s="11"/>
      <c r="K726" s="12"/>
      <c r="L726" s="12"/>
      <c r="M726" s="11"/>
    </row>
    <row r="727" spans="3:13">
      <c r="C727" s="9"/>
      <c r="D727" s="17"/>
      <c r="E727" s="17"/>
      <c r="F727" s="17"/>
      <c r="G727" s="11"/>
      <c r="H727" s="11"/>
      <c r="I727" s="11"/>
      <c r="J727" s="11"/>
      <c r="K727" s="12"/>
      <c r="L727" s="12"/>
      <c r="M727" s="11"/>
    </row>
    <row r="728" spans="3:13">
      <c r="C728" s="9"/>
      <c r="D728" s="17"/>
      <c r="E728" s="17"/>
      <c r="F728" s="17"/>
      <c r="G728" s="11"/>
      <c r="H728" s="11"/>
      <c r="I728" s="11"/>
      <c r="J728" s="11"/>
      <c r="K728" s="12"/>
      <c r="L728" s="12"/>
      <c r="M728" s="11"/>
    </row>
    <row r="729" spans="3:13">
      <c r="C729" s="9"/>
      <c r="D729" s="17"/>
      <c r="E729" s="17"/>
      <c r="F729" s="17"/>
      <c r="G729" s="11"/>
      <c r="H729" s="11"/>
      <c r="I729" s="11"/>
      <c r="J729" s="11"/>
      <c r="K729" s="12"/>
      <c r="L729" s="12"/>
      <c r="M729" s="11"/>
    </row>
    <row r="730" spans="3:13">
      <c r="C730" s="9"/>
      <c r="D730" s="17"/>
      <c r="E730" s="17"/>
      <c r="F730" s="17"/>
      <c r="G730" s="11"/>
      <c r="H730" s="11"/>
      <c r="I730" s="11"/>
      <c r="J730" s="11"/>
      <c r="K730" s="12"/>
      <c r="L730" s="12"/>
      <c r="M730" s="11"/>
    </row>
    <row r="731" spans="3:13">
      <c r="C731" s="9"/>
      <c r="D731" s="17"/>
      <c r="E731" s="17"/>
      <c r="F731" s="17"/>
      <c r="G731" s="11"/>
      <c r="H731" s="11"/>
      <c r="I731" s="11"/>
      <c r="J731" s="11"/>
      <c r="K731" s="12"/>
      <c r="L731" s="12"/>
      <c r="M731" s="11"/>
    </row>
    <row r="732" spans="3:13">
      <c r="C732" s="9"/>
      <c r="D732" s="17"/>
      <c r="E732" s="17"/>
      <c r="F732" s="17"/>
      <c r="G732" s="11"/>
      <c r="H732" s="11"/>
      <c r="I732" s="11"/>
      <c r="J732" s="11"/>
      <c r="K732" s="12"/>
      <c r="L732" s="12"/>
      <c r="M732" s="11"/>
    </row>
    <row r="733" spans="3:13">
      <c r="C733" s="9"/>
      <c r="D733" s="17"/>
      <c r="E733" s="17"/>
      <c r="F733" s="17"/>
      <c r="G733" s="11"/>
      <c r="H733" s="11"/>
      <c r="I733" s="11"/>
      <c r="J733" s="11"/>
      <c r="K733" s="12"/>
      <c r="L733" s="12"/>
      <c r="M733" s="11"/>
    </row>
    <row r="734" spans="3:13">
      <c r="C734" s="9"/>
      <c r="D734" s="17"/>
      <c r="E734" s="17"/>
      <c r="F734" s="17"/>
      <c r="G734" s="11"/>
      <c r="H734" s="11"/>
      <c r="I734" s="11"/>
      <c r="J734" s="11"/>
      <c r="K734" s="12"/>
      <c r="L734" s="12"/>
      <c r="M734" s="11"/>
    </row>
    <row r="735" spans="3:13">
      <c r="C735" s="9"/>
      <c r="D735" s="17"/>
      <c r="E735" s="17"/>
      <c r="F735" s="17"/>
      <c r="G735" s="11"/>
      <c r="H735" s="11"/>
      <c r="I735" s="11"/>
      <c r="J735" s="11"/>
      <c r="K735" s="12"/>
      <c r="L735" s="12"/>
      <c r="M735" s="11"/>
    </row>
    <row r="736" spans="3:13">
      <c r="C736" s="9"/>
      <c r="D736" s="17"/>
      <c r="E736" s="17"/>
      <c r="F736" s="17"/>
      <c r="G736" s="11"/>
      <c r="H736" s="11"/>
      <c r="I736" s="11"/>
      <c r="J736" s="11"/>
      <c r="K736" s="12"/>
      <c r="L736" s="12"/>
      <c r="M736" s="11"/>
    </row>
    <row r="737" spans="3:13">
      <c r="C737" s="9"/>
      <c r="D737" s="17"/>
      <c r="E737" s="17"/>
      <c r="F737" s="17"/>
      <c r="G737" s="11"/>
      <c r="H737" s="11"/>
      <c r="I737" s="11"/>
      <c r="J737" s="11"/>
      <c r="K737" s="12"/>
      <c r="L737" s="12"/>
      <c r="M737" s="11"/>
    </row>
    <row r="738" spans="3:13">
      <c r="C738" s="9"/>
      <c r="D738" s="17"/>
      <c r="E738" s="17"/>
      <c r="F738" s="17"/>
      <c r="G738" s="11"/>
      <c r="H738" s="11"/>
      <c r="I738" s="11"/>
      <c r="J738" s="11"/>
      <c r="K738" s="12"/>
      <c r="L738" s="12"/>
      <c r="M738" s="11"/>
    </row>
    <row r="739" spans="3:13">
      <c r="C739" s="9"/>
      <c r="D739" s="17"/>
      <c r="E739" s="17"/>
      <c r="F739" s="17"/>
      <c r="G739" s="11"/>
      <c r="H739" s="11"/>
      <c r="I739" s="11"/>
      <c r="J739" s="11"/>
      <c r="K739" s="12"/>
      <c r="L739" s="12"/>
      <c r="M739" s="11"/>
    </row>
    <row r="740" spans="3:13">
      <c r="C740" s="9"/>
      <c r="D740" s="17"/>
      <c r="E740" s="17"/>
      <c r="F740" s="17"/>
      <c r="G740" s="11"/>
      <c r="H740" s="11"/>
      <c r="I740" s="11"/>
      <c r="J740" s="11"/>
      <c r="K740" s="12"/>
      <c r="L740" s="12"/>
      <c r="M740" s="11"/>
    </row>
    <row r="741" spans="3:13">
      <c r="C741" s="9"/>
      <c r="D741" s="17"/>
      <c r="E741" s="17"/>
      <c r="F741" s="17"/>
      <c r="G741" s="11"/>
      <c r="H741" s="11"/>
      <c r="I741" s="11"/>
      <c r="J741" s="11"/>
      <c r="K741" s="12"/>
      <c r="L741" s="12"/>
      <c r="M741" s="11"/>
    </row>
    <row r="742" spans="3:13">
      <c r="C742" s="9"/>
      <c r="D742" s="17"/>
      <c r="E742" s="17"/>
      <c r="F742" s="17"/>
      <c r="G742" s="11"/>
      <c r="H742" s="11"/>
      <c r="I742" s="11"/>
      <c r="J742" s="11"/>
      <c r="K742" s="12"/>
      <c r="L742" s="12"/>
      <c r="M742" s="11"/>
    </row>
    <row r="743" spans="3:13">
      <c r="C743" s="9"/>
      <c r="D743" s="17"/>
      <c r="E743" s="17"/>
      <c r="F743" s="17"/>
      <c r="G743" s="11"/>
      <c r="H743" s="11"/>
      <c r="I743" s="11"/>
      <c r="J743" s="11"/>
      <c r="K743" s="12"/>
      <c r="L743" s="12"/>
      <c r="M743" s="11"/>
    </row>
    <row r="744" spans="3:13">
      <c r="C744" s="9"/>
      <c r="D744" s="17"/>
      <c r="E744" s="17"/>
      <c r="F744" s="17"/>
      <c r="G744" s="11"/>
      <c r="H744" s="11"/>
      <c r="I744" s="11"/>
      <c r="J744" s="11"/>
      <c r="K744" s="12"/>
      <c r="L744" s="12"/>
      <c r="M744" s="11"/>
    </row>
    <row r="745" spans="3:13">
      <c r="C745" s="9"/>
      <c r="D745" s="17"/>
      <c r="E745" s="17"/>
      <c r="F745" s="17"/>
      <c r="G745" s="11"/>
      <c r="H745" s="11"/>
      <c r="I745" s="11"/>
      <c r="J745" s="11"/>
      <c r="K745" s="12"/>
      <c r="L745" s="12"/>
      <c r="M745" s="11"/>
    </row>
    <row r="746" spans="3:13">
      <c r="C746" s="9"/>
      <c r="D746" s="17"/>
      <c r="E746" s="17"/>
      <c r="F746" s="17"/>
      <c r="G746" s="11"/>
      <c r="H746" s="11"/>
      <c r="I746" s="11"/>
      <c r="J746" s="11"/>
      <c r="K746" s="12"/>
      <c r="L746" s="12"/>
      <c r="M746" s="11"/>
    </row>
    <row r="747" spans="3:13">
      <c r="C747" s="9"/>
      <c r="D747" s="17"/>
      <c r="E747" s="17"/>
      <c r="F747" s="17"/>
      <c r="G747" s="11"/>
      <c r="H747" s="11"/>
      <c r="I747" s="11"/>
      <c r="J747" s="11"/>
      <c r="K747" s="12"/>
      <c r="L747" s="12"/>
      <c r="M747" s="11"/>
    </row>
    <row r="748" spans="3:13">
      <c r="C748" s="9"/>
      <c r="D748" s="17"/>
      <c r="E748" s="17"/>
      <c r="F748" s="17"/>
      <c r="G748" s="11"/>
      <c r="H748" s="11"/>
      <c r="I748" s="11"/>
      <c r="J748" s="11"/>
      <c r="K748" s="12"/>
      <c r="L748" s="12"/>
      <c r="M748" s="11"/>
    </row>
    <row r="749" spans="3:13">
      <c r="C749" s="9"/>
      <c r="D749" s="17"/>
      <c r="E749" s="17"/>
      <c r="F749" s="17"/>
      <c r="G749" s="11"/>
      <c r="H749" s="11"/>
      <c r="I749" s="11"/>
      <c r="J749" s="11"/>
      <c r="K749" s="12"/>
      <c r="L749" s="12"/>
      <c r="M749" s="11"/>
    </row>
    <row r="750" spans="3:13">
      <c r="C750" s="9"/>
      <c r="D750" s="17"/>
      <c r="E750" s="17"/>
      <c r="F750" s="17"/>
      <c r="G750" s="11"/>
      <c r="H750" s="11"/>
      <c r="I750" s="11"/>
      <c r="J750" s="11"/>
      <c r="K750" s="12"/>
      <c r="L750" s="12"/>
      <c r="M750" s="11"/>
    </row>
    <row r="751" spans="3:13">
      <c r="C751" s="9"/>
      <c r="D751" s="17"/>
      <c r="E751" s="17"/>
      <c r="F751" s="17"/>
      <c r="G751" s="11"/>
      <c r="H751" s="11"/>
      <c r="I751" s="11"/>
      <c r="J751" s="11"/>
      <c r="K751" s="12"/>
      <c r="L751" s="12"/>
      <c r="M751" s="11"/>
    </row>
    <row r="752" spans="3:13">
      <c r="C752" s="9"/>
      <c r="D752" s="17"/>
      <c r="E752" s="17"/>
      <c r="F752" s="17"/>
      <c r="G752" s="11"/>
      <c r="H752" s="11"/>
      <c r="I752" s="11"/>
      <c r="J752" s="11"/>
      <c r="K752" s="12"/>
      <c r="L752" s="12"/>
      <c r="M752" s="11"/>
    </row>
    <row r="753" spans="3:13">
      <c r="C753" s="9"/>
      <c r="D753" s="17"/>
      <c r="E753" s="17"/>
      <c r="F753" s="17"/>
      <c r="G753" s="11"/>
      <c r="H753" s="11"/>
      <c r="I753" s="11"/>
      <c r="J753" s="11"/>
      <c r="K753" s="12"/>
      <c r="L753" s="12"/>
      <c r="M753" s="11"/>
    </row>
    <row r="754" spans="3:13">
      <c r="C754" s="9"/>
      <c r="D754" s="17"/>
      <c r="E754" s="17"/>
      <c r="F754" s="17"/>
      <c r="G754" s="11"/>
      <c r="H754" s="11"/>
      <c r="I754" s="11"/>
      <c r="J754" s="11"/>
      <c r="K754" s="12"/>
      <c r="L754" s="12"/>
      <c r="M754" s="11"/>
    </row>
    <row r="755" spans="3:13">
      <c r="C755" s="9"/>
      <c r="D755" s="17"/>
      <c r="E755" s="17"/>
      <c r="F755" s="17"/>
      <c r="G755" s="11"/>
      <c r="H755" s="11"/>
      <c r="I755" s="11"/>
      <c r="J755" s="11"/>
      <c r="K755" s="12"/>
      <c r="L755" s="12"/>
      <c r="M755" s="11"/>
    </row>
    <row r="756" spans="3:13">
      <c r="C756" s="9"/>
      <c r="D756" s="17"/>
      <c r="E756" s="17"/>
      <c r="F756" s="17"/>
      <c r="G756" s="11"/>
      <c r="H756" s="11"/>
      <c r="I756" s="11"/>
      <c r="J756" s="11"/>
      <c r="K756" s="12"/>
      <c r="L756" s="12"/>
      <c r="M756" s="11"/>
    </row>
    <row r="757" spans="3:13">
      <c r="C757" s="9"/>
      <c r="D757" s="17"/>
      <c r="E757" s="17"/>
      <c r="F757" s="17"/>
      <c r="G757" s="11"/>
      <c r="H757" s="11"/>
      <c r="I757" s="11"/>
      <c r="J757" s="11"/>
      <c r="K757" s="12"/>
      <c r="L757" s="12"/>
      <c r="M757" s="11"/>
    </row>
    <row r="758" spans="3:13">
      <c r="C758" s="9"/>
      <c r="D758" s="17"/>
      <c r="E758" s="17"/>
      <c r="F758" s="17"/>
      <c r="G758" s="11"/>
      <c r="H758" s="11"/>
      <c r="I758" s="11"/>
      <c r="J758" s="11"/>
      <c r="K758" s="12"/>
      <c r="L758" s="12"/>
      <c r="M758" s="11"/>
    </row>
    <row r="759" spans="3:13">
      <c r="C759" s="9"/>
      <c r="D759" s="17"/>
      <c r="E759" s="17"/>
      <c r="F759" s="17"/>
      <c r="G759" s="11"/>
      <c r="H759" s="11"/>
      <c r="I759" s="11"/>
      <c r="J759" s="11"/>
      <c r="K759" s="12"/>
      <c r="L759" s="12"/>
      <c r="M759" s="11"/>
    </row>
    <row r="760" spans="3:13">
      <c r="C760" s="9"/>
      <c r="D760" s="17"/>
      <c r="E760" s="17"/>
      <c r="F760" s="17"/>
      <c r="G760" s="11"/>
      <c r="H760" s="11"/>
      <c r="I760" s="11"/>
      <c r="J760" s="11"/>
      <c r="K760" s="12"/>
      <c r="L760" s="12"/>
      <c r="M760" s="11"/>
    </row>
    <row r="761" spans="3:13">
      <c r="C761" s="9"/>
      <c r="D761" s="17"/>
      <c r="E761" s="17"/>
      <c r="F761" s="17"/>
      <c r="G761" s="11"/>
      <c r="H761" s="11"/>
      <c r="I761" s="11"/>
      <c r="J761" s="11"/>
      <c r="K761" s="12"/>
      <c r="L761" s="12"/>
      <c r="M761" s="11"/>
    </row>
    <row r="762" spans="3:13">
      <c r="C762" s="9"/>
      <c r="D762" s="17"/>
      <c r="E762" s="17"/>
      <c r="F762" s="17"/>
      <c r="G762" s="11"/>
      <c r="H762" s="11"/>
      <c r="I762" s="11"/>
      <c r="J762" s="11"/>
      <c r="K762" s="12"/>
      <c r="L762" s="12"/>
      <c r="M762" s="11"/>
    </row>
    <row r="763" spans="3:13">
      <c r="C763" s="9"/>
      <c r="D763" s="17"/>
      <c r="E763" s="17"/>
      <c r="F763" s="17"/>
      <c r="G763" s="11"/>
      <c r="H763" s="11"/>
      <c r="I763" s="11"/>
      <c r="J763" s="11"/>
      <c r="K763" s="12"/>
      <c r="L763" s="12"/>
      <c r="M763" s="11"/>
    </row>
    <row r="764" spans="3:13">
      <c r="C764" s="9"/>
      <c r="D764" s="17"/>
      <c r="E764" s="17"/>
      <c r="F764" s="17"/>
      <c r="G764" s="11"/>
      <c r="H764" s="11"/>
      <c r="I764" s="11"/>
      <c r="J764" s="11"/>
      <c r="K764" s="12"/>
      <c r="L764" s="12"/>
      <c r="M764" s="11"/>
    </row>
    <row r="765" spans="3:13">
      <c r="C765" s="9"/>
      <c r="D765" s="17"/>
      <c r="E765" s="17"/>
      <c r="F765" s="17"/>
      <c r="G765" s="11"/>
      <c r="H765" s="11"/>
      <c r="I765" s="11"/>
      <c r="J765" s="11"/>
      <c r="K765" s="12"/>
      <c r="L765" s="12"/>
      <c r="M765" s="11"/>
    </row>
    <row r="766" spans="3:13">
      <c r="C766" s="9"/>
      <c r="D766" s="17"/>
      <c r="E766" s="17"/>
      <c r="F766" s="17"/>
      <c r="G766" s="11"/>
      <c r="H766" s="11"/>
      <c r="I766" s="11"/>
      <c r="J766" s="11"/>
      <c r="K766" s="12"/>
      <c r="L766" s="12"/>
      <c r="M766" s="11"/>
    </row>
    <row r="767" spans="3:13">
      <c r="C767" s="9"/>
      <c r="D767" s="17"/>
      <c r="E767" s="17"/>
      <c r="F767" s="17"/>
      <c r="G767" s="11"/>
      <c r="H767" s="11"/>
      <c r="I767" s="11"/>
      <c r="J767" s="11"/>
      <c r="K767" s="12"/>
      <c r="L767" s="12"/>
      <c r="M767" s="11"/>
    </row>
    <row r="768" spans="3:13">
      <c r="C768" s="9"/>
      <c r="D768" s="17"/>
      <c r="E768" s="17"/>
      <c r="F768" s="17"/>
      <c r="G768" s="11"/>
      <c r="H768" s="11"/>
      <c r="I768" s="11"/>
      <c r="J768" s="11"/>
      <c r="K768" s="12"/>
      <c r="L768" s="12"/>
      <c r="M768" s="11"/>
    </row>
    <row r="769" spans="3:13">
      <c r="C769" s="9"/>
      <c r="D769" s="17"/>
      <c r="E769" s="17"/>
      <c r="F769" s="17"/>
      <c r="G769" s="11"/>
      <c r="H769" s="11"/>
      <c r="I769" s="11"/>
      <c r="J769" s="11"/>
      <c r="K769" s="12"/>
      <c r="L769" s="12"/>
      <c r="M769" s="11"/>
    </row>
    <row r="770" spans="3:13">
      <c r="C770" s="9"/>
      <c r="D770" s="17"/>
      <c r="E770" s="17"/>
      <c r="F770" s="17"/>
      <c r="G770" s="11"/>
      <c r="H770" s="11"/>
      <c r="I770" s="11"/>
      <c r="J770" s="11"/>
      <c r="K770" s="12"/>
      <c r="L770" s="12"/>
      <c r="M770" s="11"/>
    </row>
    <row r="771" spans="3:13">
      <c r="C771" s="9"/>
      <c r="D771" s="17"/>
      <c r="E771" s="17"/>
      <c r="F771" s="17"/>
      <c r="G771" s="11"/>
      <c r="H771" s="11"/>
      <c r="I771" s="11"/>
      <c r="J771" s="11"/>
      <c r="K771" s="12"/>
      <c r="L771" s="12"/>
      <c r="M771" s="11"/>
    </row>
    <row r="772" spans="3:13">
      <c r="C772" s="9"/>
      <c r="D772" s="17"/>
      <c r="E772" s="17"/>
      <c r="F772" s="17"/>
      <c r="G772" s="11"/>
      <c r="H772" s="11"/>
      <c r="I772" s="11"/>
      <c r="J772" s="11"/>
      <c r="K772" s="12"/>
      <c r="L772" s="12"/>
      <c r="M772" s="11"/>
    </row>
    <row r="773" spans="3:13">
      <c r="C773" s="9"/>
      <c r="D773" s="17"/>
      <c r="E773" s="17"/>
      <c r="F773" s="17"/>
      <c r="G773" s="11"/>
      <c r="H773" s="11"/>
      <c r="I773" s="11"/>
      <c r="J773" s="11"/>
      <c r="K773" s="12"/>
      <c r="L773" s="12"/>
      <c r="M773" s="11"/>
    </row>
    <row r="774" spans="3:13">
      <c r="C774" s="9"/>
      <c r="D774" s="17"/>
      <c r="E774" s="17"/>
      <c r="F774" s="17"/>
      <c r="G774" s="11"/>
      <c r="H774" s="11"/>
      <c r="I774" s="11"/>
      <c r="J774" s="11"/>
      <c r="K774" s="12"/>
      <c r="L774" s="12"/>
      <c r="M774" s="11"/>
    </row>
    <row r="775" spans="3:13">
      <c r="C775" s="9"/>
      <c r="D775" s="17"/>
      <c r="E775" s="17"/>
      <c r="F775" s="17"/>
      <c r="G775" s="11"/>
      <c r="H775" s="11"/>
      <c r="I775" s="11"/>
      <c r="J775" s="11"/>
      <c r="K775" s="12"/>
      <c r="L775" s="12"/>
      <c r="M775" s="11"/>
    </row>
    <row r="776" spans="3:13">
      <c r="C776" s="9"/>
      <c r="D776" s="17"/>
      <c r="E776" s="17"/>
      <c r="F776" s="17"/>
      <c r="G776" s="11"/>
      <c r="H776" s="11"/>
      <c r="I776" s="11"/>
      <c r="J776" s="11"/>
      <c r="K776" s="12"/>
      <c r="L776" s="12"/>
      <c r="M776" s="11"/>
    </row>
    <row r="777" spans="3:13">
      <c r="C777" s="9"/>
      <c r="D777" s="17"/>
      <c r="E777" s="17"/>
      <c r="F777" s="17"/>
      <c r="G777" s="11"/>
      <c r="H777" s="11"/>
      <c r="I777" s="11"/>
      <c r="J777" s="11"/>
      <c r="K777" s="12"/>
      <c r="L777" s="12"/>
      <c r="M777" s="11"/>
    </row>
    <row r="778" spans="3:13">
      <c r="C778" s="9"/>
      <c r="D778" s="17"/>
      <c r="E778" s="17"/>
      <c r="F778" s="17"/>
      <c r="G778" s="11"/>
      <c r="H778" s="11"/>
      <c r="I778" s="11"/>
      <c r="J778" s="11"/>
      <c r="K778" s="12"/>
      <c r="L778" s="12"/>
      <c r="M778" s="11"/>
    </row>
    <row r="779" spans="3:13">
      <c r="C779" s="9"/>
      <c r="D779" s="17"/>
      <c r="E779" s="17"/>
      <c r="F779" s="17"/>
      <c r="G779" s="11"/>
      <c r="H779" s="11"/>
      <c r="I779" s="11"/>
      <c r="J779" s="11"/>
      <c r="K779" s="12"/>
      <c r="L779" s="12"/>
      <c r="M779" s="11"/>
    </row>
    <row r="780" spans="3:13">
      <c r="C780" s="9"/>
      <c r="D780" s="17"/>
      <c r="E780" s="17"/>
      <c r="F780" s="17"/>
      <c r="G780" s="11"/>
      <c r="H780" s="11"/>
      <c r="I780" s="11"/>
      <c r="J780" s="11"/>
      <c r="K780" s="12"/>
      <c r="L780" s="12"/>
      <c r="M780" s="11"/>
    </row>
    <row r="781" spans="3:13">
      <c r="C781" s="9"/>
      <c r="D781" s="17"/>
      <c r="E781" s="17"/>
      <c r="F781" s="17"/>
      <c r="G781" s="11"/>
      <c r="H781" s="11"/>
      <c r="I781" s="11"/>
      <c r="J781" s="11"/>
      <c r="K781" s="12"/>
      <c r="L781" s="12"/>
      <c r="M781" s="11"/>
    </row>
    <row r="782" spans="3:13">
      <c r="C782" s="9"/>
      <c r="D782" s="17"/>
      <c r="E782" s="17"/>
      <c r="F782" s="17"/>
      <c r="G782" s="11"/>
      <c r="H782" s="11"/>
      <c r="I782" s="11"/>
      <c r="J782" s="11"/>
      <c r="K782" s="12"/>
      <c r="L782" s="12"/>
      <c r="M782" s="11"/>
    </row>
    <row r="783" spans="3:13">
      <c r="C783" s="9"/>
      <c r="D783" s="17"/>
      <c r="E783" s="17"/>
      <c r="F783" s="17"/>
      <c r="G783" s="11"/>
      <c r="H783" s="11"/>
      <c r="I783" s="11"/>
      <c r="J783" s="11"/>
      <c r="K783" s="12"/>
      <c r="L783" s="12"/>
      <c r="M783" s="11"/>
    </row>
    <row r="784" spans="3:13">
      <c r="C784" s="9"/>
      <c r="D784" s="17"/>
      <c r="E784" s="17"/>
      <c r="F784" s="17"/>
      <c r="G784" s="11"/>
      <c r="H784" s="11"/>
      <c r="I784" s="11"/>
      <c r="J784" s="11"/>
      <c r="K784" s="12"/>
      <c r="L784" s="12"/>
      <c r="M784" s="11"/>
    </row>
    <row r="785" spans="3:13">
      <c r="C785" s="9"/>
      <c r="D785" s="17"/>
      <c r="E785" s="17"/>
      <c r="F785" s="17"/>
      <c r="G785" s="11"/>
      <c r="H785" s="11"/>
      <c r="I785" s="11"/>
      <c r="J785" s="11"/>
      <c r="K785" s="12"/>
      <c r="L785" s="12"/>
      <c r="M785" s="11"/>
    </row>
    <row r="786" spans="3:13">
      <c r="C786" s="9"/>
      <c r="D786" s="17"/>
      <c r="E786" s="17"/>
      <c r="F786" s="17"/>
      <c r="G786" s="11"/>
      <c r="H786" s="11"/>
      <c r="I786" s="11"/>
      <c r="J786" s="11"/>
      <c r="K786" s="12"/>
      <c r="L786" s="12"/>
      <c r="M786" s="11"/>
    </row>
    <row r="787" spans="3:13">
      <c r="C787" s="9"/>
      <c r="D787" s="17"/>
      <c r="E787" s="17"/>
      <c r="F787" s="17"/>
      <c r="G787" s="11"/>
      <c r="H787" s="11"/>
      <c r="I787" s="11"/>
      <c r="J787" s="11"/>
      <c r="K787" s="12"/>
      <c r="L787" s="12"/>
      <c r="M787" s="11"/>
    </row>
    <row r="788" spans="3:13">
      <c r="C788" s="9"/>
      <c r="D788" s="17"/>
      <c r="E788" s="17"/>
      <c r="F788" s="17"/>
      <c r="G788" s="11"/>
      <c r="H788" s="11"/>
      <c r="I788" s="11"/>
      <c r="J788" s="11"/>
      <c r="K788" s="12"/>
      <c r="L788" s="12"/>
      <c r="M788" s="11"/>
    </row>
    <row r="789" spans="3:13">
      <c r="C789" s="9"/>
      <c r="D789" s="17"/>
      <c r="E789" s="17"/>
      <c r="F789" s="17"/>
      <c r="G789" s="11"/>
      <c r="H789" s="11"/>
      <c r="I789" s="11"/>
      <c r="J789" s="11"/>
      <c r="K789" s="12"/>
      <c r="L789" s="12"/>
      <c r="M789" s="11"/>
    </row>
    <row r="790" spans="3:13">
      <c r="C790" s="9"/>
      <c r="D790" s="17"/>
      <c r="E790" s="17"/>
      <c r="F790" s="17"/>
      <c r="G790" s="11"/>
      <c r="H790" s="11"/>
      <c r="I790" s="11"/>
      <c r="J790" s="11"/>
      <c r="K790" s="12"/>
      <c r="L790" s="12"/>
      <c r="M790" s="11"/>
    </row>
    <row r="791" spans="3:13">
      <c r="C791" s="9"/>
      <c r="D791" s="17"/>
      <c r="E791" s="17"/>
      <c r="F791" s="17"/>
      <c r="G791" s="11"/>
      <c r="H791" s="11"/>
      <c r="I791" s="11"/>
      <c r="J791" s="11"/>
      <c r="K791" s="12"/>
      <c r="L791" s="12"/>
      <c r="M791" s="11"/>
    </row>
    <row r="792" spans="3:13">
      <c r="C792" s="9"/>
      <c r="D792" s="17"/>
      <c r="E792" s="17"/>
      <c r="F792" s="17"/>
      <c r="G792" s="11"/>
      <c r="H792" s="11"/>
      <c r="I792" s="11"/>
      <c r="J792" s="11"/>
      <c r="K792" s="12"/>
      <c r="L792" s="12"/>
      <c r="M792" s="11"/>
    </row>
    <row r="793" spans="3:13">
      <c r="C793" s="9"/>
      <c r="D793" s="17"/>
      <c r="E793" s="17"/>
      <c r="F793" s="17"/>
      <c r="G793" s="11"/>
      <c r="H793" s="11"/>
      <c r="I793" s="11"/>
      <c r="J793" s="11"/>
      <c r="K793" s="12"/>
      <c r="L793" s="12"/>
      <c r="M793" s="11"/>
    </row>
    <row r="794" spans="3:13">
      <c r="C794" s="9"/>
      <c r="D794" s="17"/>
      <c r="E794" s="17"/>
      <c r="F794" s="17"/>
      <c r="G794" s="11"/>
      <c r="H794" s="11"/>
      <c r="I794" s="11"/>
      <c r="J794" s="11"/>
      <c r="K794" s="12"/>
      <c r="L794" s="12"/>
      <c r="M794" s="11"/>
    </row>
    <row r="795" spans="3:13">
      <c r="C795" s="9"/>
      <c r="D795" s="17"/>
      <c r="E795" s="17"/>
      <c r="F795" s="17"/>
      <c r="G795" s="11"/>
      <c r="H795" s="11"/>
      <c r="I795" s="11"/>
      <c r="J795" s="11"/>
      <c r="K795" s="12"/>
      <c r="L795" s="12"/>
      <c r="M795" s="11"/>
    </row>
    <row r="796" spans="3:13">
      <c r="C796" s="9"/>
      <c r="D796" s="17"/>
      <c r="E796" s="17"/>
      <c r="F796" s="17"/>
      <c r="G796" s="11"/>
      <c r="H796" s="11"/>
      <c r="I796" s="11"/>
      <c r="J796" s="11"/>
      <c r="K796" s="12"/>
      <c r="L796" s="12"/>
      <c r="M796" s="11"/>
    </row>
    <row r="797" spans="3:13">
      <c r="C797" s="9"/>
      <c r="D797" s="17"/>
      <c r="E797" s="17"/>
      <c r="F797" s="17"/>
      <c r="G797" s="11"/>
      <c r="H797" s="11"/>
      <c r="I797" s="11"/>
      <c r="J797" s="11"/>
      <c r="K797" s="12"/>
      <c r="L797" s="12"/>
      <c r="M797" s="11"/>
    </row>
    <row r="798" spans="3:13">
      <c r="C798" s="9"/>
      <c r="D798" s="17"/>
      <c r="E798" s="17"/>
      <c r="F798" s="17"/>
      <c r="G798" s="11"/>
      <c r="H798" s="11"/>
      <c r="I798" s="11"/>
      <c r="J798" s="11"/>
      <c r="K798" s="12"/>
      <c r="L798" s="12"/>
      <c r="M798" s="11"/>
    </row>
    <row r="799" spans="3:13">
      <c r="C799" s="9"/>
      <c r="D799" s="17"/>
      <c r="E799" s="17"/>
      <c r="F799" s="17"/>
      <c r="G799" s="11"/>
      <c r="H799" s="11"/>
      <c r="I799" s="11"/>
      <c r="J799" s="11"/>
      <c r="K799" s="12"/>
      <c r="L799" s="12"/>
      <c r="M799" s="11"/>
    </row>
    <row r="800" spans="3:13">
      <c r="C800" s="9"/>
      <c r="D800" s="17"/>
      <c r="E800" s="17"/>
      <c r="F800" s="17"/>
      <c r="G800" s="11"/>
      <c r="H800" s="11"/>
      <c r="I800" s="11"/>
      <c r="J800" s="11"/>
      <c r="K800" s="12"/>
      <c r="L800" s="12"/>
      <c r="M800" s="11"/>
    </row>
    <row r="801" spans="3:13">
      <c r="C801" s="9"/>
      <c r="D801" s="17"/>
      <c r="E801" s="17"/>
      <c r="F801" s="17"/>
      <c r="G801" s="11"/>
      <c r="H801" s="11"/>
      <c r="I801" s="11"/>
      <c r="J801" s="11"/>
      <c r="K801" s="12"/>
      <c r="L801" s="12"/>
      <c r="M801" s="11"/>
    </row>
    <row r="802" spans="3:13">
      <c r="C802" s="9"/>
      <c r="D802" s="17"/>
      <c r="E802" s="17"/>
      <c r="F802" s="17"/>
      <c r="G802" s="11"/>
      <c r="H802" s="11"/>
      <c r="I802" s="11"/>
      <c r="J802" s="11"/>
      <c r="K802" s="12"/>
      <c r="L802" s="12"/>
      <c r="M802" s="11"/>
    </row>
    <row r="803" spans="3:13">
      <c r="C803" s="9"/>
      <c r="D803" s="17"/>
      <c r="E803" s="17"/>
      <c r="F803" s="17"/>
      <c r="G803" s="11"/>
      <c r="H803" s="11"/>
      <c r="I803" s="11"/>
      <c r="J803" s="11"/>
      <c r="K803" s="12"/>
      <c r="L803" s="12"/>
      <c r="M803" s="11"/>
    </row>
    <row r="804" spans="3:13">
      <c r="C804" s="9"/>
      <c r="D804" s="17"/>
      <c r="E804" s="17"/>
      <c r="F804" s="17"/>
      <c r="G804" s="11"/>
      <c r="H804" s="11"/>
      <c r="I804" s="11"/>
      <c r="J804" s="11"/>
      <c r="K804" s="12"/>
      <c r="L804" s="12"/>
      <c r="M804" s="11"/>
    </row>
    <row r="805" spans="3:13">
      <c r="C805" s="9"/>
      <c r="D805" s="17"/>
      <c r="E805" s="17"/>
      <c r="F805" s="17"/>
      <c r="G805" s="11"/>
      <c r="H805" s="11"/>
      <c r="I805" s="11"/>
      <c r="J805" s="11"/>
      <c r="K805" s="12"/>
      <c r="L805" s="12"/>
      <c r="M805" s="11"/>
    </row>
    <row r="806" spans="3:13">
      <c r="C806" s="9"/>
      <c r="D806" s="17"/>
      <c r="E806" s="17"/>
      <c r="F806" s="17"/>
      <c r="G806" s="11"/>
      <c r="H806" s="11"/>
      <c r="I806" s="11"/>
      <c r="J806" s="11"/>
      <c r="K806" s="12"/>
      <c r="L806" s="12"/>
      <c r="M806" s="11"/>
    </row>
    <row r="807" spans="3:13">
      <c r="C807" s="9"/>
      <c r="D807" s="17"/>
      <c r="E807" s="17"/>
      <c r="F807" s="17"/>
      <c r="G807" s="11"/>
      <c r="H807" s="11"/>
      <c r="I807" s="11"/>
      <c r="J807" s="11"/>
      <c r="K807" s="12"/>
      <c r="L807" s="12"/>
      <c r="M807" s="11"/>
    </row>
    <row r="808" spans="3:13">
      <c r="C808" s="9"/>
      <c r="D808" s="17"/>
      <c r="E808" s="17"/>
      <c r="F808" s="17"/>
      <c r="G808" s="11"/>
      <c r="H808" s="11"/>
      <c r="I808" s="11"/>
      <c r="J808" s="11"/>
      <c r="K808" s="12"/>
      <c r="L808" s="12"/>
      <c r="M808" s="11"/>
    </row>
    <row r="809" spans="3:13">
      <c r="C809" s="9"/>
      <c r="D809" s="17"/>
      <c r="E809" s="17"/>
      <c r="F809" s="17"/>
      <c r="G809" s="11"/>
      <c r="H809" s="11"/>
      <c r="I809" s="11"/>
      <c r="J809" s="11"/>
      <c r="K809" s="12"/>
      <c r="L809" s="12"/>
      <c r="M809" s="11"/>
    </row>
    <row r="810" spans="3:13">
      <c r="C810" s="9"/>
      <c r="D810" s="17"/>
      <c r="E810" s="17"/>
      <c r="F810" s="17"/>
      <c r="G810" s="11"/>
      <c r="H810" s="11"/>
      <c r="I810" s="11"/>
      <c r="J810" s="11"/>
      <c r="K810" s="12"/>
      <c r="L810" s="12"/>
      <c r="M810" s="11"/>
    </row>
    <row r="811" spans="3:13">
      <c r="C811" s="9"/>
      <c r="D811" s="17"/>
      <c r="E811" s="17"/>
      <c r="F811" s="17"/>
      <c r="G811" s="11"/>
      <c r="H811" s="11"/>
      <c r="I811" s="11"/>
      <c r="J811" s="11"/>
      <c r="K811" s="12"/>
      <c r="L811" s="12"/>
      <c r="M811" s="11"/>
    </row>
    <row r="812" spans="3:13">
      <c r="C812" s="9"/>
      <c r="D812" s="17"/>
      <c r="E812" s="17"/>
      <c r="F812" s="17"/>
      <c r="G812" s="11"/>
      <c r="H812" s="11"/>
      <c r="I812" s="11"/>
      <c r="J812" s="11"/>
      <c r="K812" s="12"/>
      <c r="L812" s="12"/>
      <c r="M812" s="11"/>
    </row>
    <row r="813" spans="3:13">
      <c r="C813" s="9"/>
      <c r="D813" s="17"/>
      <c r="E813" s="17"/>
      <c r="F813" s="17"/>
      <c r="G813" s="11"/>
      <c r="H813" s="11"/>
      <c r="I813" s="11"/>
      <c r="J813" s="11"/>
      <c r="K813" s="12"/>
      <c r="L813" s="12"/>
      <c r="M813" s="11"/>
    </row>
    <row r="814" spans="3:13">
      <c r="C814" s="9"/>
      <c r="D814" s="17"/>
      <c r="E814" s="17"/>
      <c r="F814" s="17"/>
      <c r="G814" s="11"/>
      <c r="H814" s="11"/>
      <c r="I814" s="11"/>
      <c r="J814" s="11"/>
      <c r="K814" s="12"/>
      <c r="L814" s="12"/>
      <c r="M814" s="11"/>
    </row>
    <row r="815" spans="3:13">
      <c r="C815" s="9"/>
      <c r="D815" s="17"/>
      <c r="E815" s="17"/>
      <c r="F815" s="17"/>
      <c r="G815" s="11"/>
      <c r="H815" s="11"/>
      <c r="I815" s="11"/>
      <c r="J815" s="11"/>
      <c r="K815" s="12"/>
      <c r="L815" s="12"/>
      <c r="M815" s="11"/>
    </row>
    <row r="816" spans="3:13">
      <c r="C816" s="9"/>
      <c r="D816" s="17"/>
      <c r="E816" s="17"/>
      <c r="F816" s="17"/>
      <c r="G816" s="11"/>
      <c r="H816" s="11"/>
      <c r="I816" s="11"/>
      <c r="J816" s="11"/>
      <c r="K816" s="12"/>
      <c r="L816" s="12"/>
      <c r="M816" s="11"/>
    </row>
    <row r="817" spans="3:13">
      <c r="C817" s="9"/>
      <c r="D817" s="17"/>
      <c r="E817" s="17"/>
      <c r="F817" s="17"/>
      <c r="G817" s="11"/>
      <c r="H817" s="11"/>
      <c r="I817" s="11"/>
      <c r="J817" s="11"/>
      <c r="K817" s="12"/>
      <c r="L817" s="12"/>
      <c r="M817" s="11"/>
    </row>
    <row r="818" spans="3:13">
      <c r="C818" s="9"/>
      <c r="D818" s="17"/>
      <c r="E818" s="17"/>
      <c r="F818" s="17"/>
      <c r="G818" s="11"/>
      <c r="H818" s="11"/>
      <c r="I818" s="11"/>
      <c r="J818" s="11"/>
      <c r="K818" s="12"/>
      <c r="L818" s="12"/>
      <c r="M818" s="11"/>
    </row>
    <row r="819" spans="3:13">
      <c r="C819" s="9"/>
      <c r="D819" s="17"/>
      <c r="E819" s="17"/>
      <c r="F819" s="17"/>
      <c r="G819" s="11"/>
      <c r="H819" s="11"/>
      <c r="I819" s="11"/>
      <c r="J819" s="11"/>
      <c r="K819" s="12"/>
      <c r="L819" s="12"/>
      <c r="M819" s="11"/>
    </row>
    <row r="820" spans="3:13">
      <c r="C820" s="9"/>
      <c r="D820" s="17"/>
      <c r="E820" s="17"/>
      <c r="F820" s="17"/>
      <c r="G820" s="11"/>
      <c r="H820" s="11"/>
      <c r="I820" s="11"/>
      <c r="J820" s="11"/>
      <c r="K820" s="12"/>
      <c r="L820" s="12"/>
      <c r="M820" s="11"/>
    </row>
    <row r="821" spans="3:13">
      <c r="C821" s="9"/>
      <c r="D821" s="17"/>
      <c r="E821" s="17"/>
      <c r="F821" s="17"/>
      <c r="G821" s="11"/>
      <c r="H821" s="11"/>
      <c r="I821" s="11"/>
      <c r="J821" s="11"/>
      <c r="K821" s="12"/>
      <c r="L821" s="12"/>
      <c r="M821" s="11"/>
    </row>
    <row r="822" spans="3:13">
      <c r="C822" s="9"/>
      <c r="D822" s="17"/>
      <c r="E822" s="17"/>
      <c r="F822" s="17"/>
      <c r="G822" s="11"/>
      <c r="H822" s="11"/>
      <c r="I822" s="11"/>
      <c r="J822" s="11"/>
      <c r="K822" s="12"/>
      <c r="L822" s="12"/>
      <c r="M822" s="11"/>
    </row>
    <row r="823" spans="3:13">
      <c r="C823" s="9"/>
      <c r="D823" s="17"/>
      <c r="E823" s="17"/>
      <c r="F823" s="17"/>
      <c r="G823" s="11"/>
      <c r="H823" s="11"/>
      <c r="I823" s="11"/>
      <c r="J823" s="11"/>
      <c r="K823" s="12"/>
      <c r="L823" s="12"/>
      <c r="M823" s="11"/>
    </row>
    <row r="824" spans="3:13">
      <c r="C824" s="9"/>
      <c r="D824" s="17"/>
      <c r="E824" s="17"/>
      <c r="F824" s="17"/>
      <c r="G824" s="11"/>
      <c r="H824" s="11"/>
      <c r="I824" s="11"/>
      <c r="J824" s="11"/>
      <c r="K824" s="12"/>
      <c r="L824" s="12"/>
      <c r="M824" s="11"/>
    </row>
    <row r="825" spans="3:13">
      <c r="C825" s="9"/>
      <c r="D825" s="17"/>
      <c r="E825" s="17"/>
      <c r="F825" s="17"/>
      <c r="G825" s="11"/>
      <c r="H825" s="11"/>
      <c r="I825" s="11"/>
      <c r="J825" s="11"/>
      <c r="K825" s="12"/>
      <c r="L825" s="12"/>
      <c r="M825" s="11"/>
    </row>
    <row r="826" spans="3:13">
      <c r="C826" s="9"/>
      <c r="D826" s="17"/>
      <c r="E826" s="17"/>
      <c r="F826" s="17"/>
      <c r="G826" s="11"/>
      <c r="H826" s="11"/>
      <c r="I826" s="11"/>
      <c r="J826" s="11"/>
      <c r="K826" s="12"/>
      <c r="L826" s="12"/>
      <c r="M826" s="11"/>
    </row>
    <row r="827" spans="3:13">
      <c r="C827" s="9"/>
      <c r="D827" s="17"/>
      <c r="E827" s="17"/>
      <c r="F827" s="17"/>
      <c r="G827" s="11"/>
      <c r="H827" s="11"/>
      <c r="I827" s="11"/>
      <c r="J827" s="11"/>
      <c r="K827" s="12"/>
      <c r="L827" s="12"/>
      <c r="M827" s="11"/>
    </row>
    <row r="828" spans="3:13">
      <c r="C828" s="9"/>
      <c r="D828" s="17"/>
      <c r="E828" s="17"/>
      <c r="F828" s="17"/>
      <c r="G828" s="11"/>
      <c r="H828" s="11"/>
      <c r="I828" s="11"/>
      <c r="J828" s="11"/>
      <c r="K828" s="12"/>
      <c r="L828" s="12"/>
      <c r="M828" s="11"/>
    </row>
    <row r="829" spans="3:13">
      <c r="C829" s="9"/>
      <c r="D829" s="17"/>
      <c r="E829" s="17"/>
      <c r="F829" s="17"/>
      <c r="G829" s="11"/>
      <c r="H829" s="11"/>
      <c r="I829" s="11"/>
      <c r="J829" s="11"/>
      <c r="K829" s="12"/>
      <c r="L829" s="12"/>
      <c r="M829" s="11"/>
    </row>
    <row r="830" spans="3:13">
      <c r="C830" s="9"/>
      <c r="D830" s="17"/>
      <c r="E830" s="17"/>
      <c r="F830" s="17"/>
      <c r="G830" s="11"/>
      <c r="H830" s="11"/>
      <c r="I830" s="11"/>
      <c r="J830" s="11"/>
      <c r="K830" s="12"/>
      <c r="L830" s="12"/>
      <c r="M830" s="11"/>
    </row>
    <row r="831" spans="3:13">
      <c r="C831" s="9"/>
      <c r="D831" s="17"/>
      <c r="E831" s="17"/>
      <c r="F831" s="17"/>
      <c r="G831" s="11"/>
      <c r="H831" s="11"/>
      <c r="I831" s="11"/>
      <c r="J831" s="11"/>
      <c r="K831" s="12"/>
      <c r="L831" s="12"/>
      <c r="M831" s="11"/>
    </row>
    <row r="832" spans="3:13">
      <c r="C832" s="9"/>
      <c r="D832" s="17"/>
      <c r="E832" s="17"/>
      <c r="F832" s="17"/>
      <c r="G832" s="11"/>
      <c r="H832" s="11"/>
      <c r="I832" s="11"/>
      <c r="J832" s="11"/>
      <c r="K832" s="12"/>
      <c r="L832" s="12"/>
      <c r="M832" s="11"/>
    </row>
    <row r="833" spans="3:13">
      <c r="C833" s="9"/>
      <c r="D833" s="17"/>
      <c r="E833" s="17"/>
      <c r="F833" s="17"/>
      <c r="G833" s="11"/>
      <c r="H833" s="11"/>
      <c r="I833" s="11"/>
      <c r="J833" s="11"/>
      <c r="K833" s="12"/>
      <c r="L833" s="12"/>
      <c r="M833" s="11"/>
    </row>
    <row r="834" spans="3:13">
      <c r="C834" s="9"/>
      <c r="D834" s="17"/>
      <c r="E834" s="17"/>
      <c r="F834" s="17"/>
      <c r="G834" s="11"/>
      <c r="H834" s="11"/>
      <c r="I834" s="11"/>
      <c r="J834" s="11"/>
      <c r="K834" s="12"/>
      <c r="L834" s="12"/>
      <c r="M834" s="11"/>
    </row>
    <row r="835" spans="3:13">
      <c r="C835" s="9"/>
      <c r="D835" s="17"/>
      <c r="E835" s="17"/>
      <c r="F835" s="17"/>
      <c r="G835" s="11"/>
      <c r="H835" s="11"/>
      <c r="I835" s="11"/>
      <c r="J835" s="11"/>
      <c r="K835" s="12"/>
      <c r="L835" s="12"/>
      <c r="M835" s="11"/>
    </row>
    <row r="836" spans="3:13">
      <c r="C836" s="9"/>
      <c r="D836" s="17"/>
      <c r="E836" s="17"/>
      <c r="F836" s="17"/>
      <c r="G836" s="11"/>
      <c r="H836" s="11"/>
      <c r="I836" s="11"/>
      <c r="J836" s="11"/>
      <c r="K836" s="12"/>
      <c r="L836" s="12"/>
      <c r="M836" s="11"/>
    </row>
    <row r="837" spans="3:13">
      <c r="C837" s="9"/>
      <c r="D837" s="17"/>
      <c r="E837" s="17"/>
      <c r="F837" s="17"/>
      <c r="G837" s="11"/>
      <c r="H837" s="11"/>
      <c r="I837" s="11"/>
      <c r="J837" s="11"/>
      <c r="K837" s="12"/>
      <c r="L837" s="12"/>
      <c r="M837" s="11"/>
    </row>
    <row r="838" spans="3:13">
      <c r="C838" s="9"/>
      <c r="D838" s="17"/>
      <c r="E838" s="17"/>
      <c r="F838" s="17"/>
      <c r="G838" s="11"/>
      <c r="H838" s="11"/>
      <c r="I838" s="11"/>
      <c r="J838" s="11"/>
      <c r="K838" s="12"/>
      <c r="L838" s="12"/>
      <c r="M838" s="11"/>
    </row>
    <row r="839" spans="3:13">
      <c r="C839" s="9"/>
      <c r="D839" s="17"/>
      <c r="E839" s="17"/>
      <c r="F839" s="17"/>
      <c r="G839" s="11"/>
      <c r="H839" s="11"/>
      <c r="I839" s="11"/>
      <c r="J839" s="11"/>
      <c r="K839" s="12"/>
      <c r="L839" s="12"/>
      <c r="M839" s="11"/>
    </row>
    <row r="840" spans="3:13">
      <c r="C840" s="9"/>
      <c r="D840" s="17"/>
      <c r="E840" s="17"/>
      <c r="F840" s="17"/>
      <c r="G840" s="11"/>
      <c r="H840" s="11"/>
      <c r="I840" s="11"/>
      <c r="J840" s="11"/>
      <c r="K840" s="12"/>
      <c r="L840" s="12"/>
      <c r="M840" s="11"/>
    </row>
    <row r="841" spans="3:13">
      <c r="C841" s="9"/>
      <c r="D841" s="17"/>
      <c r="E841" s="17"/>
      <c r="F841" s="17"/>
      <c r="G841" s="11"/>
      <c r="H841" s="11"/>
      <c r="I841" s="11"/>
      <c r="J841" s="11"/>
      <c r="K841" s="12"/>
      <c r="L841" s="12"/>
      <c r="M841" s="11"/>
    </row>
    <row r="842" spans="3:13">
      <c r="C842" s="9"/>
      <c r="D842" s="17"/>
      <c r="E842" s="17"/>
      <c r="F842" s="17"/>
      <c r="G842" s="11"/>
      <c r="H842" s="11"/>
      <c r="I842" s="11"/>
      <c r="J842" s="11"/>
      <c r="K842" s="12"/>
      <c r="L842" s="12"/>
      <c r="M842" s="11"/>
    </row>
    <row r="843" spans="3:13">
      <c r="C843" s="9"/>
      <c r="D843" s="17"/>
      <c r="E843" s="17"/>
      <c r="F843" s="17"/>
      <c r="G843" s="11"/>
      <c r="H843" s="11"/>
      <c r="I843" s="11"/>
      <c r="J843" s="11"/>
      <c r="K843" s="12"/>
      <c r="L843" s="12"/>
      <c r="M843" s="11"/>
    </row>
    <row r="844" spans="3:13">
      <c r="C844" s="9"/>
      <c r="D844" s="17"/>
      <c r="E844" s="17"/>
      <c r="F844" s="17"/>
      <c r="G844" s="11"/>
      <c r="H844" s="11"/>
      <c r="I844" s="11"/>
      <c r="J844" s="11"/>
      <c r="K844" s="12"/>
      <c r="L844" s="12"/>
      <c r="M844" s="11"/>
    </row>
    <row r="845" spans="3:13">
      <c r="C845" s="9"/>
      <c r="D845" s="17"/>
      <c r="E845" s="17"/>
      <c r="F845" s="17"/>
      <c r="G845" s="11"/>
      <c r="H845" s="11"/>
      <c r="I845" s="11"/>
      <c r="J845" s="11"/>
      <c r="K845" s="12"/>
      <c r="L845" s="12"/>
      <c r="M845" s="11"/>
    </row>
    <row r="846" spans="3:13">
      <c r="C846" s="9"/>
      <c r="D846" s="17"/>
      <c r="E846" s="17"/>
      <c r="F846" s="17"/>
      <c r="G846" s="11"/>
      <c r="H846" s="11"/>
      <c r="I846" s="11"/>
      <c r="J846" s="11"/>
      <c r="K846" s="12"/>
      <c r="L846" s="12"/>
      <c r="M846" s="11"/>
    </row>
    <row r="847" spans="3:13">
      <c r="C847" s="9"/>
      <c r="D847" s="17"/>
      <c r="E847" s="17"/>
      <c r="F847" s="17"/>
      <c r="G847" s="11"/>
      <c r="H847" s="11"/>
      <c r="I847" s="11"/>
      <c r="J847" s="11"/>
      <c r="K847" s="12"/>
      <c r="L847" s="12"/>
      <c r="M847" s="11"/>
    </row>
    <row r="848" spans="3:13">
      <c r="C848" s="9"/>
      <c r="D848" s="17"/>
      <c r="E848" s="17"/>
      <c r="F848" s="17"/>
      <c r="G848" s="11"/>
      <c r="H848" s="11"/>
      <c r="I848" s="11"/>
      <c r="J848" s="11"/>
      <c r="K848" s="12"/>
      <c r="L848" s="12"/>
      <c r="M848" s="11"/>
    </row>
    <row r="849" spans="3:13">
      <c r="C849" s="9"/>
      <c r="D849" s="17"/>
      <c r="E849" s="17"/>
      <c r="F849" s="17"/>
      <c r="G849" s="11"/>
      <c r="H849" s="11"/>
      <c r="I849" s="11"/>
      <c r="J849" s="11"/>
      <c r="K849" s="12"/>
      <c r="L849" s="12"/>
      <c r="M849" s="11"/>
    </row>
    <row r="850" spans="3:13">
      <c r="C850" s="9"/>
      <c r="D850" s="17"/>
      <c r="E850" s="17"/>
      <c r="F850" s="17"/>
      <c r="G850" s="11"/>
      <c r="H850" s="11"/>
      <c r="I850" s="11"/>
      <c r="J850" s="11"/>
      <c r="K850" s="12"/>
      <c r="L850" s="12"/>
      <c r="M850" s="11"/>
    </row>
    <row r="851" spans="3:13">
      <c r="C851" s="9"/>
      <c r="D851" s="17"/>
      <c r="E851" s="17"/>
      <c r="F851" s="17"/>
      <c r="G851" s="11"/>
      <c r="H851" s="11"/>
      <c r="I851" s="11"/>
      <c r="J851" s="11"/>
      <c r="K851" s="12"/>
      <c r="L851" s="12"/>
      <c r="M851" s="11"/>
    </row>
    <row r="852" spans="3:13">
      <c r="C852" s="9"/>
      <c r="D852" s="17"/>
      <c r="E852" s="17"/>
      <c r="F852" s="17"/>
      <c r="G852" s="11"/>
      <c r="H852" s="11"/>
      <c r="I852" s="11"/>
      <c r="J852" s="11"/>
      <c r="K852" s="12"/>
      <c r="L852" s="12"/>
      <c r="M852" s="11"/>
    </row>
    <row r="853" spans="3:13">
      <c r="C853" s="9"/>
      <c r="D853" s="17"/>
      <c r="E853" s="17"/>
      <c r="F853" s="17"/>
      <c r="G853" s="11"/>
      <c r="H853" s="11"/>
      <c r="I853" s="11"/>
      <c r="J853" s="11"/>
      <c r="K853" s="12"/>
      <c r="L853" s="12"/>
      <c r="M853" s="11"/>
    </row>
    <row r="854" spans="3:13">
      <c r="C854" s="9"/>
      <c r="D854" s="17"/>
      <c r="E854" s="17"/>
      <c r="F854" s="17"/>
      <c r="G854" s="11"/>
      <c r="H854" s="11"/>
      <c r="I854" s="11"/>
      <c r="J854" s="11"/>
      <c r="K854" s="12"/>
      <c r="L854" s="12"/>
      <c r="M854" s="11"/>
    </row>
    <row r="855" spans="3:13">
      <c r="C855" s="9"/>
      <c r="D855" s="17"/>
      <c r="E855" s="17"/>
      <c r="F855" s="17"/>
      <c r="G855" s="11"/>
      <c r="H855" s="11"/>
      <c r="I855" s="11"/>
      <c r="J855" s="11"/>
      <c r="K855" s="12"/>
      <c r="L855" s="12"/>
      <c r="M855" s="11"/>
    </row>
    <row r="856" spans="3:13">
      <c r="C856" s="9"/>
      <c r="D856" s="17"/>
      <c r="E856" s="17"/>
      <c r="F856" s="17"/>
      <c r="G856" s="11"/>
      <c r="H856" s="11"/>
      <c r="I856" s="11"/>
      <c r="J856" s="11"/>
      <c r="K856" s="12"/>
      <c r="L856" s="12"/>
      <c r="M856" s="11"/>
    </row>
    <row r="857" spans="3:13">
      <c r="C857" s="9"/>
      <c r="D857" s="17"/>
      <c r="E857" s="17"/>
      <c r="F857" s="17"/>
      <c r="G857" s="11"/>
      <c r="H857" s="11"/>
      <c r="I857" s="11"/>
      <c r="J857" s="11"/>
      <c r="K857" s="12"/>
      <c r="L857" s="12"/>
      <c r="M857" s="11"/>
    </row>
    <row r="858" spans="3:13">
      <c r="C858" s="9"/>
      <c r="D858" s="17"/>
      <c r="E858" s="17"/>
      <c r="F858" s="17"/>
      <c r="G858" s="11"/>
      <c r="H858" s="11"/>
      <c r="I858" s="11"/>
      <c r="J858" s="11"/>
      <c r="K858" s="12"/>
      <c r="L858" s="12"/>
      <c r="M858" s="11"/>
    </row>
    <row r="859" spans="3:13">
      <c r="C859" s="9"/>
      <c r="D859" s="17"/>
      <c r="E859" s="17"/>
      <c r="F859" s="17"/>
      <c r="G859" s="11"/>
      <c r="H859" s="11"/>
      <c r="I859" s="11"/>
      <c r="J859" s="11"/>
      <c r="K859" s="12"/>
      <c r="L859" s="12"/>
      <c r="M859" s="11"/>
    </row>
    <row r="860" spans="3:13">
      <c r="C860" s="9"/>
      <c r="D860" s="17"/>
      <c r="E860" s="17"/>
      <c r="F860" s="17"/>
      <c r="G860" s="11"/>
      <c r="H860" s="11"/>
      <c r="I860" s="11"/>
      <c r="J860" s="11"/>
      <c r="K860" s="12"/>
      <c r="L860" s="12"/>
      <c r="M860" s="11"/>
    </row>
    <row r="861" spans="3:13">
      <c r="C861" s="9"/>
      <c r="D861" s="17"/>
      <c r="E861" s="17"/>
      <c r="F861" s="17"/>
      <c r="G861" s="11"/>
      <c r="H861" s="11"/>
      <c r="I861" s="11"/>
      <c r="J861" s="11"/>
      <c r="K861" s="12"/>
      <c r="L861" s="12"/>
      <c r="M861" s="11"/>
    </row>
    <row r="862" spans="3:13">
      <c r="C862" s="9"/>
      <c r="D862" s="17"/>
      <c r="E862" s="17"/>
      <c r="F862" s="17"/>
      <c r="G862" s="11"/>
      <c r="H862" s="11"/>
      <c r="I862" s="11"/>
      <c r="J862" s="11"/>
      <c r="K862" s="12"/>
      <c r="L862" s="12"/>
      <c r="M862" s="11"/>
    </row>
    <row r="863" spans="3:13">
      <c r="C863" s="9"/>
      <c r="D863" s="17"/>
      <c r="E863" s="17"/>
      <c r="F863" s="17"/>
      <c r="G863" s="11"/>
      <c r="H863" s="11"/>
      <c r="I863" s="11"/>
      <c r="J863" s="11"/>
      <c r="K863" s="12"/>
      <c r="L863" s="12"/>
      <c r="M863" s="11"/>
    </row>
    <row r="864" spans="3:13">
      <c r="C864" s="9"/>
      <c r="D864" s="17"/>
      <c r="E864" s="17"/>
      <c r="F864" s="17"/>
      <c r="G864" s="11"/>
      <c r="H864" s="11"/>
      <c r="I864" s="11"/>
      <c r="J864" s="11"/>
      <c r="K864" s="12"/>
      <c r="L864" s="12"/>
      <c r="M864" s="11"/>
    </row>
    <row r="865" spans="3:13">
      <c r="C865" s="9"/>
      <c r="D865" s="17"/>
      <c r="E865" s="17"/>
      <c r="F865" s="17"/>
      <c r="G865" s="11"/>
      <c r="H865" s="11"/>
      <c r="I865" s="11"/>
      <c r="J865" s="11"/>
      <c r="K865" s="12"/>
      <c r="L865" s="12"/>
      <c r="M865" s="11"/>
    </row>
    <row r="866" spans="3:13">
      <c r="C866" s="9"/>
      <c r="D866" s="17"/>
      <c r="E866" s="17"/>
      <c r="F866" s="17"/>
      <c r="G866" s="11"/>
      <c r="H866" s="11"/>
      <c r="I866" s="11"/>
      <c r="J866" s="11"/>
      <c r="K866" s="12"/>
      <c r="L866" s="12"/>
      <c r="M866" s="11"/>
    </row>
    <row r="867" spans="3:13">
      <c r="C867" s="9"/>
      <c r="D867" s="17"/>
      <c r="E867" s="17"/>
      <c r="F867" s="17"/>
      <c r="G867" s="11"/>
      <c r="H867" s="11"/>
      <c r="I867" s="11"/>
      <c r="J867" s="11"/>
      <c r="K867" s="12"/>
      <c r="L867" s="12"/>
      <c r="M867" s="11"/>
    </row>
    <row r="868" spans="3:13">
      <c r="C868" s="9"/>
      <c r="D868" s="17"/>
      <c r="E868" s="17"/>
      <c r="F868" s="17"/>
      <c r="G868" s="11"/>
      <c r="H868" s="11"/>
      <c r="I868" s="11"/>
      <c r="J868" s="11"/>
      <c r="K868" s="12"/>
      <c r="L868" s="12"/>
      <c r="M868" s="11"/>
    </row>
    <row r="869" spans="3:13">
      <c r="C869" s="9"/>
      <c r="D869" s="17"/>
      <c r="E869" s="17"/>
      <c r="F869" s="17"/>
      <c r="G869" s="11"/>
      <c r="H869" s="11"/>
      <c r="I869" s="11"/>
      <c r="J869" s="11"/>
      <c r="K869" s="12"/>
      <c r="L869" s="12"/>
      <c r="M869" s="11"/>
    </row>
    <row r="870" spans="3:13">
      <c r="C870" s="9"/>
      <c r="D870" s="17"/>
      <c r="E870" s="17"/>
      <c r="F870" s="17"/>
      <c r="G870" s="11"/>
      <c r="H870" s="11"/>
      <c r="I870" s="11"/>
      <c r="J870" s="11"/>
      <c r="K870" s="12"/>
      <c r="L870" s="12"/>
      <c r="M870" s="11"/>
    </row>
    <row r="871" spans="3:13">
      <c r="C871" s="9"/>
      <c r="D871" s="17"/>
      <c r="E871" s="17"/>
      <c r="F871" s="17"/>
      <c r="G871" s="11"/>
      <c r="H871" s="11"/>
      <c r="I871" s="11"/>
      <c r="J871" s="11"/>
      <c r="K871" s="12"/>
      <c r="L871" s="12"/>
      <c r="M871" s="11"/>
    </row>
    <row r="872" spans="3:13">
      <c r="C872" s="9"/>
      <c r="D872" s="17"/>
      <c r="E872" s="17"/>
      <c r="F872" s="17"/>
      <c r="G872" s="11"/>
      <c r="H872" s="11"/>
      <c r="I872" s="11"/>
      <c r="J872" s="11"/>
      <c r="K872" s="12"/>
      <c r="L872" s="12"/>
      <c r="M872" s="11"/>
    </row>
    <row r="873" spans="3:13">
      <c r="C873" s="9"/>
      <c r="D873" s="17"/>
      <c r="E873" s="17"/>
      <c r="F873" s="17"/>
      <c r="G873" s="11"/>
      <c r="H873" s="11"/>
      <c r="I873" s="11"/>
      <c r="J873" s="11"/>
      <c r="K873" s="12"/>
      <c r="L873" s="12"/>
      <c r="M873" s="11"/>
    </row>
    <row r="874" spans="3:13">
      <c r="C874" s="9"/>
      <c r="D874" s="17"/>
      <c r="E874" s="17"/>
      <c r="F874" s="17"/>
      <c r="G874" s="11"/>
      <c r="H874" s="11"/>
      <c r="I874" s="11"/>
      <c r="J874" s="11"/>
      <c r="K874" s="12"/>
      <c r="L874" s="12"/>
      <c r="M874" s="11"/>
    </row>
    <row r="875" spans="3:13">
      <c r="C875" s="9"/>
      <c r="D875" s="17"/>
      <c r="E875" s="17"/>
      <c r="F875" s="17"/>
      <c r="G875" s="11"/>
      <c r="H875" s="11"/>
      <c r="I875" s="11"/>
      <c r="J875" s="11"/>
      <c r="K875" s="12"/>
      <c r="L875" s="12"/>
      <c r="M875" s="11"/>
    </row>
    <row r="876" spans="3:13">
      <c r="C876" s="9"/>
      <c r="D876" s="17"/>
      <c r="E876" s="17"/>
      <c r="F876" s="17"/>
      <c r="G876" s="11"/>
      <c r="H876" s="11"/>
      <c r="I876" s="11"/>
      <c r="J876" s="11"/>
      <c r="K876" s="12"/>
      <c r="L876" s="12"/>
      <c r="M876" s="11"/>
    </row>
    <row r="877" spans="3:13">
      <c r="C877" s="9"/>
      <c r="D877" s="17"/>
      <c r="E877" s="17"/>
      <c r="F877" s="17"/>
      <c r="G877" s="11"/>
      <c r="H877" s="11"/>
      <c r="I877" s="11"/>
      <c r="J877" s="11"/>
      <c r="K877" s="12"/>
      <c r="L877" s="12"/>
      <c r="M877" s="11"/>
    </row>
    <row r="878" spans="3:13">
      <c r="C878" s="9"/>
      <c r="D878" s="17"/>
      <c r="E878" s="17"/>
      <c r="F878" s="17"/>
      <c r="G878" s="11"/>
      <c r="H878" s="11"/>
      <c r="I878" s="11"/>
      <c r="J878" s="11"/>
      <c r="K878" s="12"/>
      <c r="L878" s="12"/>
      <c r="M878" s="11"/>
    </row>
    <row r="879" spans="3:13">
      <c r="C879" s="9"/>
      <c r="D879" s="17"/>
      <c r="E879" s="17"/>
      <c r="F879" s="17"/>
      <c r="G879" s="11"/>
      <c r="H879" s="11"/>
      <c r="I879" s="11"/>
      <c r="J879" s="11"/>
      <c r="K879" s="12"/>
      <c r="L879" s="12"/>
      <c r="M879" s="11"/>
    </row>
    <row r="880" spans="3:13">
      <c r="C880" s="9"/>
      <c r="D880" s="17"/>
      <c r="E880" s="17"/>
      <c r="F880" s="17"/>
      <c r="G880" s="11"/>
      <c r="H880" s="11"/>
      <c r="I880" s="11"/>
      <c r="J880" s="11"/>
      <c r="K880" s="12"/>
      <c r="L880" s="12"/>
      <c r="M880" s="11"/>
    </row>
    <row r="881" spans="3:13">
      <c r="C881" s="9"/>
      <c r="D881" s="17"/>
      <c r="E881" s="17"/>
      <c r="F881" s="17"/>
      <c r="G881" s="11"/>
      <c r="H881" s="11"/>
      <c r="I881" s="11"/>
      <c r="J881" s="11"/>
      <c r="K881" s="12"/>
      <c r="L881" s="12"/>
      <c r="M881" s="11"/>
    </row>
    <row r="882" spans="3:13">
      <c r="C882" s="9"/>
      <c r="D882" s="17"/>
      <c r="E882" s="17"/>
      <c r="F882" s="17"/>
      <c r="G882" s="11"/>
      <c r="H882" s="11"/>
      <c r="I882" s="11"/>
      <c r="J882" s="11"/>
      <c r="K882" s="12"/>
      <c r="L882" s="12"/>
      <c r="M882" s="11"/>
    </row>
    <row r="883" spans="3:13">
      <c r="C883" s="9"/>
      <c r="D883" s="17"/>
      <c r="E883" s="17"/>
      <c r="F883" s="17"/>
      <c r="G883" s="11"/>
      <c r="H883" s="11"/>
      <c r="I883" s="11"/>
      <c r="J883" s="11"/>
      <c r="K883" s="12"/>
      <c r="L883" s="12"/>
      <c r="M883" s="11"/>
    </row>
    <row r="884" spans="3:13">
      <c r="C884" s="9"/>
      <c r="D884" s="17"/>
      <c r="E884" s="17"/>
      <c r="F884" s="17"/>
      <c r="G884" s="11"/>
      <c r="H884" s="11"/>
      <c r="I884" s="11"/>
      <c r="J884" s="11"/>
      <c r="K884" s="12"/>
      <c r="L884" s="12"/>
      <c r="M884" s="11"/>
    </row>
    <row r="885" spans="3:13">
      <c r="C885" s="9"/>
      <c r="D885" s="17"/>
      <c r="E885" s="17"/>
      <c r="F885" s="17"/>
      <c r="G885" s="11"/>
      <c r="H885" s="11"/>
      <c r="I885" s="11"/>
      <c r="J885" s="11"/>
      <c r="K885" s="12"/>
      <c r="L885" s="12"/>
      <c r="M885" s="11"/>
    </row>
    <row r="886" spans="3:13">
      <c r="C886" s="9"/>
      <c r="D886" s="17"/>
      <c r="E886" s="17"/>
      <c r="F886" s="17"/>
      <c r="G886" s="11"/>
      <c r="H886" s="11"/>
      <c r="I886" s="11"/>
      <c r="J886" s="11"/>
      <c r="K886" s="12"/>
      <c r="L886" s="12"/>
      <c r="M886" s="11"/>
    </row>
    <row r="887" spans="3:13">
      <c r="C887" s="9"/>
      <c r="D887" s="17"/>
      <c r="E887" s="17"/>
      <c r="F887" s="17"/>
      <c r="G887" s="11"/>
      <c r="H887" s="11"/>
      <c r="I887" s="11"/>
      <c r="J887" s="11"/>
      <c r="K887" s="12"/>
      <c r="L887" s="12"/>
      <c r="M887" s="11"/>
    </row>
    <row r="888" spans="3:13">
      <c r="C888" s="9"/>
      <c r="D888" s="17"/>
      <c r="E888" s="17"/>
      <c r="F888" s="17"/>
      <c r="G888" s="11"/>
      <c r="H888" s="11"/>
      <c r="I888" s="11"/>
      <c r="J888" s="11"/>
      <c r="K888" s="12"/>
      <c r="L888" s="12"/>
      <c r="M888" s="11"/>
    </row>
    <row r="889" spans="3:13">
      <c r="C889" s="9"/>
      <c r="D889" s="17"/>
      <c r="E889" s="17"/>
      <c r="F889" s="17"/>
      <c r="G889" s="11"/>
      <c r="H889" s="11"/>
      <c r="I889" s="11"/>
      <c r="J889" s="11"/>
      <c r="K889" s="12"/>
      <c r="L889" s="12"/>
      <c r="M889" s="11"/>
    </row>
    <row r="890" spans="3:13">
      <c r="C890" s="9"/>
      <c r="D890" s="17"/>
      <c r="E890" s="17"/>
      <c r="F890" s="17"/>
      <c r="G890" s="11"/>
      <c r="H890" s="11"/>
      <c r="I890" s="11"/>
      <c r="J890" s="11"/>
      <c r="K890" s="12"/>
      <c r="L890" s="12"/>
      <c r="M890" s="11"/>
    </row>
    <row r="891" spans="3:13">
      <c r="C891" s="9"/>
      <c r="D891" s="17"/>
      <c r="E891" s="17"/>
      <c r="F891" s="17"/>
      <c r="G891" s="11"/>
      <c r="H891" s="11"/>
      <c r="I891" s="11"/>
      <c r="J891" s="11"/>
      <c r="K891" s="12"/>
      <c r="L891" s="12"/>
      <c r="M891" s="11"/>
    </row>
    <row r="892" spans="3:13">
      <c r="C892" s="9"/>
      <c r="D892" s="17"/>
      <c r="E892" s="17"/>
      <c r="F892" s="17"/>
      <c r="G892" s="11"/>
      <c r="H892" s="11"/>
      <c r="I892" s="11"/>
      <c r="J892" s="11"/>
      <c r="K892" s="12"/>
      <c r="L892" s="12"/>
      <c r="M892" s="11"/>
    </row>
    <row r="893" spans="3:13">
      <c r="C893" s="9"/>
      <c r="D893" s="17"/>
      <c r="E893" s="17"/>
      <c r="F893" s="17"/>
      <c r="G893" s="11"/>
      <c r="H893" s="11"/>
      <c r="I893" s="11"/>
      <c r="J893" s="11"/>
      <c r="K893" s="12"/>
      <c r="L893" s="12"/>
      <c r="M893" s="11"/>
    </row>
    <row r="894" spans="3:13">
      <c r="C894" s="9"/>
      <c r="D894" s="17"/>
      <c r="E894" s="17"/>
      <c r="F894" s="17"/>
      <c r="G894" s="11"/>
      <c r="H894" s="11"/>
      <c r="I894" s="11"/>
      <c r="J894" s="11"/>
      <c r="K894" s="12"/>
      <c r="L894" s="12"/>
      <c r="M894" s="11"/>
    </row>
    <row r="895" spans="3:13">
      <c r="C895" s="9"/>
      <c r="D895" s="17"/>
      <c r="E895" s="17"/>
      <c r="F895" s="17"/>
      <c r="G895" s="11"/>
      <c r="H895" s="11"/>
      <c r="I895" s="11"/>
      <c r="J895" s="11"/>
      <c r="K895" s="12"/>
      <c r="L895" s="12"/>
      <c r="M895" s="11"/>
    </row>
    <row r="896" spans="3:13">
      <c r="C896" s="9"/>
      <c r="D896" s="17"/>
      <c r="E896" s="17"/>
      <c r="F896" s="17"/>
      <c r="G896" s="11"/>
      <c r="H896" s="11"/>
      <c r="I896" s="11"/>
      <c r="J896" s="11"/>
      <c r="K896" s="12"/>
      <c r="L896" s="12"/>
      <c r="M896" s="11"/>
    </row>
    <row r="897" spans="3:13">
      <c r="C897" s="9"/>
      <c r="D897" s="17"/>
      <c r="E897" s="17"/>
      <c r="F897" s="17"/>
      <c r="G897" s="11"/>
      <c r="H897" s="11"/>
      <c r="I897" s="11"/>
      <c r="J897" s="11"/>
      <c r="K897" s="12"/>
      <c r="L897" s="12"/>
      <c r="M897" s="11"/>
    </row>
    <row r="898" spans="3:13">
      <c r="C898" s="9"/>
      <c r="D898" s="17"/>
      <c r="E898" s="17"/>
      <c r="F898" s="17"/>
      <c r="G898" s="11"/>
      <c r="H898" s="11"/>
      <c r="I898" s="11"/>
      <c r="J898" s="11"/>
      <c r="K898" s="12"/>
      <c r="L898" s="12"/>
      <c r="M898" s="11"/>
    </row>
    <row r="899" spans="3:13">
      <c r="C899" s="9"/>
      <c r="D899" s="17"/>
      <c r="E899" s="17"/>
      <c r="F899" s="17"/>
      <c r="G899" s="11"/>
      <c r="H899" s="11"/>
      <c r="I899" s="11"/>
      <c r="J899" s="11"/>
      <c r="K899" s="12"/>
      <c r="L899" s="12"/>
      <c r="M899" s="11"/>
    </row>
    <row r="900" spans="3:13">
      <c r="C900" s="9"/>
      <c r="D900" s="17"/>
      <c r="E900" s="17"/>
      <c r="F900" s="17"/>
      <c r="G900" s="11"/>
      <c r="H900" s="11"/>
      <c r="I900" s="11"/>
      <c r="J900" s="11"/>
      <c r="K900" s="12"/>
      <c r="L900" s="12"/>
      <c r="M900" s="11"/>
    </row>
    <row r="901" spans="3:13">
      <c r="C901" s="9"/>
      <c r="D901" s="17"/>
      <c r="E901" s="17"/>
      <c r="F901" s="17"/>
      <c r="G901" s="11"/>
      <c r="H901" s="11"/>
      <c r="I901" s="11"/>
      <c r="J901" s="11"/>
      <c r="K901" s="12"/>
      <c r="L901" s="12"/>
      <c r="M901" s="11"/>
    </row>
    <row r="902" spans="3:13">
      <c r="C902" s="9"/>
      <c r="D902" s="17"/>
      <c r="E902" s="17"/>
      <c r="F902" s="17"/>
      <c r="G902" s="11"/>
      <c r="H902" s="11"/>
      <c r="I902" s="11"/>
      <c r="J902" s="11"/>
      <c r="K902" s="12"/>
      <c r="L902" s="12"/>
      <c r="M902" s="11"/>
    </row>
    <row r="903" spans="3:13">
      <c r="C903" s="9"/>
      <c r="D903" s="17"/>
      <c r="E903" s="17"/>
      <c r="F903" s="17"/>
      <c r="G903" s="11"/>
      <c r="H903" s="11"/>
      <c r="I903" s="11"/>
      <c r="J903" s="11"/>
      <c r="K903" s="12"/>
      <c r="L903" s="12"/>
      <c r="M903" s="11"/>
    </row>
    <row r="904" spans="3:13">
      <c r="C904" s="9"/>
      <c r="D904" s="17"/>
      <c r="E904" s="17"/>
      <c r="F904" s="17"/>
      <c r="G904" s="11"/>
      <c r="H904" s="11"/>
      <c r="I904" s="11"/>
      <c r="J904" s="11"/>
      <c r="K904" s="12"/>
      <c r="L904" s="12"/>
      <c r="M904" s="11"/>
    </row>
    <row r="905" spans="3:13">
      <c r="C905" s="9"/>
      <c r="D905" s="17"/>
      <c r="E905" s="17"/>
      <c r="F905" s="17"/>
      <c r="G905" s="11"/>
      <c r="H905" s="11"/>
      <c r="I905" s="11"/>
      <c r="J905" s="11"/>
      <c r="K905" s="12"/>
      <c r="L905" s="12"/>
      <c r="M905" s="11"/>
    </row>
    <row r="906" spans="3:13">
      <c r="C906" s="9"/>
      <c r="D906" s="17"/>
      <c r="E906" s="17"/>
      <c r="F906" s="17"/>
      <c r="G906" s="11"/>
      <c r="H906" s="11"/>
      <c r="I906" s="11"/>
      <c r="J906" s="11"/>
      <c r="K906" s="12"/>
      <c r="L906" s="12"/>
      <c r="M906" s="11"/>
    </row>
    <row r="907" spans="3:13">
      <c r="C907" s="9"/>
      <c r="D907" s="17"/>
      <c r="E907" s="17"/>
      <c r="F907" s="17"/>
      <c r="G907" s="11"/>
      <c r="H907" s="11"/>
      <c r="I907" s="11"/>
      <c r="J907" s="11"/>
      <c r="K907" s="12"/>
      <c r="L907" s="12"/>
      <c r="M907" s="11"/>
    </row>
    <row r="908" spans="3:13">
      <c r="C908" s="9"/>
      <c r="D908" s="17"/>
      <c r="E908" s="17"/>
      <c r="F908" s="17"/>
      <c r="G908" s="11"/>
      <c r="H908" s="11"/>
      <c r="I908" s="11"/>
      <c r="J908" s="11"/>
      <c r="K908" s="12"/>
      <c r="L908" s="12"/>
      <c r="M908" s="11"/>
    </row>
    <row r="909" spans="3:13">
      <c r="C909" s="9"/>
      <c r="D909" s="17"/>
      <c r="E909" s="17"/>
      <c r="F909" s="17"/>
      <c r="G909" s="11"/>
      <c r="H909" s="11"/>
      <c r="I909" s="11"/>
      <c r="J909" s="11"/>
      <c r="K909" s="12"/>
      <c r="L909" s="12"/>
      <c r="M909" s="11"/>
    </row>
    <row r="910" spans="3:13">
      <c r="C910" s="9"/>
      <c r="D910" s="17"/>
      <c r="E910" s="17"/>
      <c r="F910" s="17"/>
      <c r="G910" s="11"/>
      <c r="H910" s="11"/>
      <c r="I910" s="11"/>
      <c r="J910" s="11"/>
      <c r="K910" s="12"/>
      <c r="L910" s="12"/>
      <c r="M910" s="11"/>
    </row>
    <row r="911" spans="3:13">
      <c r="C911" s="9"/>
      <c r="D911" s="17"/>
      <c r="E911" s="17"/>
      <c r="F911" s="17"/>
      <c r="G911" s="11"/>
      <c r="H911" s="11"/>
      <c r="I911" s="11"/>
      <c r="J911" s="11"/>
      <c r="K911" s="12"/>
      <c r="L911" s="12"/>
      <c r="M911" s="11"/>
    </row>
    <row r="912" spans="3:13">
      <c r="C912" s="9"/>
      <c r="D912" s="17"/>
      <c r="E912" s="17"/>
      <c r="F912" s="17"/>
      <c r="G912" s="11"/>
      <c r="H912" s="11"/>
      <c r="I912" s="11"/>
      <c r="J912" s="11"/>
      <c r="K912" s="12"/>
      <c r="L912" s="12"/>
      <c r="M912" s="11"/>
    </row>
    <row r="913" spans="3:13">
      <c r="C913" s="9"/>
      <c r="D913" s="17"/>
      <c r="E913" s="17"/>
      <c r="F913" s="17"/>
      <c r="G913" s="11"/>
      <c r="H913" s="11"/>
      <c r="I913" s="11"/>
      <c r="J913" s="11"/>
      <c r="K913" s="12"/>
      <c r="L913" s="12"/>
      <c r="M913" s="11"/>
    </row>
    <row r="914" spans="3:13">
      <c r="C914" s="9"/>
      <c r="D914" s="17"/>
      <c r="E914" s="17"/>
      <c r="F914" s="17"/>
      <c r="G914" s="11"/>
      <c r="H914" s="11"/>
      <c r="I914" s="11"/>
      <c r="J914" s="11"/>
      <c r="K914" s="12"/>
      <c r="L914" s="12"/>
      <c r="M914" s="11"/>
    </row>
    <row r="915" spans="3:13">
      <c r="C915" s="9"/>
      <c r="D915" s="17"/>
      <c r="E915" s="17"/>
      <c r="F915" s="17"/>
      <c r="G915" s="11"/>
      <c r="H915" s="11"/>
      <c r="I915" s="11"/>
      <c r="J915" s="11"/>
      <c r="K915" s="12"/>
      <c r="L915" s="12"/>
      <c r="M915" s="11"/>
    </row>
    <row r="916" spans="3:13">
      <c r="C916" s="9"/>
      <c r="D916" s="17"/>
      <c r="E916" s="17"/>
      <c r="F916" s="17"/>
      <c r="G916" s="11"/>
      <c r="H916" s="11"/>
      <c r="I916" s="11"/>
      <c r="J916" s="11"/>
      <c r="K916" s="12"/>
      <c r="L916" s="12"/>
      <c r="M916" s="11"/>
    </row>
    <row r="917" spans="3:13">
      <c r="C917" s="9"/>
      <c r="D917" s="17"/>
      <c r="E917" s="17"/>
      <c r="F917" s="17"/>
      <c r="G917" s="11"/>
      <c r="H917" s="11"/>
      <c r="I917" s="11"/>
      <c r="J917" s="11"/>
      <c r="K917" s="12"/>
      <c r="L917" s="12"/>
      <c r="M917" s="11"/>
    </row>
    <row r="918" spans="3:13">
      <c r="C918" s="9"/>
      <c r="D918" s="17"/>
      <c r="E918" s="17"/>
      <c r="F918" s="17"/>
      <c r="G918" s="11"/>
      <c r="H918" s="11"/>
      <c r="I918" s="11"/>
      <c r="J918" s="11"/>
      <c r="K918" s="12"/>
      <c r="L918" s="12"/>
      <c r="M918" s="11"/>
    </row>
    <row r="919" spans="3:13">
      <c r="C919" s="9"/>
      <c r="D919" s="17"/>
      <c r="E919" s="17"/>
      <c r="F919" s="17"/>
      <c r="G919" s="11"/>
      <c r="H919" s="11"/>
      <c r="I919" s="11"/>
      <c r="J919" s="11"/>
      <c r="K919" s="12"/>
      <c r="L919" s="12"/>
      <c r="M919" s="11"/>
    </row>
    <row r="920" spans="3:13">
      <c r="C920" s="9"/>
      <c r="D920" s="17"/>
      <c r="E920" s="17"/>
      <c r="F920" s="17"/>
      <c r="G920" s="11"/>
      <c r="H920" s="11"/>
      <c r="I920" s="11"/>
      <c r="J920" s="11"/>
      <c r="K920" s="12"/>
      <c r="L920" s="12"/>
      <c r="M920" s="11"/>
    </row>
    <row r="921" spans="3:13">
      <c r="C921" s="9"/>
      <c r="D921" s="17"/>
      <c r="E921" s="17"/>
      <c r="F921" s="17"/>
      <c r="G921" s="11"/>
      <c r="H921" s="11"/>
      <c r="I921" s="11"/>
      <c r="J921" s="11"/>
      <c r="K921" s="12"/>
      <c r="L921" s="12"/>
      <c r="M921" s="11"/>
    </row>
    <row r="922" spans="3:13">
      <c r="C922" s="9"/>
      <c r="D922" s="17"/>
      <c r="E922" s="17"/>
      <c r="F922" s="17"/>
      <c r="G922" s="11"/>
      <c r="H922" s="11"/>
      <c r="I922" s="11"/>
      <c r="J922" s="11"/>
      <c r="K922" s="12"/>
      <c r="L922" s="12"/>
      <c r="M922" s="11"/>
    </row>
    <row r="923" spans="3:13">
      <c r="C923" s="9"/>
      <c r="D923" s="17"/>
      <c r="E923" s="17"/>
      <c r="F923" s="17"/>
      <c r="G923" s="11"/>
      <c r="H923" s="11"/>
      <c r="I923" s="11"/>
      <c r="J923" s="11"/>
      <c r="K923" s="12"/>
      <c r="L923" s="12"/>
      <c r="M923" s="11"/>
    </row>
    <row r="924" spans="3:13">
      <c r="C924" s="9"/>
      <c r="D924" s="17"/>
      <c r="E924" s="17"/>
      <c r="F924" s="17"/>
      <c r="G924" s="11"/>
      <c r="H924" s="11"/>
      <c r="I924" s="11"/>
      <c r="J924" s="11"/>
      <c r="K924" s="12"/>
      <c r="L924" s="12"/>
      <c r="M924" s="11"/>
    </row>
    <row r="925" spans="3:13">
      <c r="C925" s="9"/>
      <c r="D925" s="17"/>
      <c r="E925" s="17"/>
      <c r="F925" s="17"/>
      <c r="G925" s="11"/>
      <c r="H925" s="11"/>
      <c r="I925" s="11"/>
      <c r="J925" s="11"/>
      <c r="K925" s="12"/>
      <c r="L925" s="12"/>
      <c r="M925" s="11"/>
    </row>
    <row r="926" spans="3:13">
      <c r="C926" s="9"/>
      <c r="D926" s="17"/>
      <c r="E926" s="17"/>
      <c r="F926" s="17"/>
      <c r="G926" s="11"/>
      <c r="H926" s="11"/>
      <c r="I926" s="11"/>
      <c r="J926" s="11"/>
      <c r="K926" s="12"/>
      <c r="L926" s="12"/>
      <c r="M926" s="11"/>
    </row>
    <row r="927" spans="3:13">
      <c r="C927" s="9"/>
      <c r="D927" s="17"/>
      <c r="E927" s="17"/>
      <c r="F927" s="17"/>
      <c r="G927" s="11"/>
      <c r="H927" s="11"/>
      <c r="I927" s="11"/>
      <c r="J927" s="11"/>
      <c r="K927" s="12"/>
      <c r="L927" s="12"/>
      <c r="M927" s="11"/>
    </row>
    <row r="928" spans="3:13">
      <c r="C928" s="9"/>
      <c r="D928" s="17"/>
      <c r="E928" s="17"/>
      <c r="F928" s="17"/>
      <c r="G928" s="11"/>
      <c r="H928" s="11"/>
      <c r="I928" s="11"/>
      <c r="J928" s="11"/>
      <c r="K928" s="12"/>
      <c r="L928" s="12"/>
      <c r="M928" s="11"/>
    </row>
    <row r="929" spans="3:13">
      <c r="C929" s="9"/>
      <c r="D929" s="17"/>
      <c r="E929" s="17"/>
      <c r="F929" s="17"/>
      <c r="G929" s="11"/>
      <c r="H929" s="11"/>
      <c r="I929" s="11"/>
      <c r="J929" s="11"/>
      <c r="K929" s="12"/>
      <c r="L929" s="12"/>
      <c r="M929" s="11"/>
    </row>
    <row r="930" spans="3:13">
      <c r="C930" s="9"/>
      <c r="D930" s="17"/>
      <c r="E930" s="17"/>
      <c r="F930" s="17"/>
      <c r="G930" s="11"/>
      <c r="H930" s="11"/>
      <c r="I930" s="11"/>
      <c r="J930" s="11"/>
      <c r="K930" s="12"/>
      <c r="L930" s="12"/>
      <c r="M930" s="11"/>
    </row>
    <row r="931" spans="3:13">
      <c r="C931" s="9"/>
      <c r="D931" s="17"/>
      <c r="E931" s="17"/>
      <c r="F931" s="17"/>
      <c r="G931" s="11"/>
      <c r="H931" s="11"/>
      <c r="I931" s="11"/>
      <c r="J931" s="11"/>
      <c r="K931" s="12"/>
      <c r="L931" s="12"/>
      <c r="M931" s="11"/>
    </row>
    <row r="932" spans="3:13">
      <c r="C932" s="9"/>
      <c r="D932" s="17"/>
      <c r="E932" s="17"/>
      <c r="F932" s="17"/>
      <c r="G932" s="11"/>
      <c r="H932" s="11"/>
      <c r="I932" s="11"/>
      <c r="J932" s="11"/>
      <c r="K932" s="12"/>
      <c r="L932" s="12"/>
      <c r="M932" s="11"/>
    </row>
    <row r="933" spans="3:13">
      <c r="C933" s="9"/>
      <c r="D933" s="17"/>
      <c r="E933" s="17"/>
      <c r="F933" s="17"/>
      <c r="G933" s="11"/>
      <c r="H933" s="11"/>
      <c r="I933" s="11"/>
      <c r="J933" s="11"/>
      <c r="K933" s="12"/>
      <c r="L933" s="12"/>
      <c r="M933" s="11"/>
    </row>
    <row r="934" spans="3:13">
      <c r="C934" s="9"/>
      <c r="D934" s="17"/>
      <c r="E934" s="17"/>
      <c r="F934" s="17"/>
      <c r="G934" s="11"/>
      <c r="H934" s="11"/>
      <c r="I934" s="11"/>
      <c r="J934" s="11"/>
      <c r="K934" s="12"/>
      <c r="L934" s="12"/>
      <c r="M934" s="11"/>
    </row>
    <row r="935" spans="3:13">
      <c r="C935" s="9"/>
      <c r="D935" s="17"/>
      <c r="E935" s="17"/>
      <c r="F935" s="17"/>
      <c r="G935" s="11"/>
      <c r="H935" s="11"/>
      <c r="I935" s="11"/>
      <c r="J935" s="11"/>
      <c r="K935" s="12"/>
      <c r="L935" s="12"/>
      <c r="M935" s="11"/>
    </row>
    <row r="936" spans="3:13">
      <c r="C936" s="9"/>
      <c r="D936" s="17"/>
      <c r="E936" s="17"/>
      <c r="F936" s="17"/>
      <c r="G936" s="11"/>
      <c r="H936" s="11"/>
      <c r="I936" s="11"/>
      <c r="J936" s="11"/>
      <c r="K936" s="12"/>
      <c r="L936" s="12"/>
      <c r="M936" s="11"/>
    </row>
    <row r="937" spans="3:13">
      <c r="C937" s="9"/>
      <c r="D937" s="17"/>
      <c r="E937" s="17"/>
      <c r="F937" s="17"/>
      <c r="G937" s="11"/>
      <c r="H937" s="11"/>
      <c r="I937" s="11"/>
      <c r="J937" s="11"/>
      <c r="K937" s="12"/>
      <c r="L937" s="12"/>
      <c r="M937" s="11"/>
    </row>
    <row r="938" spans="3:13">
      <c r="C938" s="9"/>
      <c r="D938" s="17"/>
      <c r="E938" s="17"/>
      <c r="F938" s="17"/>
      <c r="G938" s="11"/>
      <c r="H938" s="11"/>
      <c r="I938" s="11"/>
      <c r="J938" s="11"/>
      <c r="K938" s="12"/>
      <c r="L938" s="12"/>
      <c r="M938" s="11"/>
    </row>
    <row r="939" spans="3:13">
      <c r="C939" s="9"/>
      <c r="D939" s="17"/>
      <c r="E939" s="17"/>
      <c r="F939" s="17"/>
      <c r="G939" s="11"/>
      <c r="H939" s="11"/>
      <c r="I939" s="11"/>
      <c r="J939" s="11"/>
      <c r="K939" s="12"/>
      <c r="L939" s="12"/>
      <c r="M939" s="11"/>
    </row>
    <row r="940" spans="3:13">
      <c r="C940" s="9"/>
      <c r="D940" s="17"/>
      <c r="E940" s="17"/>
      <c r="F940" s="17"/>
      <c r="G940" s="11"/>
      <c r="H940" s="11"/>
      <c r="I940" s="11"/>
      <c r="J940" s="11"/>
      <c r="K940" s="12"/>
      <c r="L940" s="12"/>
      <c r="M940" s="11"/>
    </row>
    <row r="941" spans="3:13">
      <c r="C941" s="9"/>
      <c r="D941" s="17"/>
      <c r="E941" s="17"/>
      <c r="F941" s="17"/>
      <c r="G941" s="11"/>
      <c r="H941" s="11"/>
      <c r="I941" s="11"/>
      <c r="J941" s="11"/>
      <c r="K941" s="12"/>
      <c r="L941" s="12"/>
      <c r="M941" s="11"/>
    </row>
    <row r="942" spans="3:13">
      <c r="C942" s="9"/>
      <c r="D942" s="17"/>
      <c r="E942" s="17"/>
      <c r="F942" s="17"/>
      <c r="G942" s="11"/>
      <c r="H942" s="11"/>
      <c r="I942" s="11"/>
      <c r="J942" s="11"/>
      <c r="K942" s="12"/>
      <c r="L942" s="12"/>
      <c r="M942" s="11"/>
    </row>
    <row r="943" spans="3:13">
      <c r="C943" s="9"/>
      <c r="D943" s="17"/>
      <c r="E943" s="17"/>
      <c r="F943" s="17"/>
      <c r="G943" s="11"/>
      <c r="H943" s="11"/>
      <c r="I943" s="11"/>
      <c r="J943" s="11"/>
      <c r="K943" s="12"/>
      <c r="L943" s="12"/>
      <c r="M943" s="11"/>
    </row>
    <row r="944" spans="3:13">
      <c r="C944" s="9"/>
      <c r="D944" s="17"/>
      <c r="E944" s="17"/>
      <c r="F944" s="17"/>
      <c r="G944" s="11"/>
      <c r="H944" s="11"/>
      <c r="I944" s="11"/>
      <c r="J944" s="11"/>
      <c r="K944" s="12"/>
      <c r="L944" s="12"/>
      <c r="M944" s="11"/>
    </row>
    <row r="945" spans="3:13">
      <c r="C945" s="9"/>
      <c r="D945" s="17"/>
      <c r="E945" s="17"/>
      <c r="F945" s="17"/>
      <c r="G945" s="11"/>
      <c r="H945" s="11"/>
      <c r="I945" s="11"/>
      <c r="J945" s="11"/>
      <c r="K945" s="12"/>
      <c r="L945" s="12"/>
      <c r="M945" s="11"/>
    </row>
    <row r="946" spans="3:13">
      <c r="C946" s="9"/>
      <c r="D946" s="17"/>
      <c r="E946" s="17"/>
      <c r="F946" s="17"/>
      <c r="G946" s="11"/>
      <c r="H946" s="11"/>
      <c r="I946" s="11"/>
      <c r="J946" s="11"/>
      <c r="K946" s="12"/>
      <c r="L946" s="12"/>
      <c r="M946" s="11"/>
    </row>
    <row r="947" spans="3:13">
      <c r="C947" s="9"/>
      <c r="D947" s="17"/>
      <c r="E947" s="17"/>
      <c r="F947" s="17"/>
      <c r="G947" s="11"/>
      <c r="H947" s="11"/>
      <c r="I947" s="11"/>
      <c r="J947" s="11"/>
      <c r="K947" s="12"/>
      <c r="L947" s="12"/>
      <c r="M947" s="11"/>
    </row>
    <row r="948" spans="3:13">
      <c r="C948" s="9"/>
      <c r="D948" s="17"/>
      <c r="E948" s="17"/>
      <c r="F948" s="17"/>
      <c r="G948" s="11"/>
      <c r="H948" s="11"/>
      <c r="I948" s="11"/>
      <c r="J948" s="11"/>
      <c r="K948" s="12"/>
      <c r="L948" s="12"/>
      <c r="M948" s="11"/>
    </row>
    <row r="949" spans="3:13">
      <c r="C949" s="9"/>
      <c r="D949" s="17"/>
      <c r="E949" s="17"/>
      <c r="F949" s="17"/>
      <c r="G949" s="11"/>
      <c r="H949" s="11"/>
      <c r="I949" s="11"/>
      <c r="J949" s="11"/>
      <c r="K949" s="12"/>
      <c r="L949" s="12"/>
      <c r="M949" s="11"/>
    </row>
    <row r="950" spans="3:13">
      <c r="C950" s="9"/>
      <c r="D950" s="17"/>
      <c r="E950" s="17"/>
      <c r="F950" s="17"/>
      <c r="G950" s="11"/>
      <c r="H950" s="11"/>
      <c r="I950" s="11"/>
      <c r="J950" s="11"/>
      <c r="K950" s="12"/>
      <c r="L950" s="12"/>
      <c r="M950" s="11"/>
    </row>
    <row r="951" spans="3:13">
      <c r="C951" s="9"/>
      <c r="D951" s="17"/>
      <c r="E951" s="17"/>
      <c r="F951" s="17"/>
      <c r="G951" s="11"/>
      <c r="H951" s="11"/>
      <c r="I951" s="11"/>
      <c r="J951" s="11"/>
      <c r="K951" s="12"/>
      <c r="L951" s="12"/>
      <c r="M951" s="11"/>
    </row>
    <row r="952" spans="3:13">
      <c r="C952" s="9"/>
      <c r="D952" s="17"/>
      <c r="E952" s="17"/>
      <c r="F952" s="17"/>
      <c r="G952" s="11"/>
      <c r="H952" s="11"/>
      <c r="I952" s="11"/>
      <c r="J952" s="11"/>
      <c r="K952" s="12"/>
      <c r="L952" s="12"/>
      <c r="M952" s="11"/>
    </row>
    <row r="953" spans="3:13">
      <c r="C953" s="9"/>
      <c r="D953" s="17"/>
      <c r="E953" s="17"/>
      <c r="F953" s="17"/>
      <c r="G953" s="11"/>
      <c r="H953" s="11"/>
      <c r="I953" s="11"/>
      <c r="J953" s="11"/>
      <c r="K953" s="12"/>
      <c r="L953" s="12"/>
      <c r="M953" s="11"/>
    </row>
    <row r="954" spans="3:13">
      <c r="C954" s="9"/>
      <c r="D954" s="17"/>
      <c r="E954" s="17"/>
      <c r="F954" s="17"/>
      <c r="G954" s="11"/>
      <c r="H954" s="11"/>
      <c r="I954" s="11"/>
      <c r="J954" s="11"/>
      <c r="K954" s="12"/>
      <c r="L954" s="12"/>
      <c r="M954" s="11"/>
    </row>
    <row r="955" spans="3:13">
      <c r="C955" s="9"/>
      <c r="D955" s="17"/>
      <c r="E955" s="17"/>
      <c r="F955" s="17"/>
      <c r="G955" s="11"/>
      <c r="H955" s="11"/>
      <c r="I955" s="11"/>
      <c r="J955" s="11"/>
      <c r="K955" s="12"/>
      <c r="L955" s="12"/>
      <c r="M955" s="11"/>
    </row>
    <row r="956" spans="3:13">
      <c r="C956" s="9"/>
      <c r="D956" s="17"/>
      <c r="E956" s="17"/>
      <c r="F956" s="17"/>
      <c r="G956" s="11"/>
      <c r="H956" s="11"/>
      <c r="I956" s="11"/>
      <c r="J956" s="11"/>
      <c r="K956" s="12"/>
      <c r="L956" s="12"/>
      <c r="M956" s="11"/>
    </row>
    <row r="957" spans="3:13">
      <c r="C957" s="9"/>
      <c r="D957" s="17"/>
      <c r="E957" s="17"/>
      <c r="F957" s="17"/>
      <c r="G957" s="11"/>
      <c r="H957" s="11"/>
      <c r="I957" s="11"/>
      <c r="J957" s="11"/>
      <c r="K957" s="12"/>
      <c r="L957" s="12"/>
      <c r="M957" s="11"/>
    </row>
    <row r="958" spans="3:13">
      <c r="C958" s="9"/>
      <c r="D958" s="17"/>
      <c r="E958" s="17"/>
      <c r="F958" s="17"/>
      <c r="G958" s="11"/>
      <c r="H958" s="11"/>
      <c r="I958" s="11"/>
      <c r="J958" s="11"/>
      <c r="K958" s="12"/>
      <c r="L958" s="12"/>
      <c r="M958" s="11"/>
    </row>
    <row r="959" spans="3:13">
      <c r="C959" s="9"/>
      <c r="D959" s="17"/>
      <c r="E959" s="17"/>
      <c r="F959" s="17"/>
      <c r="G959" s="11"/>
      <c r="H959" s="11"/>
      <c r="I959" s="11"/>
      <c r="J959" s="11"/>
      <c r="K959" s="12"/>
      <c r="L959" s="12"/>
      <c r="M959" s="11"/>
    </row>
    <row r="960" spans="3:13">
      <c r="C960" s="9"/>
      <c r="D960" s="17"/>
      <c r="E960" s="17"/>
      <c r="F960" s="17"/>
      <c r="G960" s="11"/>
      <c r="H960" s="11"/>
      <c r="I960" s="11"/>
      <c r="J960" s="11"/>
      <c r="K960" s="12"/>
      <c r="L960" s="12"/>
      <c r="M960" s="11"/>
    </row>
    <row r="961" spans="3:13">
      <c r="C961" s="9"/>
      <c r="D961" s="17"/>
      <c r="E961" s="17"/>
      <c r="F961" s="17"/>
      <c r="G961" s="11"/>
      <c r="H961" s="11"/>
      <c r="I961" s="11"/>
      <c r="J961" s="11"/>
      <c r="K961" s="12"/>
      <c r="L961" s="12"/>
      <c r="M961" s="11"/>
    </row>
    <row r="962" spans="3:13">
      <c r="C962" s="9"/>
      <c r="D962" s="17"/>
      <c r="E962" s="17"/>
      <c r="F962" s="17"/>
      <c r="G962" s="11"/>
      <c r="H962" s="11"/>
      <c r="I962" s="11"/>
      <c r="J962" s="11"/>
      <c r="K962" s="12"/>
      <c r="L962" s="12"/>
      <c r="M962" s="11"/>
    </row>
    <row r="963" spans="3:13">
      <c r="C963" s="9"/>
      <c r="D963" s="17"/>
      <c r="E963" s="17"/>
      <c r="F963" s="17"/>
      <c r="G963" s="11"/>
      <c r="H963" s="11"/>
      <c r="I963" s="11"/>
      <c r="J963" s="11"/>
      <c r="K963" s="12"/>
      <c r="L963" s="12"/>
      <c r="M963" s="11"/>
    </row>
    <row r="964" spans="3:13">
      <c r="C964" s="9"/>
      <c r="D964" s="17"/>
      <c r="E964" s="17"/>
      <c r="F964" s="17"/>
      <c r="G964" s="11"/>
      <c r="H964" s="11"/>
      <c r="I964" s="11"/>
      <c r="J964" s="11"/>
      <c r="K964" s="12"/>
      <c r="L964" s="12"/>
      <c r="M964" s="11"/>
    </row>
    <row r="965" spans="3:13">
      <c r="C965" s="9"/>
      <c r="D965" s="17"/>
      <c r="E965" s="17"/>
      <c r="F965" s="17"/>
      <c r="G965" s="11"/>
      <c r="H965" s="11"/>
      <c r="I965" s="11"/>
      <c r="J965" s="11"/>
      <c r="K965" s="12"/>
      <c r="L965" s="12"/>
      <c r="M965" s="11"/>
    </row>
    <row r="966" spans="3:13">
      <c r="C966" s="9"/>
      <c r="D966" s="17"/>
      <c r="E966" s="17"/>
      <c r="F966" s="17"/>
      <c r="G966" s="11"/>
      <c r="H966" s="11"/>
      <c r="I966" s="11"/>
      <c r="J966" s="11"/>
      <c r="K966" s="12"/>
      <c r="L966" s="12"/>
      <c r="M966" s="11"/>
    </row>
    <row r="967" spans="3:13">
      <c r="C967" s="9"/>
      <c r="D967" s="17"/>
      <c r="E967" s="17"/>
      <c r="F967" s="17"/>
      <c r="G967" s="11"/>
      <c r="H967" s="11"/>
      <c r="I967" s="11"/>
      <c r="J967" s="11"/>
      <c r="K967" s="12"/>
      <c r="L967" s="12"/>
      <c r="M967" s="11"/>
    </row>
    <row r="968" spans="3:13">
      <c r="C968" s="9"/>
      <c r="D968" s="17"/>
      <c r="E968" s="17"/>
      <c r="F968" s="17"/>
      <c r="G968" s="11"/>
      <c r="H968" s="11"/>
      <c r="I968" s="11"/>
      <c r="J968" s="11"/>
      <c r="K968" s="12"/>
      <c r="L968" s="12"/>
      <c r="M968" s="11"/>
    </row>
    <row r="969" spans="3:13">
      <c r="C969" s="9"/>
      <c r="D969" s="17"/>
      <c r="E969" s="17"/>
      <c r="F969" s="17"/>
      <c r="G969" s="11"/>
      <c r="H969" s="11"/>
      <c r="I969" s="11"/>
      <c r="J969" s="11"/>
      <c r="K969" s="12"/>
      <c r="L969" s="12"/>
      <c r="M969" s="11"/>
    </row>
    <row r="970" spans="3:13">
      <c r="C970" s="9"/>
      <c r="D970" s="17"/>
      <c r="E970" s="17"/>
      <c r="F970" s="17"/>
      <c r="G970" s="11"/>
      <c r="H970" s="11"/>
      <c r="I970" s="11"/>
      <c r="J970" s="11"/>
      <c r="K970" s="12"/>
      <c r="L970" s="12"/>
      <c r="M970" s="11"/>
    </row>
    <row r="971" spans="3:13">
      <c r="C971" s="9"/>
      <c r="D971" s="17"/>
      <c r="E971" s="17"/>
      <c r="F971" s="17"/>
      <c r="G971" s="11"/>
      <c r="H971" s="11"/>
      <c r="I971" s="11"/>
      <c r="J971" s="11"/>
      <c r="K971" s="12"/>
      <c r="L971" s="12"/>
      <c r="M971" s="11"/>
    </row>
    <row r="972" spans="3:13">
      <c r="C972" s="9"/>
      <c r="D972" s="17"/>
      <c r="E972" s="17"/>
      <c r="F972" s="17"/>
      <c r="G972" s="11"/>
      <c r="H972" s="11"/>
      <c r="I972" s="11"/>
      <c r="J972" s="11"/>
      <c r="K972" s="12"/>
      <c r="L972" s="12"/>
      <c r="M972" s="11"/>
    </row>
    <row r="973" spans="3:13">
      <c r="C973" s="9"/>
      <c r="D973" s="17"/>
      <c r="E973" s="17"/>
      <c r="F973" s="17"/>
      <c r="G973" s="11"/>
      <c r="H973" s="11"/>
      <c r="I973" s="11"/>
      <c r="J973" s="11"/>
      <c r="K973" s="12"/>
      <c r="L973" s="12"/>
      <c r="M973" s="11"/>
    </row>
    <row r="974" spans="3:13">
      <c r="C974" s="9"/>
      <c r="D974" s="17"/>
      <c r="E974" s="17"/>
      <c r="F974" s="17"/>
      <c r="G974" s="11"/>
      <c r="H974" s="11"/>
      <c r="I974" s="11"/>
      <c r="J974" s="11"/>
      <c r="K974" s="12"/>
      <c r="L974" s="12"/>
      <c r="M974" s="11"/>
    </row>
    <row r="975" spans="3:13">
      <c r="C975" s="9"/>
      <c r="D975" s="17"/>
      <c r="E975" s="17"/>
      <c r="F975" s="17"/>
      <c r="G975" s="11"/>
      <c r="H975" s="11"/>
      <c r="I975" s="11"/>
      <c r="J975" s="11"/>
      <c r="K975" s="12"/>
      <c r="L975" s="12"/>
      <c r="M975" s="11"/>
    </row>
    <row r="976" spans="3:13">
      <c r="C976" s="9"/>
      <c r="D976" s="17"/>
      <c r="E976" s="17"/>
      <c r="F976" s="17"/>
      <c r="G976" s="11"/>
      <c r="H976" s="11"/>
      <c r="I976" s="11"/>
      <c r="J976" s="11"/>
      <c r="K976" s="12"/>
      <c r="L976" s="12"/>
      <c r="M976" s="11"/>
    </row>
    <row r="977" spans="3:13">
      <c r="C977" s="9"/>
      <c r="D977" s="17"/>
      <c r="E977" s="17"/>
      <c r="F977" s="17"/>
      <c r="G977" s="11"/>
      <c r="H977" s="11"/>
      <c r="I977" s="11"/>
      <c r="J977" s="11"/>
      <c r="K977" s="12"/>
      <c r="L977" s="12"/>
      <c r="M977" s="11"/>
    </row>
    <row r="978" spans="3:13">
      <c r="C978" s="9"/>
      <c r="D978" s="17"/>
      <c r="E978" s="17"/>
      <c r="F978" s="17"/>
      <c r="G978" s="11"/>
      <c r="H978" s="11"/>
      <c r="I978" s="11"/>
      <c r="J978" s="11"/>
      <c r="K978" s="12"/>
      <c r="L978" s="12"/>
      <c r="M978" s="11"/>
    </row>
    <row r="979" spans="3:13">
      <c r="C979" s="9"/>
      <c r="D979" s="17"/>
      <c r="E979" s="17"/>
      <c r="F979" s="17"/>
      <c r="G979" s="11"/>
      <c r="H979" s="11"/>
      <c r="I979" s="11"/>
      <c r="J979" s="11"/>
      <c r="K979" s="12"/>
      <c r="L979" s="12"/>
      <c r="M979" s="11"/>
    </row>
    <row r="980" spans="3:13">
      <c r="C980" s="9"/>
      <c r="D980" s="17"/>
      <c r="E980" s="17"/>
      <c r="F980" s="17"/>
      <c r="G980" s="11"/>
      <c r="H980" s="11"/>
      <c r="I980" s="11"/>
      <c r="J980" s="11"/>
      <c r="K980" s="12"/>
      <c r="L980" s="12"/>
      <c r="M980" s="11"/>
    </row>
    <row r="981" spans="3:13">
      <c r="C981" s="9"/>
      <c r="D981" s="17"/>
      <c r="E981" s="17"/>
      <c r="F981" s="17"/>
      <c r="G981" s="11"/>
      <c r="H981" s="11"/>
      <c r="I981" s="11"/>
      <c r="J981" s="11"/>
      <c r="K981" s="12"/>
      <c r="L981" s="12"/>
      <c r="M981" s="11"/>
    </row>
    <row r="982" spans="3:13">
      <c r="C982" s="9"/>
      <c r="D982" s="17"/>
      <c r="E982" s="17"/>
      <c r="F982" s="17"/>
      <c r="G982" s="11"/>
      <c r="H982" s="11"/>
      <c r="I982" s="11"/>
      <c r="J982" s="11"/>
      <c r="K982" s="12"/>
      <c r="L982" s="12"/>
      <c r="M982" s="11"/>
    </row>
    <row r="983" spans="3:13">
      <c r="C983" s="9"/>
      <c r="D983" s="17"/>
      <c r="E983" s="17"/>
      <c r="F983" s="17"/>
      <c r="G983" s="11"/>
      <c r="H983" s="11"/>
      <c r="I983" s="11"/>
      <c r="J983" s="11"/>
      <c r="K983" s="12"/>
      <c r="L983" s="12"/>
      <c r="M983" s="11"/>
    </row>
    <row r="984" spans="3:13">
      <c r="C984" s="9"/>
      <c r="D984" s="17"/>
      <c r="E984" s="17"/>
      <c r="F984" s="17"/>
      <c r="G984" s="11"/>
      <c r="H984" s="11"/>
      <c r="I984" s="11"/>
      <c r="J984" s="11"/>
      <c r="K984" s="12"/>
      <c r="L984" s="12"/>
      <c r="M984" s="11"/>
    </row>
    <row r="985" spans="3:13">
      <c r="C985" s="9"/>
      <c r="D985" s="17"/>
      <c r="E985" s="17"/>
      <c r="F985" s="17"/>
      <c r="G985" s="11"/>
      <c r="H985" s="11"/>
      <c r="I985" s="11"/>
      <c r="J985" s="11"/>
      <c r="K985" s="12"/>
      <c r="L985" s="12"/>
      <c r="M985" s="11"/>
    </row>
    <row r="986" spans="3:13">
      <c r="C986" s="9"/>
      <c r="D986" s="17"/>
      <c r="E986" s="17"/>
      <c r="F986" s="17"/>
      <c r="G986" s="11"/>
      <c r="H986" s="11"/>
      <c r="I986" s="11"/>
      <c r="J986" s="11"/>
      <c r="K986" s="12"/>
      <c r="L986" s="12"/>
      <c r="M986" s="11"/>
    </row>
    <row r="987" spans="3:13">
      <c r="C987" s="9"/>
      <c r="D987" s="17"/>
      <c r="E987" s="17"/>
      <c r="F987" s="17"/>
      <c r="G987" s="11"/>
      <c r="H987" s="11"/>
      <c r="I987" s="11"/>
      <c r="J987" s="11"/>
      <c r="K987" s="12"/>
      <c r="L987" s="12"/>
      <c r="M987" s="11"/>
    </row>
    <row r="988" spans="3:13">
      <c r="C988" s="9"/>
      <c r="D988" s="17"/>
      <c r="E988" s="17"/>
      <c r="F988" s="17"/>
      <c r="G988" s="11"/>
      <c r="H988" s="11"/>
      <c r="I988" s="11"/>
      <c r="J988" s="11"/>
      <c r="K988" s="12"/>
      <c r="L988" s="12"/>
      <c r="M988" s="11"/>
    </row>
    <row r="989" spans="3:13">
      <c r="C989" s="9"/>
      <c r="D989" s="17"/>
      <c r="E989" s="17"/>
      <c r="F989" s="17"/>
      <c r="G989" s="11"/>
      <c r="H989" s="11"/>
      <c r="I989" s="11"/>
      <c r="J989" s="11"/>
      <c r="K989" s="12"/>
      <c r="L989" s="12"/>
      <c r="M989" s="11"/>
    </row>
    <row r="990" spans="3:13">
      <c r="C990" s="9"/>
      <c r="D990" s="17"/>
      <c r="E990" s="17"/>
      <c r="F990" s="17"/>
      <c r="G990" s="11"/>
      <c r="H990" s="11"/>
      <c r="I990" s="11"/>
      <c r="J990" s="11"/>
      <c r="K990" s="12"/>
      <c r="L990" s="12"/>
      <c r="M990" s="11"/>
    </row>
    <row r="991" spans="3:13">
      <c r="C991" s="9"/>
      <c r="D991" s="17"/>
      <c r="E991" s="17"/>
      <c r="F991" s="17"/>
      <c r="G991" s="11"/>
      <c r="H991" s="11"/>
      <c r="I991" s="11"/>
      <c r="J991" s="11"/>
      <c r="K991" s="12"/>
      <c r="L991" s="12"/>
      <c r="M991" s="11"/>
    </row>
    <row r="992" spans="3:13">
      <c r="C992" s="9"/>
      <c r="D992" s="17"/>
      <c r="E992" s="17"/>
      <c r="F992" s="17"/>
      <c r="G992" s="11"/>
      <c r="H992" s="11"/>
      <c r="I992" s="11"/>
      <c r="J992" s="11"/>
      <c r="K992" s="12"/>
      <c r="L992" s="12"/>
      <c r="M992" s="11"/>
    </row>
    <row r="993" spans="3:13">
      <c r="C993" s="9"/>
      <c r="D993" s="17"/>
      <c r="E993" s="17"/>
      <c r="F993" s="17"/>
      <c r="G993" s="11"/>
      <c r="H993" s="11"/>
      <c r="I993" s="11"/>
      <c r="J993" s="11"/>
      <c r="K993" s="12"/>
      <c r="L993" s="12"/>
      <c r="M993" s="11"/>
    </row>
    <row r="994" spans="3:13">
      <c r="C994" s="9"/>
      <c r="D994" s="17"/>
      <c r="E994" s="17"/>
      <c r="F994" s="17"/>
      <c r="G994" s="11"/>
      <c r="H994" s="11"/>
      <c r="I994" s="11"/>
      <c r="J994" s="11"/>
      <c r="K994" s="12"/>
      <c r="L994" s="12"/>
      <c r="M994" s="11"/>
    </row>
    <row r="995" spans="3:13">
      <c r="C995" s="9"/>
      <c r="D995" s="17"/>
      <c r="E995" s="17"/>
      <c r="F995" s="17"/>
      <c r="G995" s="11"/>
      <c r="H995" s="11"/>
      <c r="I995" s="11"/>
      <c r="J995" s="11"/>
      <c r="K995" s="12"/>
      <c r="L995" s="12"/>
      <c r="M995" s="11"/>
    </row>
    <row r="996" spans="3:13">
      <c r="C996" s="9"/>
      <c r="D996" s="17"/>
      <c r="E996" s="17"/>
      <c r="F996" s="17"/>
      <c r="G996" s="11"/>
      <c r="H996" s="11"/>
      <c r="I996" s="11"/>
      <c r="J996" s="11"/>
      <c r="K996" s="12"/>
      <c r="L996" s="12"/>
      <c r="M996" s="11"/>
    </row>
    <row r="997" spans="3:13">
      <c r="C997" s="9"/>
      <c r="D997" s="17"/>
      <c r="E997" s="17"/>
      <c r="F997" s="17"/>
      <c r="G997" s="11"/>
      <c r="H997" s="11"/>
      <c r="I997" s="11"/>
      <c r="J997" s="11"/>
      <c r="K997" s="12"/>
      <c r="L997" s="12"/>
      <c r="M997" s="11"/>
    </row>
    <row r="998" spans="3:13">
      <c r="C998" s="9"/>
      <c r="D998" s="17"/>
      <c r="E998" s="17"/>
      <c r="F998" s="17"/>
      <c r="G998" s="11"/>
      <c r="H998" s="11"/>
      <c r="I998" s="11"/>
      <c r="J998" s="11"/>
      <c r="K998" s="12"/>
      <c r="L998" s="12"/>
      <c r="M998" s="11"/>
    </row>
    <row r="999" spans="3:13">
      <c r="C999" s="9"/>
      <c r="D999" s="17"/>
      <c r="E999" s="17"/>
      <c r="F999" s="17"/>
      <c r="G999" s="11"/>
      <c r="H999" s="11"/>
      <c r="I999" s="11"/>
      <c r="J999" s="11"/>
      <c r="K999" s="12"/>
      <c r="L999" s="12"/>
      <c r="M999" s="11"/>
    </row>
    <row r="1000" spans="3:13">
      <c r="C1000" s="9"/>
      <c r="D1000" s="17"/>
      <c r="E1000" s="17"/>
      <c r="F1000" s="17"/>
      <c r="G1000" s="11"/>
      <c r="H1000" s="11"/>
      <c r="I1000" s="11"/>
      <c r="J1000" s="11"/>
      <c r="K1000" s="12"/>
      <c r="L1000" s="12"/>
      <c r="M1000" s="11"/>
    </row>
    <row r="1001" spans="3:13">
      <c r="C1001" s="9"/>
      <c r="D1001" s="17"/>
      <c r="E1001" s="17"/>
      <c r="F1001" s="17"/>
      <c r="G1001" s="11"/>
      <c r="H1001" s="11"/>
      <c r="I1001" s="11"/>
      <c r="J1001" s="11"/>
      <c r="K1001" s="12"/>
      <c r="L1001" s="12"/>
      <c r="M1001" s="11"/>
    </row>
    <row r="1002" spans="3:13">
      <c r="C1002" s="9"/>
      <c r="D1002" s="17"/>
      <c r="E1002" s="17"/>
      <c r="F1002" s="17"/>
      <c r="G1002" s="11"/>
      <c r="H1002" s="11"/>
      <c r="I1002" s="11"/>
      <c r="J1002" s="11"/>
      <c r="K1002" s="12"/>
      <c r="L1002" s="12"/>
      <c r="M1002" s="11"/>
    </row>
    <row r="1003" spans="3:13">
      <c r="C1003" s="9"/>
      <c r="D1003" s="17"/>
      <c r="E1003" s="17"/>
      <c r="F1003" s="17"/>
      <c r="G1003" s="11"/>
      <c r="H1003" s="11"/>
      <c r="I1003" s="11"/>
      <c r="J1003" s="11"/>
      <c r="K1003" s="12"/>
      <c r="L1003" s="12"/>
      <c r="M1003" s="11"/>
    </row>
    <row r="1004" spans="3:13">
      <c r="C1004" s="9"/>
      <c r="D1004" s="17"/>
      <c r="E1004" s="17"/>
      <c r="F1004" s="17"/>
      <c r="G1004" s="11"/>
      <c r="H1004" s="11"/>
      <c r="I1004" s="11"/>
      <c r="J1004" s="11"/>
      <c r="K1004" s="12"/>
      <c r="L1004" s="12"/>
      <c r="M1004" s="11"/>
    </row>
    <row r="1005" spans="3:13">
      <c r="C1005" s="9"/>
      <c r="D1005" s="17"/>
      <c r="E1005" s="17"/>
      <c r="F1005" s="17"/>
      <c r="G1005" s="11"/>
      <c r="H1005" s="11"/>
      <c r="I1005" s="11"/>
      <c r="J1005" s="11"/>
      <c r="K1005" s="12"/>
      <c r="L1005" s="12"/>
      <c r="M1005" s="11"/>
    </row>
    <row r="1006" spans="3:13">
      <c r="C1006" s="9"/>
      <c r="D1006" s="17"/>
      <c r="E1006" s="17"/>
      <c r="F1006" s="17"/>
      <c r="G1006" s="11"/>
      <c r="H1006" s="11"/>
      <c r="I1006" s="11"/>
      <c r="J1006" s="11"/>
      <c r="K1006" s="12"/>
      <c r="L1006" s="12"/>
      <c r="M1006" s="11"/>
    </row>
    <row r="1007" spans="3:13">
      <c r="C1007" s="9"/>
      <c r="D1007" s="17"/>
      <c r="E1007" s="17"/>
      <c r="F1007" s="17"/>
      <c r="G1007" s="11"/>
      <c r="H1007" s="11"/>
      <c r="I1007" s="11"/>
      <c r="J1007" s="11"/>
      <c r="K1007" s="12"/>
      <c r="L1007" s="12"/>
      <c r="M1007" s="11"/>
    </row>
    <row r="1008" spans="3:13">
      <c r="C1008" s="9"/>
      <c r="D1008" s="17"/>
      <c r="E1008" s="17"/>
      <c r="F1008" s="17"/>
      <c r="G1008" s="11"/>
      <c r="H1008" s="11"/>
      <c r="I1008" s="11"/>
      <c r="J1008" s="11"/>
      <c r="K1008" s="12"/>
      <c r="L1008" s="12"/>
      <c r="M1008" s="11"/>
    </row>
    <row r="1009" spans="3:13">
      <c r="C1009" s="9"/>
      <c r="D1009" s="17"/>
      <c r="E1009" s="17"/>
      <c r="F1009" s="17"/>
      <c r="G1009" s="11"/>
      <c r="H1009" s="11"/>
      <c r="I1009" s="11"/>
      <c r="J1009" s="11"/>
      <c r="K1009" s="12"/>
      <c r="L1009" s="12"/>
      <c r="M1009" s="11"/>
    </row>
    <row r="1010" spans="3:13">
      <c r="C1010" s="9"/>
      <c r="D1010" s="17"/>
      <c r="E1010" s="17"/>
      <c r="F1010" s="17"/>
      <c r="G1010" s="11"/>
      <c r="H1010" s="11"/>
      <c r="I1010" s="11"/>
      <c r="J1010" s="11"/>
      <c r="K1010" s="12"/>
      <c r="L1010" s="12"/>
      <c r="M1010" s="11"/>
    </row>
    <row r="1011" spans="3:13">
      <c r="C1011" s="9"/>
      <c r="D1011" s="17"/>
      <c r="E1011" s="17"/>
      <c r="F1011" s="17"/>
      <c r="G1011" s="11"/>
      <c r="H1011" s="11"/>
      <c r="I1011" s="11"/>
      <c r="J1011" s="11"/>
      <c r="K1011" s="12"/>
      <c r="L1011" s="12"/>
      <c r="M1011" s="11"/>
    </row>
    <row r="1012" spans="3:13">
      <c r="C1012" s="9"/>
      <c r="D1012" s="17"/>
      <c r="E1012" s="17"/>
      <c r="F1012" s="17"/>
      <c r="G1012" s="11"/>
      <c r="H1012" s="11"/>
      <c r="I1012" s="11"/>
      <c r="J1012" s="11"/>
      <c r="K1012" s="12"/>
      <c r="L1012" s="12"/>
      <c r="M1012" s="11"/>
    </row>
    <row r="1013" spans="3:13">
      <c r="C1013" s="9"/>
      <c r="D1013" s="17"/>
      <c r="E1013" s="17"/>
      <c r="F1013" s="17"/>
      <c r="G1013" s="11"/>
      <c r="H1013" s="11"/>
      <c r="I1013" s="11"/>
      <c r="J1013" s="11"/>
      <c r="K1013" s="12"/>
      <c r="L1013" s="12"/>
      <c r="M1013" s="11"/>
    </row>
    <row r="1014" spans="3:13">
      <c r="C1014" s="9"/>
      <c r="D1014" s="17"/>
      <c r="E1014" s="17"/>
      <c r="F1014" s="17"/>
      <c r="G1014" s="11"/>
      <c r="H1014" s="11"/>
      <c r="I1014" s="11"/>
      <c r="J1014" s="11"/>
      <c r="K1014" s="12"/>
      <c r="L1014" s="12"/>
      <c r="M1014" s="11"/>
    </row>
    <row r="1015" spans="3:13">
      <c r="C1015" s="9"/>
      <c r="D1015" s="17"/>
      <c r="E1015" s="17"/>
      <c r="F1015" s="17"/>
      <c r="G1015" s="11"/>
      <c r="H1015" s="11"/>
      <c r="I1015" s="11"/>
      <c r="J1015" s="11"/>
      <c r="K1015" s="12"/>
      <c r="L1015" s="12"/>
      <c r="M1015" s="11"/>
    </row>
    <row r="1016" spans="3:13">
      <c r="C1016" s="9"/>
      <c r="D1016" s="17"/>
      <c r="E1016" s="17"/>
      <c r="F1016" s="17"/>
      <c r="G1016" s="11"/>
      <c r="H1016" s="11"/>
      <c r="I1016" s="11"/>
      <c r="J1016" s="11"/>
      <c r="K1016" s="12"/>
      <c r="L1016" s="12"/>
      <c r="M1016" s="11"/>
    </row>
    <row r="1017" spans="3:13">
      <c r="C1017" s="9"/>
      <c r="D1017" s="17"/>
      <c r="E1017" s="17"/>
      <c r="F1017" s="17"/>
      <c r="G1017" s="11"/>
      <c r="H1017" s="11"/>
      <c r="I1017" s="11"/>
      <c r="J1017" s="11"/>
      <c r="K1017" s="12"/>
      <c r="L1017" s="12"/>
      <c r="M1017" s="11"/>
    </row>
    <row r="1018" spans="3:13">
      <c r="C1018" s="9"/>
      <c r="D1018" s="17"/>
      <c r="E1018" s="17"/>
      <c r="F1018" s="17"/>
      <c r="G1018" s="11"/>
      <c r="H1018" s="11"/>
      <c r="I1018" s="11"/>
      <c r="J1018" s="11"/>
      <c r="K1018" s="12"/>
      <c r="L1018" s="12"/>
      <c r="M1018" s="11"/>
    </row>
    <row r="1019" spans="3:13">
      <c r="C1019" s="9"/>
      <c r="D1019" s="17"/>
      <c r="E1019" s="17"/>
      <c r="F1019" s="17"/>
      <c r="G1019" s="11"/>
      <c r="H1019" s="11"/>
      <c r="I1019" s="11"/>
      <c r="J1019" s="11"/>
      <c r="K1019" s="12"/>
      <c r="L1019" s="12"/>
      <c r="M1019" s="11"/>
    </row>
    <row r="1020" spans="3:13">
      <c r="C1020" s="9"/>
      <c r="D1020" s="17"/>
      <c r="E1020" s="17"/>
      <c r="F1020" s="17"/>
      <c r="G1020" s="11"/>
      <c r="H1020" s="11"/>
      <c r="I1020" s="11"/>
      <c r="J1020" s="11"/>
      <c r="K1020" s="12"/>
      <c r="L1020" s="12"/>
      <c r="M1020" s="11"/>
    </row>
    <row r="1021" spans="3:13">
      <c r="C1021" s="9"/>
      <c r="D1021" s="17"/>
      <c r="E1021" s="17"/>
      <c r="F1021" s="17"/>
      <c r="G1021" s="11"/>
      <c r="H1021" s="11"/>
      <c r="I1021" s="11"/>
      <c r="J1021" s="11"/>
      <c r="K1021" s="12"/>
      <c r="L1021" s="12"/>
      <c r="M1021" s="11"/>
    </row>
    <row r="1022" spans="3:13">
      <c r="C1022" s="9"/>
      <c r="D1022" s="17"/>
      <c r="E1022" s="17"/>
      <c r="F1022" s="17"/>
      <c r="G1022" s="11"/>
      <c r="H1022" s="11"/>
      <c r="I1022" s="11"/>
      <c r="J1022" s="11"/>
      <c r="K1022" s="12"/>
      <c r="L1022" s="12"/>
      <c r="M1022" s="11"/>
    </row>
    <row r="1023" spans="3:13">
      <c r="C1023" s="9"/>
      <c r="D1023" s="17"/>
      <c r="E1023" s="17"/>
      <c r="F1023" s="17"/>
      <c r="G1023" s="11"/>
      <c r="H1023" s="11"/>
      <c r="I1023" s="11"/>
      <c r="J1023" s="11"/>
      <c r="K1023" s="12"/>
      <c r="L1023" s="12"/>
      <c r="M1023" s="11"/>
    </row>
    <row r="1024" spans="3:13">
      <c r="C1024" s="9"/>
      <c r="D1024" s="17"/>
      <c r="E1024" s="17"/>
      <c r="F1024" s="17"/>
      <c r="G1024" s="11"/>
      <c r="H1024" s="11"/>
      <c r="I1024" s="11"/>
      <c r="J1024" s="11"/>
      <c r="K1024" s="12"/>
      <c r="L1024" s="12"/>
      <c r="M1024" s="11"/>
    </row>
    <row r="1025" spans="3:13">
      <c r="C1025" s="9"/>
      <c r="D1025" s="17"/>
      <c r="E1025" s="17"/>
      <c r="F1025" s="17"/>
      <c r="G1025" s="11"/>
      <c r="H1025" s="11"/>
      <c r="I1025" s="11"/>
      <c r="J1025" s="11"/>
      <c r="K1025" s="12"/>
      <c r="L1025" s="12"/>
      <c r="M1025" s="11"/>
    </row>
    <row r="1026" spans="3:13">
      <c r="C1026" s="9"/>
      <c r="D1026" s="17"/>
      <c r="E1026" s="17"/>
      <c r="F1026" s="17"/>
      <c r="G1026" s="11"/>
      <c r="H1026" s="11"/>
      <c r="I1026" s="11"/>
      <c r="J1026" s="11"/>
      <c r="K1026" s="12"/>
      <c r="L1026" s="12"/>
      <c r="M1026" s="11"/>
    </row>
    <row r="1027" spans="3:13">
      <c r="C1027" s="9"/>
      <c r="D1027" s="17"/>
      <c r="E1027" s="17"/>
      <c r="F1027" s="17"/>
      <c r="G1027" s="11"/>
      <c r="H1027" s="11"/>
      <c r="I1027" s="11"/>
      <c r="J1027" s="11"/>
      <c r="K1027" s="12"/>
      <c r="L1027" s="12"/>
      <c r="M1027" s="11"/>
    </row>
    <row r="1028" spans="3:13">
      <c r="C1028" s="9"/>
      <c r="D1028" s="17"/>
      <c r="E1028" s="17"/>
      <c r="F1028" s="17"/>
      <c r="G1028" s="11"/>
      <c r="H1028" s="11"/>
      <c r="I1028" s="11"/>
      <c r="J1028" s="11"/>
      <c r="K1028" s="12"/>
      <c r="L1028" s="12"/>
      <c r="M1028" s="11"/>
    </row>
    <row r="1029" spans="3:13">
      <c r="C1029" s="9"/>
      <c r="D1029" s="17"/>
      <c r="E1029" s="17"/>
      <c r="F1029" s="17"/>
      <c r="G1029" s="11"/>
      <c r="H1029" s="11"/>
      <c r="I1029" s="11"/>
      <c r="J1029" s="11"/>
      <c r="K1029" s="12"/>
      <c r="L1029" s="12"/>
      <c r="M1029" s="11"/>
    </row>
    <row r="1030" spans="3:13">
      <c r="C1030" s="9"/>
      <c r="D1030" s="17"/>
      <c r="E1030" s="17"/>
      <c r="F1030" s="17"/>
      <c r="G1030" s="11"/>
      <c r="H1030" s="11"/>
      <c r="I1030" s="11"/>
      <c r="J1030" s="11"/>
      <c r="K1030" s="12"/>
      <c r="L1030" s="12"/>
      <c r="M1030" s="11"/>
    </row>
    <row r="1031" spans="3:13">
      <c r="C1031" s="9"/>
      <c r="D1031" s="17"/>
      <c r="E1031" s="17"/>
      <c r="F1031" s="17"/>
      <c r="G1031" s="11"/>
      <c r="H1031" s="11"/>
      <c r="I1031" s="11"/>
      <c r="J1031" s="11"/>
      <c r="K1031" s="12"/>
      <c r="L1031" s="12"/>
      <c r="M1031" s="11"/>
    </row>
    <row r="1032" spans="3:13">
      <c r="C1032" s="9"/>
      <c r="D1032" s="17"/>
      <c r="E1032" s="17"/>
      <c r="F1032" s="17"/>
      <c r="G1032" s="11"/>
      <c r="H1032" s="11"/>
      <c r="I1032" s="11"/>
      <c r="J1032" s="11"/>
      <c r="K1032" s="12"/>
      <c r="L1032" s="12"/>
      <c r="M1032" s="11"/>
    </row>
    <row r="1033" spans="3:13">
      <c r="C1033" s="9"/>
      <c r="D1033" s="17"/>
      <c r="E1033" s="17"/>
      <c r="F1033" s="17"/>
      <c r="G1033" s="11"/>
      <c r="H1033" s="11"/>
      <c r="I1033" s="11"/>
      <c r="J1033" s="11"/>
      <c r="K1033" s="12"/>
      <c r="L1033" s="12"/>
      <c r="M1033" s="11"/>
    </row>
    <row r="1034" spans="3:13">
      <c r="C1034" s="9"/>
      <c r="D1034" s="17"/>
      <c r="E1034" s="17"/>
      <c r="F1034" s="17"/>
      <c r="G1034" s="11"/>
      <c r="H1034" s="11"/>
      <c r="I1034" s="11"/>
      <c r="J1034" s="11"/>
      <c r="K1034" s="12"/>
      <c r="L1034" s="12"/>
      <c r="M1034" s="11"/>
    </row>
    <row r="1035" spans="3:13">
      <c r="C1035" s="9"/>
      <c r="D1035" s="17"/>
      <c r="E1035" s="17"/>
      <c r="F1035" s="17"/>
      <c r="G1035" s="11"/>
      <c r="H1035" s="11"/>
      <c r="I1035" s="11"/>
      <c r="J1035" s="11"/>
      <c r="K1035" s="12"/>
      <c r="L1035" s="12"/>
      <c r="M1035" s="11"/>
    </row>
    <row r="1036" spans="3:13">
      <c r="C1036" s="9"/>
      <c r="D1036" s="17"/>
      <c r="E1036" s="17"/>
      <c r="F1036" s="17"/>
      <c r="G1036" s="11"/>
      <c r="H1036" s="11"/>
      <c r="I1036" s="11"/>
      <c r="J1036" s="11"/>
      <c r="K1036" s="12"/>
      <c r="L1036" s="12"/>
      <c r="M1036" s="11"/>
    </row>
    <row r="1037" spans="3:13">
      <c r="C1037" s="9"/>
      <c r="D1037" s="17"/>
      <c r="E1037" s="17"/>
      <c r="F1037" s="17"/>
      <c r="G1037" s="11"/>
      <c r="H1037" s="11"/>
      <c r="I1037" s="11"/>
      <c r="J1037" s="11"/>
      <c r="K1037" s="12"/>
      <c r="L1037" s="12"/>
      <c r="M1037" s="11"/>
    </row>
    <row r="1038" spans="3:13">
      <c r="C1038" s="9"/>
      <c r="D1038" s="17"/>
      <c r="E1038" s="17"/>
      <c r="F1038" s="17"/>
      <c r="G1038" s="11"/>
      <c r="H1038" s="11"/>
      <c r="I1038" s="11"/>
      <c r="J1038" s="11"/>
      <c r="K1038" s="12"/>
      <c r="L1038" s="12"/>
      <c r="M1038" s="11"/>
    </row>
    <row r="1039" spans="3:13">
      <c r="C1039" s="9"/>
      <c r="D1039" s="17"/>
      <c r="E1039" s="17"/>
      <c r="F1039" s="17"/>
      <c r="G1039" s="11"/>
      <c r="H1039" s="11"/>
      <c r="I1039" s="11"/>
      <c r="J1039" s="11"/>
      <c r="K1039" s="12"/>
      <c r="L1039" s="12"/>
      <c r="M1039" s="11"/>
    </row>
    <row r="1040" spans="3:13">
      <c r="C1040" s="9"/>
      <c r="D1040" s="17"/>
      <c r="E1040" s="17"/>
      <c r="F1040" s="17"/>
      <c r="G1040" s="11"/>
      <c r="H1040" s="11"/>
      <c r="I1040" s="11"/>
      <c r="J1040" s="11"/>
      <c r="K1040" s="12"/>
      <c r="L1040" s="12"/>
      <c r="M1040" s="11"/>
    </row>
    <row r="1041" spans="3:13">
      <c r="C1041" s="9"/>
      <c r="D1041" s="17"/>
      <c r="E1041" s="17"/>
      <c r="F1041" s="17"/>
      <c r="G1041" s="11"/>
      <c r="H1041" s="11"/>
      <c r="I1041" s="11"/>
      <c r="J1041" s="11"/>
      <c r="K1041" s="12"/>
      <c r="L1041" s="12"/>
      <c r="M1041" s="11"/>
    </row>
    <row r="1042" spans="3:13">
      <c r="C1042" s="9"/>
      <c r="D1042" s="17"/>
      <c r="E1042" s="17"/>
      <c r="F1042" s="17"/>
      <c r="G1042" s="11"/>
      <c r="H1042" s="11"/>
      <c r="I1042" s="11"/>
      <c r="J1042" s="11"/>
      <c r="K1042" s="12"/>
      <c r="L1042" s="12"/>
      <c r="M1042" s="11"/>
    </row>
    <row r="1043" spans="3:13">
      <c r="C1043" s="9"/>
      <c r="D1043" s="17"/>
      <c r="E1043" s="17"/>
      <c r="F1043" s="17"/>
      <c r="G1043" s="11"/>
      <c r="H1043" s="11"/>
      <c r="I1043" s="11"/>
      <c r="J1043" s="11"/>
      <c r="K1043" s="12"/>
      <c r="L1043" s="12"/>
      <c r="M1043" s="11"/>
    </row>
    <row r="1044" spans="3:13">
      <c r="C1044" s="9"/>
      <c r="D1044" s="17"/>
      <c r="E1044" s="17"/>
      <c r="F1044" s="17"/>
      <c r="G1044" s="11"/>
      <c r="H1044" s="11"/>
      <c r="I1044" s="11"/>
      <c r="J1044" s="11"/>
      <c r="K1044" s="12"/>
      <c r="L1044" s="12"/>
      <c r="M1044" s="11"/>
    </row>
    <row r="1045" spans="3:13">
      <c r="C1045" s="9"/>
      <c r="D1045" s="17"/>
      <c r="E1045" s="17"/>
      <c r="F1045" s="17"/>
      <c r="G1045" s="11"/>
      <c r="H1045" s="11"/>
      <c r="I1045" s="11"/>
      <c r="J1045" s="11"/>
      <c r="K1045" s="12"/>
      <c r="L1045" s="12"/>
      <c r="M1045" s="11"/>
    </row>
    <row r="1046" spans="3:13">
      <c r="C1046" s="9"/>
      <c r="D1046" s="17"/>
      <c r="E1046" s="17"/>
      <c r="F1046" s="17"/>
      <c r="G1046" s="11"/>
      <c r="H1046" s="11"/>
      <c r="I1046" s="11"/>
      <c r="J1046" s="11"/>
      <c r="K1046" s="12"/>
      <c r="L1046" s="12"/>
      <c r="M1046" s="11"/>
    </row>
    <row r="1047" spans="3:13">
      <c r="C1047" s="9"/>
      <c r="D1047" s="17"/>
      <c r="E1047" s="17"/>
      <c r="F1047" s="17"/>
      <c r="G1047" s="11"/>
      <c r="H1047" s="11"/>
      <c r="I1047" s="11"/>
      <c r="J1047" s="11"/>
      <c r="K1047" s="12"/>
      <c r="L1047" s="12"/>
      <c r="M1047" s="11"/>
    </row>
    <row r="1048" spans="3:13">
      <c r="C1048" s="9"/>
      <c r="D1048" s="17"/>
      <c r="E1048" s="17"/>
      <c r="F1048" s="17"/>
      <c r="G1048" s="11"/>
      <c r="H1048" s="11"/>
      <c r="I1048" s="11"/>
      <c r="J1048" s="11"/>
      <c r="K1048" s="12"/>
      <c r="L1048" s="12"/>
      <c r="M1048" s="11"/>
    </row>
    <row r="1049" spans="3:13">
      <c r="C1049" s="9"/>
      <c r="D1049" s="17"/>
      <c r="E1049" s="17"/>
      <c r="F1049" s="17"/>
      <c r="G1049" s="11"/>
      <c r="H1049" s="11"/>
      <c r="I1049" s="11"/>
      <c r="J1049" s="11"/>
      <c r="K1049" s="12"/>
      <c r="L1049" s="12"/>
      <c r="M1049" s="11"/>
    </row>
    <row r="1050" spans="3:13">
      <c r="C1050" s="9"/>
      <c r="D1050" s="17"/>
      <c r="E1050" s="17"/>
      <c r="F1050" s="17"/>
      <c r="G1050" s="11"/>
      <c r="H1050" s="11"/>
      <c r="I1050" s="11"/>
      <c r="J1050" s="11"/>
      <c r="K1050" s="12"/>
      <c r="L1050" s="12"/>
      <c r="M1050" s="11"/>
    </row>
    <row r="1051" spans="3:13">
      <c r="C1051" s="9"/>
      <c r="D1051" s="17"/>
      <c r="E1051" s="17"/>
      <c r="F1051" s="17"/>
      <c r="G1051" s="11"/>
      <c r="H1051" s="11"/>
      <c r="I1051" s="11"/>
      <c r="J1051" s="11"/>
      <c r="K1051" s="12"/>
      <c r="L1051" s="12"/>
      <c r="M1051" s="11"/>
    </row>
    <row r="1052" spans="3:13">
      <c r="C1052" s="9"/>
      <c r="D1052" s="17"/>
      <c r="E1052" s="17"/>
      <c r="F1052" s="17"/>
      <c r="G1052" s="11"/>
      <c r="H1052" s="11"/>
      <c r="I1052" s="11"/>
      <c r="J1052" s="11"/>
      <c r="K1052" s="12"/>
      <c r="L1052" s="12"/>
      <c r="M1052" s="11"/>
    </row>
    <row r="1053" spans="3:13">
      <c r="C1053" s="9"/>
      <c r="D1053" s="17"/>
      <c r="E1053" s="17"/>
      <c r="F1053" s="17"/>
      <c r="G1053" s="11"/>
      <c r="H1053" s="11"/>
      <c r="I1053" s="11"/>
      <c r="J1053" s="11"/>
      <c r="K1053" s="12"/>
      <c r="L1053" s="12"/>
      <c r="M1053" s="11"/>
    </row>
    <row r="1054" spans="3:13">
      <c r="C1054" s="9"/>
      <c r="D1054" s="17"/>
      <c r="E1054" s="17"/>
      <c r="F1054" s="17"/>
      <c r="G1054" s="11"/>
      <c r="H1054" s="11"/>
      <c r="I1054" s="11"/>
      <c r="J1054" s="11"/>
      <c r="K1054" s="12"/>
      <c r="L1054" s="12"/>
      <c r="M1054" s="11"/>
    </row>
    <row r="1055" spans="3:13">
      <c r="C1055" s="9"/>
      <c r="D1055" s="17"/>
      <c r="E1055" s="17"/>
      <c r="F1055" s="17"/>
      <c r="G1055" s="11"/>
      <c r="H1055" s="11"/>
      <c r="I1055" s="11"/>
      <c r="J1055" s="11"/>
      <c r="K1055" s="12"/>
      <c r="L1055" s="12"/>
      <c r="M1055" s="11"/>
    </row>
    <row r="1056" spans="3:13">
      <c r="C1056" s="9"/>
      <c r="D1056" s="17"/>
      <c r="E1056" s="17"/>
      <c r="F1056" s="17"/>
      <c r="G1056" s="11"/>
      <c r="H1056" s="11"/>
      <c r="I1056" s="11"/>
      <c r="J1056" s="11"/>
      <c r="K1056" s="12"/>
      <c r="L1056" s="12"/>
      <c r="M1056" s="11"/>
    </row>
    <row r="1057" spans="3:13">
      <c r="C1057" s="9"/>
      <c r="D1057" s="17"/>
      <c r="E1057" s="17"/>
      <c r="F1057" s="17"/>
      <c r="G1057" s="11"/>
      <c r="H1057" s="11"/>
      <c r="I1057" s="11"/>
      <c r="J1057" s="11"/>
      <c r="K1057" s="12"/>
      <c r="L1057" s="12"/>
      <c r="M1057" s="11"/>
    </row>
    <row r="1058" spans="3:13">
      <c r="C1058" s="9"/>
      <c r="D1058" s="17"/>
      <c r="E1058" s="17"/>
      <c r="F1058" s="17"/>
      <c r="G1058" s="11"/>
      <c r="H1058" s="11"/>
      <c r="I1058" s="11"/>
      <c r="J1058" s="11"/>
      <c r="K1058" s="12"/>
      <c r="L1058" s="12"/>
      <c r="M1058" s="11"/>
    </row>
    <row r="1059" spans="3:13">
      <c r="C1059" s="9"/>
      <c r="D1059" s="17"/>
      <c r="E1059" s="17"/>
      <c r="F1059" s="17"/>
      <c r="G1059" s="11"/>
      <c r="H1059" s="11"/>
      <c r="I1059" s="11"/>
      <c r="J1059" s="11"/>
      <c r="K1059" s="12"/>
      <c r="L1059" s="12"/>
      <c r="M1059" s="11"/>
    </row>
    <row r="1060" spans="3:13">
      <c r="C1060" s="9"/>
      <c r="D1060" s="17"/>
      <c r="E1060" s="17"/>
      <c r="F1060" s="17"/>
      <c r="G1060" s="11"/>
      <c r="H1060" s="11"/>
      <c r="I1060" s="11"/>
      <c r="J1060" s="11"/>
      <c r="K1060" s="12"/>
      <c r="L1060" s="12"/>
      <c r="M1060" s="11"/>
    </row>
    <row r="1061" spans="3:13">
      <c r="C1061" s="9"/>
      <c r="D1061" s="17"/>
      <c r="E1061" s="17"/>
      <c r="F1061" s="17"/>
      <c r="G1061" s="11"/>
      <c r="H1061" s="11"/>
      <c r="I1061" s="11"/>
      <c r="J1061" s="11"/>
      <c r="K1061" s="12"/>
      <c r="L1061" s="12"/>
      <c r="M1061" s="11"/>
    </row>
    <row r="1062" spans="3:13">
      <c r="C1062" s="9"/>
      <c r="D1062" s="17"/>
      <c r="E1062" s="17"/>
      <c r="F1062" s="17"/>
      <c r="G1062" s="11"/>
      <c r="H1062" s="11"/>
      <c r="I1062" s="11"/>
      <c r="J1062" s="11"/>
      <c r="K1062" s="12"/>
      <c r="L1062" s="12"/>
      <c r="M1062" s="11"/>
    </row>
    <row r="1063" spans="3:13">
      <c r="C1063" s="9"/>
      <c r="D1063" s="17"/>
      <c r="E1063" s="17"/>
      <c r="F1063" s="17"/>
      <c r="G1063" s="11"/>
      <c r="H1063" s="11"/>
      <c r="I1063" s="11"/>
      <c r="J1063" s="11"/>
      <c r="K1063" s="12"/>
      <c r="L1063" s="12"/>
      <c r="M1063" s="11"/>
    </row>
    <row r="1064" spans="3:13">
      <c r="C1064" s="9"/>
      <c r="D1064" s="17"/>
      <c r="E1064" s="17"/>
      <c r="F1064" s="17"/>
      <c r="G1064" s="11"/>
      <c r="H1064" s="11"/>
      <c r="I1064" s="11"/>
      <c r="J1064" s="11"/>
      <c r="K1064" s="12"/>
      <c r="L1064" s="12"/>
      <c r="M1064" s="11"/>
    </row>
    <row r="1065" spans="3:13">
      <c r="C1065" s="9"/>
      <c r="D1065" s="17"/>
      <c r="E1065" s="17"/>
      <c r="F1065" s="17"/>
      <c r="G1065" s="11"/>
      <c r="H1065" s="11"/>
      <c r="I1065" s="11"/>
      <c r="J1065" s="11"/>
      <c r="K1065" s="12"/>
      <c r="L1065" s="12"/>
      <c r="M1065" s="11"/>
    </row>
    <row r="1066" spans="3:13">
      <c r="C1066" s="9"/>
      <c r="D1066" s="17"/>
      <c r="E1066" s="17"/>
      <c r="F1066" s="17"/>
      <c r="G1066" s="11"/>
      <c r="H1066" s="11"/>
      <c r="I1066" s="11"/>
      <c r="J1066" s="11"/>
      <c r="K1066" s="12"/>
      <c r="L1066" s="12"/>
      <c r="M1066" s="11"/>
    </row>
    <row r="1067" spans="3:13">
      <c r="C1067" s="9"/>
      <c r="D1067" s="17"/>
      <c r="E1067" s="17"/>
      <c r="F1067" s="17"/>
      <c r="G1067" s="11"/>
      <c r="H1067" s="11"/>
      <c r="I1067" s="11"/>
      <c r="J1067" s="11"/>
      <c r="K1067" s="12"/>
      <c r="L1067" s="12"/>
      <c r="M1067" s="11"/>
    </row>
    <row r="1068" spans="3:13">
      <c r="C1068" s="9"/>
      <c r="D1068" s="17"/>
      <c r="E1068" s="17"/>
      <c r="F1068" s="17"/>
      <c r="G1068" s="11"/>
      <c r="H1068" s="11"/>
      <c r="I1068" s="11"/>
      <c r="J1068" s="11"/>
      <c r="K1068" s="12"/>
      <c r="L1068" s="12"/>
      <c r="M1068" s="11"/>
    </row>
    <row r="1069" spans="3:13">
      <c r="C1069" s="9"/>
      <c r="D1069" s="17"/>
      <c r="E1069" s="17"/>
      <c r="F1069" s="17"/>
      <c r="G1069" s="11"/>
      <c r="H1069" s="11"/>
      <c r="I1069" s="11"/>
      <c r="J1069" s="11"/>
      <c r="K1069" s="12"/>
      <c r="L1069" s="12"/>
      <c r="M1069" s="11"/>
    </row>
    <row r="1070" spans="3:13">
      <c r="C1070" s="9"/>
      <c r="D1070" s="17"/>
      <c r="E1070" s="17"/>
      <c r="F1070" s="17"/>
      <c r="G1070" s="11"/>
      <c r="H1070" s="11"/>
      <c r="I1070" s="11"/>
      <c r="J1070" s="11"/>
      <c r="K1070" s="12"/>
      <c r="L1070" s="12"/>
      <c r="M1070" s="11"/>
    </row>
    <row r="1071" spans="3:13">
      <c r="C1071" s="9"/>
      <c r="D1071" s="17"/>
      <c r="E1071" s="17"/>
      <c r="F1071" s="17"/>
      <c r="G1071" s="11"/>
      <c r="H1071" s="11"/>
      <c r="I1071" s="11"/>
      <c r="J1071" s="11"/>
      <c r="K1071" s="12"/>
      <c r="L1071" s="12"/>
      <c r="M1071" s="11"/>
    </row>
    <row r="1072" spans="3:13">
      <c r="C1072" s="9"/>
      <c r="D1072" s="17"/>
      <c r="E1072" s="17"/>
      <c r="F1072" s="17"/>
      <c r="G1072" s="11"/>
      <c r="H1072" s="11"/>
      <c r="I1072" s="11"/>
      <c r="J1072" s="11"/>
      <c r="K1072" s="12"/>
      <c r="L1072" s="12"/>
      <c r="M1072" s="11"/>
    </row>
    <row r="1073" spans="3:13">
      <c r="C1073" s="9"/>
      <c r="D1073" s="17"/>
      <c r="E1073" s="17"/>
      <c r="F1073" s="17"/>
      <c r="G1073" s="11"/>
      <c r="H1073" s="11"/>
      <c r="I1073" s="11"/>
      <c r="J1073" s="11"/>
      <c r="K1073" s="12"/>
      <c r="L1073" s="12"/>
      <c r="M1073" s="11"/>
    </row>
    <row r="1074" spans="3:13">
      <c r="C1074" s="9"/>
      <c r="D1074" s="17"/>
      <c r="E1074" s="17"/>
      <c r="F1074" s="17"/>
      <c r="G1074" s="11"/>
      <c r="H1074" s="11"/>
      <c r="I1074" s="11"/>
      <c r="J1074" s="11"/>
      <c r="K1074" s="12"/>
      <c r="L1074" s="12"/>
      <c r="M1074" s="11"/>
    </row>
    <row r="1075" spans="3:13">
      <c r="C1075" s="9"/>
      <c r="D1075" s="17"/>
      <c r="E1075" s="17"/>
      <c r="F1075" s="17"/>
      <c r="G1075" s="11"/>
      <c r="H1075" s="11"/>
      <c r="I1075" s="11"/>
      <c r="J1075" s="11"/>
      <c r="K1075" s="12"/>
      <c r="L1075" s="12"/>
      <c r="M1075" s="11"/>
    </row>
    <row r="1076" spans="3:13">
      <c r="C1076" s="9"/>
      <c r="D1076" s="17"/>
      <c r="E1076" s="17"/>
      <c r="F1076" s="17"/>
      <c r="G1076" s="11"/>
      <c r="H1076" s="11"/>
      <c r="I1076" s="11"/>
      <c r="J1076" s="11"/>
      <c r="K1076" s="12"/>
      <c r="L1076" s="12"/>
      <c r="M1076" s="11"/>
    </row>
    <row r="1077" spans="3:13">
      <c r="C1077" s="9"/>
      <c r="D1077" s="17"/>
      <c r="E1077" s="17"/>
      <c r="F1077" s="17"/>
      <c r="G1077" s="11"/>
      <c r="H1077" s="11"/>
      <c r="I1077" s="11"/>
      <c r="J1077" s="11"/>
      <c r="K1077" s="12"/>
      <c r="L1077" s="12"/>
      <c r="M1077" s="11"/>
    </row>
    <row r="1078" spans="3:13">
      <c r="C1078" s="9"/>
      <c r="D1078" s="17"/>
      <c r="E1078" s="17"/>
      <c r="F1078" s="17"/>
      <c r="G1078" s="11"/>
      <c r="H1078" s="11"/>
      <c r="I1078" s="11"/>
      <c r="J1078" s="11"/>
      <c r="K1078" s="12"/>
      <c r="L1078" s="12"/>
      <c r="M1078" s="11"/>
    </row>
    <row r="1079" spans="3:13">
      <c r="C1079" s="9"/>
      <c r="D1079" s="17"/>
      <c r="E1079" s="17"/>
      <c r="F1079" s="17"/>
      <c r="G1079" s="11"/>
      <c r="H1079" s="11"/>
      <c r="I1079" s="11"/>
      <c r="J1079" s="11"/>
      <c r="K1079" s="12"/>
      <c r="L1079" s="12"/>
      <c r="M1079" s="11"/>
    </row>
    <row r="1080" spans="3:13">
      <c r="C1080" s="9"/>
      <c r="D1080" s="17"/>
      <c r="E1080" s="17"/>
      <c r="F1080" s="17"/>
      <c r="G1080" s="11"/>
      <c r="H1080" s="11"/>
      <c r="I1080" s="11"/>
      <c r="J1080" s="11"/>
      <c r="K1080" s="12"/>
      <c r="L1080" s="12"/>
      <c r="M1080" s="11"/>
    </row>
    <row r="1081" spans="3:13">
      <c r="C1081" s="9"/>
      <c r="D1081" s="17"/>
      <c r="E1081" s="17"/>
      <c r="F1081" s="17"/>
      <c r="G1081" s="11"/>
      <c r="H1081" s="11"/>
      <c r="I1081" s="11"/>
      <c r="J1081" s="11"/>
      <c r="K1081" s="12"/>
      <c r="L1081" s="12"/>
      <c r="M1081" s="11"/>
    </row>
    <row r="1082" spans="3:13">
      <c r="C1082" s="9"/>
      <c r="D1082" s="17"/>
      <c r="E1082" s="17"/>
      <c r="F1082" s="17"/>
      <c r="G1082" s="11"/>
      <c r="H1082" s="11"/>
      <c r="I1082" s="11"/>
      <c r="J1082" s="11"/>
      <c r="K1082" s="12"/>
      <c r="L1082" s="12"/>
      <c r="M1082" s="11"/>
    </row>
    <row r="1083" spans="3:13">
      <c r="C1083" s="9"/>
      <c r="D1083" s="17"/>
      <c r="E1083" s="17"/>
      <c r="F1083" s="17"/>
      <c r="G1083" s="11"/>
      <c r="H1083" s="11"/>
      <c r="I1083" s="11"/>
      <c r="J1083" s="11"/>
      <c r="K1083" s="12"/>
      <c r="L1083" s="12"/>
      <c r="M1083" s="11"/>
    </row>
    <row r="1084" spans="3:13">
      <c r="C1084" s="9"/>
      <c r="D1084" s="17"/>
      <c r="E1084" s="17"/>
      <c r="F1084" s="17"/>
      <c r="G1084" s="11"/>
      <c r="H1084" s="11"/>
      <c r="I1084" s="11"/>
      <c r="J1084" s="11"/>
      <c r="K1084" s="12"/>
      <c r="L1084" s="12"/>
      <c r="M1084" s="11"/>
    </row>
    <row r="1085" spans="3:13">
      <c r="C1085" s="9"/>
      <c r="D1085" s="17"/>
      <c r="E1085" s="17"/>
      <c r="F1085" s="17"/>
      <c r="G1085" s="11"/>
      <c r="H1085" s="11"/>
      <c r="I1085" s="11"/>
      <c r="J1085" s="11"/>
      <c r="K1085" s="12"/>
      <c r="L1085" s="12"/>
      <c r="M1085" s="11"/>
    </row>
    <row r="1086" spans="3:13">
      <c r="C1086" s="9"/>
      <c r="D1086" s="17"/>
      <c r="E1086" s="17"/>
      <c r="F1086" s="17"/>
      <c r="G1086" s="11"/>
      <c r="H1086" s="11"/>
      <c r="I1086" s="11"/>
      <c r="J1086" s="11"/>
      <c r="K1086" s="12"/>
      <c r="L1086" s="12"/>
      <c r="M1086" s="11"/>
    </row>
    <row r="1087" spans="3:13">
      <c r="C1087" s="9"/>
      <c r="D1087" s="17"/>
      <c r="E1087" s="17"/>
      <c r="F1087" s="17"/>
      <c r="G1087" s="11"/>
      <c r="H1087" s="11"/>
      <c r="I1087" s="11"/>
      <c r="J1087" s="11"/>
      <c r="K1087" s="12"/>
      <c r="L1087" s="12"/>
      <c r="M1087" s="11"/>
    </row>
    <row r="1088" spans="3:13">
      <c r="C1088" s="9"/>
      <c r="D1088" s="17"/>
      <c r="E1088" s="17"/>
      <c r="F1088" s="17"/>
      <c r="G1088" s="11"/>
      <c r="H1088" s="11"/>
      <c r="I1088" s="11"/>
      <c r="J1088" s="11"/>
      <c r="K1088" s="12"/>
      <c r="L1088" s="12"/>
      <c r="M1088" s="11"/>
    </row>
    <row r="1089" spans="3:13">
      <c r="C1089" s="9"/>
      <c r="D1089" s="17"/>
      <c r="E1089" s="17"/>
      <c r="F1089" s="17"/>
      <c r="G1089" s="11"/>
      <c r="H1089" s="11"/>
      <c r="I1089" s="11"/>
      <c r="J1089" s="11"/>
      <c r="K1089" s="12"/>
      <c r="L1089" s="12"/>
      <c r="M1089" s="11"/>
    </row>
    <row r="1090" spans="3:13">
      <c r="C1090" s="9"/>
      <c r="D1090" s="17"/>
      <c r="E1090" s="17"/>
      <c r="F1090" s="17"/>
      <c r="G1090" s="11"/>
      <c r="H1090" s="11"/>
      <c r="I1090" s="11"/>
      <c r="J1090" s="11"/>
      <c r="K1090" s="12"/>
      <c r="L1090" s="12"/>
      <c r="M1090" s="11"/>
    </row>
    <row r="1091" spans="3:13">
      <c r="C1091" s="9"/>
      <c r="D1091" s="17"/>
      <c r="E1091" s="17"/>
      <c r="F1091" s="17"/>
      <c r="G1091" s="11"/>
      <c r="H1091" s="11"/>
      <c r="I1091" s="11"/>
      <c r="J1091" s="11"/>
      <c r="K1091" s="12"/>
      <c r="L1091" s="12"/>
      <c r="M1091" s="11"/>
    </row>
    <row r="1092" spans="3:13">
      <c r="C1092" s="9"/>
      <c r="D1092" s="17"/>
      <c r="E1092" s="17"/>
      <c r="F1092" s="17"/>
      <c r="G1092" s="11"/>
      <c r="H1092" s="11"/>
      <c r="I1092" s="11"/>
      <c r="J1092" s="11"/>
      <c r="K1092" s="12"/>
      <c r="L1092" s="12"/>
      <c r="M1092" s="11"/>
    </row>
    <row r="1093" spans="3:13">
      <c r="C1093" s="9"/>
      <c r="D1093" s="17"/>
      <c r="E1093" s="17"/>
      <c r="F1093" s="17"/>
      <c r="G1093" s="11"/>
      <c r="H1093" s="11"/>
      <c r="I1093" s="11"/>
      <c r="J1093" s="11"/>
      <c r="K1093" s="12"/>
      <c r="L1093" s="12"/>
      <c r="M1093" s="11"/>
    </row>
    <row r="1094" spans="3:13">
      <c r="C1094" s="9"/>
      <c r="D1094" s="17"/>
      <c r="E1094" s="17"/>
      <c r="F1094" s="17"/>
      <c r="G1094" s="11"/>
      <c r="H1094" s="11"/>
      <c r="I1094" s="11"/>
      <c r="J1094" s="11"/>
      <c r="K1094" s="12"/>
      <c r="L1094" s="12"/>
      <c r="M1094" s="11"/>
    </row>
    <row r="1095" spans="3:13">
      <c r="C1095" s="9"/>
      <c r="D1095" s="17"/>
      <c r="E1095" s="17"/>
      <c r="F1095" s="17"/>
      <c r="G1095" s="11"/>
      <c r="H1095" s="11"/>
      <c r="I1095" s="11"/>
      <c r="J1095" s="11"/>
      <c r="K1095" s="12"/>
      <c r="L1095" s="12"/>
      <c r="M1095" s="11"/>
    </row>
    <row r="1096" spans="3:13">
      <c r="C1096" s="9"/>
      <c r="D1096" s="17"/>
      <c r="E1096" s="17"/>
      <c r="F1096" s="17"/>
      <c r="G1096" s="11"/>
      <c r="H1096" s="11"/>
      <c r="I1096" s="11"/>
      <c r="J1096" s="11"/>
      <c r="K1096" s="12"/>
      <c r="L1096" s="12"/>
      <c r="M1096" s="11"/>
    </row>
    <row r="1097" spans="3:13">
      <c r="C1097" s="9"/>
      <c r="D1097" s="17"/>
      <c r="E1097" s="17"/>
      <c r="F1097" s="17"/>
      <c r="G1097" s="11"/>
      <c r="H1097" s="11"/>
      <c r="I1097" s="11"/>
      <c r="J1097" s="11"/>
      <c r="K1097" s="12"/>
      <c r="L1097" s="12"/>
      <c r="M1097" s="11"/>
    </row>
    <row r="1098" spans="3:13">
      <c r="C1098" s="9"/>
      <c r="D1098" s="17"/>
      <c r="E1098" s="17"/>
      <c r="F1098" s="17"/>
      <c r="G1098" s="11"/>
      <c r="H1098" s="11"/>
      <c r="I1098" s="11"/>
      <c r="J1098" s="11"/>
      <c r="K1098" s="12"/>
      <c r="L1098" s="12"/>
      <c r="M1098" s="11"/>
    </row>
    <row r="1099" spans="3:13">
      <c r="C1099" s="9"/>
      <c r="D1099" s="17"/>
      <c r="E1099" s="17"/>
      <c r="F1099" s="17"/>
      <c r="G1099" s="11"/>
      <c r="H1099" s="11"/>
      <c r="I1099" s="11"/>
      <c r="J1099" s="11"/>
      <c r="K1099" s="12"/>
      <c r="L1099" s="12"/>
      <c r="M1099" s="11"/>
    </row>
    <row r="1100" spans="3:13">
      <c r="C1100" s="9"/>
      <c r="D1100" s="17"/>
      <c r="E1100" s="17"/>
      <c r="F1100" s="17"/>
      <c r="G1100" s="11"/>
      <c r="H1100" s="11"/>
      <c r="I1100" s="11"/>
      <c r="J1100" s="11"/>
      <c r="K1100" s="12"/>
      <c r="L1100" s="12"/>
      <c r="M1100" s="11"/>
    </row>
    <row r="1101" spans="3:13">
      <c r="C1101" s="9"/>
      <c r="D1101" s="17"/>
      <c r="E1101" s="17"/>
      <c r="F1101" s="17"/>
      <c r="G1101" s="11"/>
      <c r="H1101" s="11"/>
      <c r="I1101" s="11"/>
      <c r="J1101" s="11"/>
      <c r="K1101" s="12"/>
      <c r="L1101" s="12"/>
      <c r="M1101" s="11"/>
    </row>
    <row r="1102" spans="3:13">
      <c r="C1102" s="9"/>
      <c r="D1102" s="17"/>
      <c r="E1102" s="17"/>
      <c r="F1102" s="17"/>
      <c r="G1102" s="11"/>
      <c r="H1102" s="11"/>
      <c r="I1102" s="11"/>
      <c r="J1102" s="11"/>
      <c r="K1102" s="12"/>
      <c r="L1102" s="12"/>
      <c r="M1102" s="11"/>
    </row>
    <row r="1103" spans="3:13">
      <c r="C1103" s="9"/>
      <c r="D1103" s="17"/>
      <c r="E1103" s="17"/>
      <c r="F1103" s="17"/>
      <c r="G1103" s="11"/>
      <c r="H1103" s="11"/>
      <c r="I1103" s="11"/>
      <c r="J1103" s="11"/>
      <c r="K1103" s="12"/>
      <c r="L1103" s="12"/>
      <c r="M1103" s="11"/>
    </row>
    <row r="1104" spans="3:13">
      <c r="C1104" s="9"/>
      <c r="D1104" s="17"/>
      <c r="E1104" s="17"/>
      <c r="F1104" s="17"/>
      <c r="G1104" s="11"/>
      <c r="H1104" s="11"/>
      <c r="I1104" s="11"/>
      <c r="J1104" s="11"/>
      <c r="K1104" s="12"/>
      <c r="L1104" s="12"/>
      <c r="M1104" s="11"/>
    </row>
    <row r="1105" spans="3:13">
      <c r="C1105" s="9"/>
      <c r="D1105" s="17"/>
      <c r="E1105" s="17"/>
      <c r="F1105" s="17"/>
      <c r="G1105" s="11"/>
      <c r="H1105" s="11"/>
      <c r="I1105" s="11"/>
      <c r="J1105" s="11"/>
      <c r="K1105" s="12"/>
      <c r="L1105" s="12"/>
      <c r="M1105" s="11"/>
    </row>
    <row r="1106" spans="3:13">
      <c r="C1106" s="9"/>
      <c r="D1106" s="17"/>
      <c r="E1106" s="17"/>
      <c r="F1106" s="17"/>
      <c r="G1106" s="11"/>
      <c r="H1106" s="11"/>
      <c r="I1106" s="11"/>
      <c r="J1106" s="11"/>
      <c r="K1106" s="12"/>
      <c r="L1106" s="12"/>
      <c r="M1106" s="11"/>
    </row>
    <row r="1107" spans="3:13">
      <c r="C1107" s="9"/>
      <c r="D1107" s="17"/>
      <c r="E1107" s="17"/>
      <c r="F1107" s="17"/>
      <c r="G1107" s="11"/>
      <c r="H1107" s="11"/>
      <c r="I1107" s="11"/>
      <c r="J1107" s="11"/>
      <c r="K1107" s="12"/>
      <c r="L1107" s="12"/>
      <c r="M1107" s="11"/>
    </row>
    <row r="1108" spans="3:13">
      <c r="C1108" s="9"/>
      <c r="D1108" s="17"/>
      <c r="E1108" s="17"/>
      <c r="F1108" s="17"/>
      <c r="G1108" s="11"/>
      <c r="H1108" s="11"/>
      <c r="I1108" s="11"/>
      <c r="J1108" s="11"/>
      <c r="K1108" s="12"/>
      <c r="L1108" s="12"/>
      <c r="M1108" s="11"/>
    </row>
    <row r="1109" spans="3:13">
      <c r="C1109" s="9"/>
      <c r="D1109" s="17"/>
      <c r="E1109" s="17"/>
      <c r="F1109" s="17"/>
      <c r="G1109" s="11"/>
      <c r="H1109" s="11"/>
      <c r="I1109" s="11"/>
      <c r="J1109" s="11"/>
      <c r="K1109" s="12"/>
      <c r="L1109" s="12"/>
      <c r="M1109" s="11"/>
    </row>
    <row r="1110" spans="3:13">
      <c r="C1110" s="9"/>
      <c r="D1110" s="17"/>
      <c r="E1110" s="17"/>
      <c r="F1110" s="17"/>
      <c r="G1110" s="11"/>
      <c r="H1110" s="11"/>
      <c r="I1110" s="11"/>
      <c r="J1110" s="11"/>
      <c r="K1110" s="12"/>
      <c r="L1110" s="12"/>
      <c r="M1110" s="11"/>
    </row>
    <row r="1111" spans="3:13">
      <c r="C1111" s="9"/>
      <c r="D1111" s="17"/>
      <c r="E1111" s="17"/>
      <c r="F1111" s="17"/>
      <c r="G1111" s="11"/>
      <c r="H1111" s="11"/>
      <c r="I1111" s="11"/>
      <c r="J1111" s="11"/>
      <c r="K1111" s="12"/>
      <c r="L1111" s="12"/>
      <c r="M1111" s="11"/>
    </row>
    <row r="1112" spans="3:13">
      <c r="C1112" s="9"/>
      <c r="D1112" s="17"/>
      <c r="E1112" s="17"/>
      <c r="F1112" s="17"/>
      <c r="G1112" s="11"/>
      <c r="H1112" s="11"/>
      <c r="I1112" s="11"/>
      <c r="J1112" s="11"/>
      <c r="K1112" s="12"/>
      <c r="L1112" s="12"/>
      <c r="M1112" s="11"/>
    </row>
    <row r="1113" spans="3:13">
      <c r="C1113" s="9"/>
      <c r="D1113" s="17"/>
      <c r="E1113" s="17"/>
      <c r="F1113" s="17"/>
      <c r="G1113" s="11"/>
      <c r="H1113" s="11"/>
      <c r="I1113" s="11"/>
      <c r="J1113" s="11"/>
      <c r="K1113" s="12"/>
      <c r="L1113" s="12"/>
      <c r="M1113" s="11"/>
    </row>
    <row r="1114" spans="3:13">
      <c r="C1114" s="9"/>
      <c r="D1114" s="17"/>
      <c r="E1114" s="17"/>
      <c r="F1114" s="17"/>
      <c r="G1114" s="11"/>
      <c r="H1114" s="11"/>
      <c r="I1114" s="11"/>
      <c r="J1114" s="11"/>
      <c r="K1114" s="12"/>
      <c r="L1114" s="12"/>
      <c r="M1114" s="11"/>
    </row>
    <row r="1115" spans="3:13">
      <c r="C1115" s="9"/>
      <c r="D1115" s="17"/>
      <c r="E1115" s="17"/>
      <c r="F1115" s="17"/>
      <c r="G1115" s="11"/>
      <c r="H1115" s="11"/>
      <c r="I1115" s="11"/>
      <c r="J1115" s="11"/>
      <c r="K1115" s="12"/>
      <c r="L1115" s="12"/>
      <c r="M1115" s="11"/>
    </row>
    <row r="1116" spans="3:13">
      <c r="C1116" s="9"/>
      <c r="D1116" s="17"/>
      <c r="E1116" s="17"/>
      <c r="F1116" s="17"/>
      <c r="G1116" s="11"/>
      <c r="H1116" s="11"/>
      <c r="I1116" s="11"/>
      <c r="J1116" s="11"/>
      <c r="K1116" s="12"/>
      <c r="L1116" s="12"/>
      <c r="M1116" s="11"/>
    </row>
    <row r="1117" spans="3:13">
      <c r="C1117" s="9"/>
      <c r="D1117" s="17"/>
      <c r="E1117" s="17"/>
      <c r="F1117" s="17"/>
      <c r="G1117" s="11"/>
      <c r="H1117" s="11"/>
      <c r="I1117" s="11"/>
      <c r="J1117" s="11"/>
      <c r="K1117" s="12"/>
      <c r="L1117" s="12"/>
      <c r="M1117" s="11"/>
    </row>
    <row r="1118" spans="3:13">
      <c r="C1118" s="9"/>
      <c r="D1118" s="17"/>
      <c r="E1118" s="17"/>
      <c r="F1118" s="17"/>
      <c r="G1118" s="11"/>
      <c r="H1118" s="11"/>
      <c r="I1118" s="11"/>
      <c r="J1118" s="11"/>
      <c r="K1118" s="12"/>
      <c r="L1118" s="12"/>
      <c r="M1118" s="11"/>
    </row>
    <row r="1119" spans="3:13">
      <c r="C1119" s="9"/>
      <c r="D1119" s="17"/>
      <c r="E1119" s="17"/>
      <c r="F1119" s="17"/>
      <c r="G1119" s="11"/>
      <c r="H1119" s="11"/>
      <c r="I1119" s="11"/>
      <c r="J1119" s="11"/>
      <c r="K1119" s="12"/>
      <c r="L1119" s="12"/>
      <c r="M1119" s="11"/>
    </row>
    <row r="1120" spans="3:13">
      <c r="C1120" s="9"/>
      <c r="D1120" s="17"/>
      <c r="E1120" s="17"/>
      <c r="F1120" s="17"/>
      <c r="G1120" s="11"/>
      <c r="H1120" s="11"/>
      <c r="I1120" s="11"/>
      <c r="J1120" s="11"/>
      <c r="K1120" s="12"/>
      <c r="L1120" s="12"/>
      <c r="M1120" s="11"/>
    </row>
    <row r="1121" spans="3:13">
      <c r="C1121" s="9"/>
      <c r="D1121" s="17"/>
      <c r="E1121" s="17"/>
      <c r="F1121" s="17"/>
      <c r="G1121" s="11"/>
      <c r="H1121" s="11"/>
      <c r="I1121" s="11"/>
      <c r="J1121" s="11"/>
      <c r="K1121" s="12"/>
      <c r="L1121" s="12"/>
      <c r="M1121" s="11"/>
    </row>
    <row r="1122" spans="3:13">
      <c r="C1122" s="9"/>
      <c r="D1122" s="17"/>
      <c r="E1122" s="17"/>
      <c r="F1122" s="17"/>
      <c r="G1122" s="11"/>
      <c r="H1122" s="11"/>
      <c r="I1122" s="11"/>
      <c r="J1122" s="11"/>
      <c r="K1122" s="12"/>
      <c r="L1122" s="12"/>
      <c r="M1122" s="11"/>
    </row>
    <row r="1123" spans="3:13">
      <c r="C1123" s="9"/>
      <c r="D1123" s="17"/>
      <c r="E1123" s="17"/>
      <c r="F1123" s="17"/>
      <c r="G1123" s="11"/>
      <c r="H1123" s="11"/>
      <c r="I1123" s="11"/>
      <c r="J1123" s="11"/>
      <c r="K1123" s="12"/>
      <c r="L1123" s="12"/>
      <c r="M1123" s="11"/>
    </row>
    <row r="1124" spans="3:13">
      <c r="C1124" s="9"/>
      <c r="D1124" s="17"/>
      <c r="E1124" s="17"/>
      <c r="F1124" s="17"/>
      <c r="G1124" s="11"/>
      <c r="H1124" s="11"/>
      <c r="I1124" s="11"/>
      <c r="J1124" s="11"/>
      <c r="K1124" s="12"/>
      <c r="L1124" s="12"/>
      <c r="M1124" s="11"/>
    </row>
    <row r="1125" spans="3:13">
      <c r="C1125" s="9"/>
      <c r="D1125" s="17"/>
      <c r="E1125" s="17"/>
      <c r="F1125" s="17"/>
      <c r="G1125" s="11"/>
      <c r="H1125" s="11"/>
      <c r="I1125" s="11"/>
      <c r="J1125" s="11"/>
      <c r="K1125" s="12"/>
      <c r="L1125" s="12"/>
      <c r="M1125" s="11"/>
    </row>
    <row r="1126" spans="3:13">
      <c r="C1126" s="9"/>
      <c r="D1126" s="17"/>
      <c r="E1126" s="17"/>
      <c r="F1126" s="17"/>
      <c r="G1126" s="11"/>
      <c r="H1126" s="11"/>
      <c r="I1126" s="11"/>
      <c r="J1126" s="11"/>
      <c r="K1126" s="12"/>
      <c r="L1126" s="12"/>
      <c r="M1126" s="11"/>
    </row>
    <row r="1127" spans="3:13">
      <c r="C1127" s="9"/>
      <c r="D1127" s="17"/>
      <c r="E1127" s="17"/>
      <c r="F1127" s="17"/>
      <c r="G1127" s="11"/>
      <c r="H1127" s="11"/>
      <c r="I1127" s="11"/>
      <c r="J1127" s="11"/>
      <c r="K1127" s="12"/>
      <c r="L1127" s="12"/>
      <c r="M1127" s="11"/>
    </row>
    <row r="1128" spans="3:13">
      <c r="C1128" s="9"/>
      <c r="D1128" s="17"/>
      <c r="E1128" s="17"/>
      <c r="F1128" s="17"/>
      <c r="G1128" s="11"/>
      <c r="H1128" s="11"/>
      <c r="I1128" s="11"/>
      <c r="J1128" s="11"/>
      <c r="K1128" s="12"/>
      <c r="L1128" s="12"/>
      <c r="M1128" s="11"/>
    </row>
    <row r="1129" spans="3:13">
      <c r="C1129" s="9"/>
      <c r="D1129" s="17"/>
      <c r="E1129" s="17"/>
      <c r="F1129" s="17"/>
      <c r="G1129" s="11"/>
      <c r="H1129" s="11"/>
      <c r="I1129" s="11"/>
      <c r="J1129" s="11"/>
      <c r="K1129" s="12"/>
      <c r="L1129" s="12"/>
      <c r="M1129" s="11"/>
    </row>
    <row r="1130" spans="3:13">
      <c r="C1130" s="9"/>
      <c r="D1130" s="17"/>
      <c r="E1130" s="17"/>
      <c r="F1130" s="17"/>
      <c r="G1130" s="11"/>
      <c r="H1130" s="11"/>
      <c r="I1130" s="11"/>
      <c r="J1130" s="11"/>
      <c r="K1130" s="12"/>
      <c r="L1130" s="12"/>
      <c r="M1130" s="11"/>
    </row>
    <row r="1131" spans="3:13">
      <c r="C1131" s="9"/>
      <c r="D1131" s="17"/>
      <c r="E1131" s="17"/>
      <c r="F1131" s="17"/>
      <c r="G1131" s="11"/>
      <c r="H1131" s="11"/>
      <c r="I1131" s="11"/>
      <c r="J1131" s="11"/>
      <c r="K1131" s="12"/>
      <c r="L1131" s="12"/>
      <c r="M1131" s="11"/>
    </row>
    <row r="1132" spans="3:13">
      <c r="C1132" s="9"/>
      <c r="D1132" s="17"/>
      <c r="E1132" s="17"/>
      <c r="F1132" s="17"/>
      <c r="G1132" s="11"/>
      <c r="H1132" s="11"/>
      <c r="I1132" s="11"/>
      <c r="J1132" s="11"/>
      <c r="K1132" s="12"/>
      <c r="L1132" s="12"/>
      <c r="M1132" s="11"/>
    </row>
    <row r="1133" spans="3:13">
      <c r="C1133" s="9"/>
      <c r="D1133" s="17"/>
      <c r="E1133" s="17"/>
      <c r="F1133" s="17"/>
      <c r="G1133" s="11"/>
      <c r="H1133" s="11"/>
      <c r="I1133" s="11"/>
      <c r="J1133" s="11"/>
      <c r="K1133" s="12"/>
      <c r="L1133" s="12"/>
      <c r="M1133" s="11"/>
    </row>
    <row r="1134" spans="3:13">
      <c r="C1134" s="9"/>
      <c r="D1134" s="17"/>
      <c r="E1134" s="17"/>
      <c r="F1134" s="17"/>
      <c r="G1134" s="11"/>
      <c r="H1134" s="11"/>
      <c r="I1134" s="11"/>
      <c r="J1134" s="11"/>
      <c r="K1134" s="12"/>
      <c r="L1134" s="12"/>
      <c r="M1134" s="11"/>
    </row>
    <row r="1135" spans="3:13">
      <c r="C1135" s="9"/>
      <c r="D1135" s="17"/>
      <c r="E1135" s="17"/>
      <c r="F1135" s="17"/>
      <c r="G1135" s="11"/>
      <c r="H1135" s="11"/>
      <c r="I1135" s="11"/>
      <c r="J1135" s="11"/>
      <c r="K1135" s="12"/>
      <c r="L1135" s="12"/>
      <c r="M1135" s="11"/>
    </row>
    <row r="1136" spans="3:13">
      <c r="C1136" s="9"/>
      <c r="D1136" s="17"/>
      <c r="E1136" s="17"/>
      <c r="F1136" s="17"/>
      <c r="G1136" s="11"/>
      <c r="H1136" s="11"/>
      <c r="I1136" s="11"/>
      <c r="J1136" s="11"/>
      <c r="K1136" s="12"/>
      <c r="L1136" s="12"/>
      <c r="M1136" s="11"/>
    </row>
    <row r="1137" spans="3:13">
      <c r="C1137" s="9"/>
      <c r="D1137" s="17"/>
      <c r="E1137" s="17"/>
      <c r="F1137" s="17"/>
      <c r="G1137" s="11"/>
      <c r="H1137" s="11"/>
      <c r="I1137" s="11"/>
      <c r="J1137" s="11"/>
      <c r="K1137" s="12"/>
      <c r="L1137" s="12"/>
      <c r="M1137" s="11"/>
    </row>
    <row r="1138" spans="3:13">
      <c r="C1138" s="9"/>
      <c r="D1138" s="17"/>
      <c r="E1138" s="17"/>
      <c r="F1138" s="17"/>
      <c r="G1138" s="11"/>
      <c r="H1138" s="11"/>
      <c r="I1138" s="11"/>
      <c r="J1138" s="11"/>
      <c r="K1138" s="12"/>
      <c r="L1138" s="12"/>
      <c r="M1138" s="11"/>
    </row>
    <row r="1139" spans="3:13">
      <c r="C1139" s="9"/>
      <c r="D1139" s="17"/>
      <c r="E1139" s="17"/>
      <c r="F1139" s="17"/>
      <c r="G1139" s="11"/>
      <c r="H1139" s="11"/>
      <c r="I1139" s="11"/>
      <c r="J1139" s="11"/>
      <c r="K1139" s="12"/>
      <c r="L1139" s="12"/>
      <c r="M1139" s="11"/>
    </row>
    <row r="1140" spans="3:13">
      <c r="C1140" s="9"/>
      <c r="D1140" s="17"/>
      <c r="E1140" s="17"/>
      <c r="F1140" s="17"/>
      <c r="G1140" s="11"/>
      <c r="H1140" s="11"/>
      <c r="I1140" s="11"/>
      <c r="J1140" s="11"/>
      <c r="K1140" s="12"/>
      <c r="L1140" s="12"/>
      <c r="M1140" s="11"/>
    </row>
    <row r="1141" spans="3:13">
      <c r="C1141" s="9"/>
      <c r="D1141" s="17"/>
      <c r="E1141" s="17"/>
      <c r="F1141" s="17"/>
      <c r="G1141" s="11"/>
      <c r="H1141" s="11"/>
      <c r="I1141" s="11"/>
      <c r="J1141" s="11"/>
      <c r="K1141" s="12"/>
      <c r="L1141" s="12"/>
      <c r="M1141" s="11"/>
    </row>
    <row r="1142" spans="3:13">
      <c r="C1142" s="9"/>
      <c r="D1142" s="17"/>
      <c r="E1142" s="17"/>
      <c r="F1142" s="17"/>
      <c r="G1142" s="11"/>
      <c r="H1142" s="11"/>
      <c r="I1142" s="11"/>
      <c r="J1142" s="11"/>
      <c r="K1142" s="12"/>
      <c r="L1142" s="12"/>
      <c r="M1142" s="11"/>
    </row>
    <row r="1143" spans="3:13">
      <c r="C1143" s="9"/>
      <c r="D1143" s="17"/>
      <c r="E1143" s="17"/>
      <c r="F1143" s="17"/>
      <c r="G1143" s="11"/>
      <c r="H1143" s="11"/>
      <c r="I1143" s="11"/>
      <c r="J1143" s="11"/>
      <c r="K1143" s="12"/>
      <c r="L1143" s="12"/>
      <c r="M1143" s="11"/>
    </row>
    <row r="1144" spans="3:13">
      <c r="C1144" s="9"/>
      <c r="D1144" s="17"/>
      <c r="E1144" s="17"/>
      <c r="F1144" s="17"/>
      <c r="G1144" s="11"/>
      <c r="H1144" s="11"/>
      <c r="I1144" s="11"/>
      <c r="J1144" s="11"/>
      <c r="K1144" s="12"/>
      <c r="L1144" s="12"/>
      <c r="M1144" s="11"/>
    </row>
    <row r="1145" spans="3:13">
      <c r="C1145" s="9"/>
      <c r="D1145" s="17"/>
      <c r="E1145" s="17"/>
      <c r="F1145" s="17"/>
      <c r="G1145" s="11"/>
      <c r="H1145" s="11"/>
      <c r="I1145" s="11"/>
      <c r="J1145" s="11"/>
      <c r="K1145" s="12"/>
      <c r="L1145" s="12"/>
      <c r="M1145" s="11"/>
    </row>
    <row r="1146" spans="3:13">
      <c r="C1146" s="9"/>
      <c r="D1146" s="17"/>
      <c r="E1146" s="17"/>
      <c r="F1146" s="17"/>
      <c r="G1146" s="11"/>
      <c r="H1146" s="11"/>
      <c r="I1146" s="11"/>
      <c r="J1146" s="11"/>
      <c r="K1146" s="12"/>
      <c r="L1146" s="12"/>
      <c r="M1146" s="11"/>
    </row>
    <row r="1147" spans="3:13">
      <c r="C1147" s="9"/>
      <c r="D1147" s="17"/>
      <c r="E1147" s="17"/>
      <c r="F1147" s="17"/>
      <c r="G1147" s="11"/>
      <c r="H1147" s="11"/>
      <c r="I1147" s="11"/>
      <c r="J1147" s="11"/>
      <c r="K1147" s="12"/>
      <c r="L1147" s="12"/>
      <c r="M1147" s="11"/>
    </row>
    <row r="1148" spans="3:13">
      <c r="C1148" s="9"/>
      <c r="D1148" s="17"/>
      <c r="E1148" s="17"/>
      <c r="F1148" s="17"/>
      <c r="G1148" s="11"/>
      <c r="H1148" s="11"/>
      <c r="I1148" s="11"/>
      <c r="J1148" s="11"/>
      <c r="K1148" s="12"/>
      <c r="L1148" s="12"/>
      <c r="M1148" s="11"/>
    </row>
    <row r="1149" spans="3:13">
      <c r="C1149" s="9"/>
      <c r="D1149" s="17"/>
      <c r="E1149" s="17"/>
      <c r="F1149" s="17"/>
      <c r="G1149" s="11"/>
      <c r="H1149" s="11"/>
      <c r="I1149" s="11"/>
      <c r="J1149" s="11"/>
      <c r="K1149" s="12"/>
      <c r="L1149" s="12"/>
      <c r="M1149" s="11"/>
    </row>
    <row r="1150" spans="3:13">
      <c r="C1150" s="9"/>
      <c r="D1150" s="17"/>
      <c r="E1150" s="17"/>
      <c r="F1150" s="17"/>
      <c r="G1150" s="11"/>
      <c r="H1150" s="11"/>
      <c r="I1150" s="11"/>
      <c r="J1150" s="11"/>
      <c r="K1150" s="12"/>
      <c r="L1150" s="12"/>
      <c r="M1150" s="11"/>
    </row>
    <row r="1151" spans="3:13">
      <c r="C1151" s="9"/>
      <c r="D1151" s="17"/>
      <c r="E1151" s="17"/>
      <c r="F1151" s="17"/>
      <c r="G1151" s="11"/>
      <c r="H1151" s="11"/>
      <c r="I1151" s="11"/>
      <c r="J1151" s="11"/>
      <c r="K1151" s="12"/>
      <c r="L1151" s="12"/>
      <c r="M1151" s="11"/>
    </row>
    <row r="1152" spans="3:13">
      <c r="C1152" s="9"/>
      <c r="D1152" s="17"/>
      <c r="E1152" s="17"/>
      <c r="F1152" s="17"/>
      <c r="G1152" s="11"/>
      <c r="H1152" s="11"/>
      <c r="I1152" s="11"/>
      <c r="J1152" s="11"/>
      <c r="K1152" s="12"/>
      <c r="L1152" s="12"/>
      <c r="M1152" s="11"/>
    </row>
    <row r="1153" spans="3:13">
      <c r="C1153" s="9"/>
      <c r="D1153" s="17"/>
      <c r="E1153" s="17"/>
      <c r="F1153" s="17"/>
      <c r="G1153" s="11"/>
      <c r="H1153" s="11"/>
      <c r="I1153" s="11"/>
      <c r="J1153" s="11"/>
      <c r="K1153" s="12"/>
      <c r="L1153" s="12"/>
      <c r="M1153" s="11"/>
    </row>
    <row r="1154" spans="3:13">
      <c r="C1154" s="9"/>
      <c r="D1154" s="17"/>
      <c r="E1154" s="17"/>
      <c r="F1154" s="17"/>
      <c r="G1154" s="11"/>
      <c r="H1154" s="11"/>
      <c r="I1154" s="11"/>
      <c r="J1154" s="11"/>
      <c r="K1154" s="12"/>
      <c r="L1154" s="12"/>
      <c r="M1154" s="11"/>
    </row>
    <row r="1155" spans="3:13">
      <c r="C1155" s="9"/>
      <c r="D1155" s="17"/>
      <c r="E1155" s="17"/>
      <c r="F1155" s="17"/>
      <c r="G1155" s="11"/>
      <c r="H1155" s="11"/>
      <c r="I1155" s="11"/>
      <c r="J1155" s="11"/>
      <c r="K1155" s="12"/>
      <c r="L1155" s="12"/>
      <c r="M1155" s="11"/>
    </row>
    <row r="1156" spans="3:13">
      <c r="C1156" s="9"/>
      <c r="D1156" s="17"/>
      <c r="E1156" s="17"/>
      <c r="F1156" s="17"/>
      <c r="G1156" s="11"/>
      <c r="H1156" s="11"/>
      <c r="I1156" s="11"/>
      <c r="J1156" s="11"/>
      <c r="K1156" s="12"/>
      <c r="L1156" s="12"/>
      <c r="M1156" s="11"/>
    </row>
    <row r="1157" spans="3:13">
      <c r="C1157" s="9"/>
      <c r="D1157" s="17"/>
      <c r="E1157" s="17"/>
      <c r="F1157" s="17"/>
      <c r="G1157" s="11"/>
      <c r="H1157" s="11"/>
      <c r="I1157" s="11"/>
      <c r="J1157" s="11"/>
      <c r="K1157" s="12"/>
      <c r="L1157" s="12"/>
      <c r="M1157" s="11"/>
    </row>
    <row r="1158" spans="3:13">
      <c r="C1158" s="9"/>
      <c r="D1158" s="17"/>
      <c r="E1158" s="17"/>
      <c r="F1158" s="17"/>
      <c r="G1158" s="11"/>
      <c r="H1158" s="11"/>
      <c r="I1158" s="11"/>
      <c r="J1158" s="11"/>
      <c r="K1158" s="12"/>
      <c r="L1158" s="12"/>
      <c r="M1158" s="11"/>
    </row>
    <row r="1159" spans="3:13">
      <c r="C1159" s="9"/>
      <c r="D1159" s="17"/>
      <c r="E1159" s="17"/>
      <c r="F1159" s="17"/>
      <c r="G1159" s="11"/>
      <c r="H1159" s="11"/>
      <c r="I1159" s="11"/>
      <c r="J1159" s="11"/>
      <c r="K1159" s="12"/>
      <c r="L1159" s="12"/>
      <c r="M1159" s="11"/>
    </row>
    <row r="1160" spans="3:13">
      <c r="C1160" s="9"/>
      <c r="D1160" s="17"/>
      <c r="E1160" s="17"/>
      <c r="F1160" s="17"/>
      <c r="G1160" s="11"/>
      <c r="H1160" s="11"/>
      <c r="I1160" s="11"/>
      <c r="J1160" s="11"/>
      <c r="K1160" s="12"/>
      <c r="L1160" s="12"/>
      <c r="M1160" s="11"/>
    </row>
    <row r="1161" spans="3:13">
      <c r="C1161" s="9"/>
      <c r="D1161" s="17"/>
      <c r="E1161" s="17"/>
      <c r="F1161" s="17"/>
      <c r="G1161" s="11"/>
      <c r="H1161" s="11"/>
      <c r="I1161" s="11"/>
      <c r="J1161" s="11"/>
      <c r="K1161" s="12"/>
      <c r="L1161" s="12"/>
      <c r="M1161" s="11"/>
    </row>
    <row r="1162" spans="3:13">
      <c r="C1162" s="9"/>
      <c r="D1162" s="17"/>
      <c r="E1162" s="17"/>
      <c r="F1162" s="17"/>
      <c r="G1162" s="11"/>
      <c r="H1162" s="11"/>
      <c r="I1162" s="11"/>
      <c r="J1162" s="11"/>
      <c r="K1162" s="12"/>
      <c r="L1162" s="12"/>
      <c r="M1162" s="11"/>
    </row>
    <row r="1163" spans="3:13">
      <c r="C1163" s="9"/>
      <c r="D1163" s="17"/>
      <c r="E1163" s="17"/>
      <c r="F1163" s="17"/>
      <c r="G1163" s="11"/>
      <c r="H1163" s="11"/>
      <c r="I1163" s="11"/>
      <c r="J1163" s="11"/>
      <c r="K1163" s="12"/>
      <c r="L1163" s="12"/>
      <c r="M1163" s="11"/>
    </row>
    <row r="1164" spans="3:13">
      <c r="C1164" s="9"/>
      <c r="D1164" s="17"/>
      <c r="E1164" s="17"/>
      <c r="F1164" s="17"/>
      <c r="G1164" s="11"/>
      <c r="H1164" s="11"/>
      <c r="I1164" s="11"/>
      <c r="J1164" s="11"/>
      <c r="K1164" s="12"/>
      <c r="L1164" s="12"/>
      <c r="M1164" s="11"/>
    </row>
    <row r="1165" spans="3:13">
      <c r="C1165" s="9"/>
      <c r="D1165" s="17"/>
      <c r="E1165" s="17"/>
      <c r="F1165" s="17"/>
      <c r="G1165" s="11"/>
      <c r="H1165" s="11"/>
      <c r="I1165" s="11"/>
      <c r="J1165" s="11"/>
      <c r="K1165" s="12"/>
      <c r="L1165" s="12"/>
      <c r="M1165" s="11"/>
    </row>
    <row r="1166" spans="3:13">
      <c r="C1166" s="9"/>
      <c r="D1166" s="17"/>
      <c r="E1166" s="17"/>
      <c r="F1166" s="17"/>
      <c r="G1166" s="11"/>
      <c r="H1166" s="11"/>
      <c r="I1166" s="11"/>
      <c r="J1166" s="11"/>
      <c r="K1166" s="12"/>
      <c r="L1166" s="12"/>
      <c r="M1166" s="11"/>
    </row>
    <row r="1167" spans="3:13">
      <c r="C1167" s="9"/>
      <c r="D1167" s="17"/>
      <c r="E1167" s="17"/>
      <c r="F1167" s="17"/>
      <c r="G1167" s="11"/>
      <c r="H1167" s="11"/>
      <c r="I1167" s="11"/>
      <c r="J1167" s="11"/>
      <c r="K1167" s="12"/>
      <c r="L1167" s="12"/>
      <c r="M1167" s="11"/>
    </row>
    <row r="1168" spans="3:13">
      <c r="C1168" s="9"/>
      <c r="D1168" s="17"/>
      <c r="E1168" s="17"/>
      <c r="F1168" s="17"/>
      <c r="G1168" s="11"/>
      <c r="H1168" s="11"/>
      <c r="I1168" s="11"/>
      <c r="J1168" s="11"/>
      <c r="K1168" s="12"/>
      <c r="L1168" s="12"/>
      <c r="M1168" s="11"/>
    </row>
    <row r="1169" spans="3:13">
      <c r="C1169" s="9"/>
      <c r="D1169" s="17"/>
      <c r="E1169" s="17"/>
      <c r="F1169" s="17"/>
      <c r="G1169" s="11"/>
      <c r="H1169" s="11"/>
      <c r="I1169" s="11"/>
      <c r="J1169" s="11"/>
      <c r="K1169" s="12"/>
      <c r="L1169" s="12"/>
      <c r="M1169" s="11"/>
    </row>
    <row r="1170" spans="3:13">
      <c r="C1170" s="9"/>
      <c r="D1170" s="17"/>
      <c r="E1170" s="17"/>
      <c r="F1170" s="17"/>
      <c r="G1170" s="11"/>
      <c r="H1170" s="11"/>
      <c r="I1170" s="11"/>
      <c r="J1170" s="11"/>
      <c r="K1170" s="12"/>
      <c r="L1170" s="12"/>
      <c r="M1170" s="11"/>
    </row>
    <row r="1171" spans="3:13">
      <c r="C1171" s="9"/>
      <c r="D1171" s="17"/>
      <c r="E1171" s="17"/>
      <c r="F1171" s="17"/>
      <c r="G1171" s="11"/>
      <c r="H1171" s="11"/>
      <c r="I1171" s="11"/>
      <c r="J1171" s="11"/>
      <c r="K1171" s="12"/>
      <c r="L1171" s="12"/>
      <c r="M1171" s="11"/>
    </row>
    <row r="1172" spans="3:13">
      <c r="C1172" s="9"/>
      <c r="D1172" s="17"/>
      <c r="E1172" s="17"/>
      <c r="F1172" s="17"/>
      <c r="G1172" s="11"/>
      <c r="H1172" s="11"/>
      <c r="I1172" s="11"/>
      <c r="J1172" s="11"/>
      <c r="K1172" s="12"/>
      <c r="L1172" s="12"/>
      <c r="M1172" s="11"/>
    </row>
    <row r="1173" spans="3:13">
      <c r="C1173" s="9"/>
      <c r="D1173" s="17"/>
      <c r="E1173" s="17"/>
      <c r="F1173" s="17"/>
      <c r="G1173" s="11"/>
      <c r="H1173" s="11"/>
      <c r="I1173" s="11"/>
      <c r="J1173" s="11"/>
      <c r="K1173" s="12"/>
      <c r="L1173" s="12"/>
      <c r="M1173" s="11"/>
    </row>
    <row r="1174" spans="3:13">
      <c r="C1174" s="9"/>
      <c r="D1174" s="17"/>
      <c r="E1174" s="17"/>
      <c r="F1174" s="17"/>
      <c r="G1174" s="11"/>
      <c r="H1174" s="11"/>
      <c r="I1174" s="11"/>
      <c r="J1174" s="11"/>
      <c r="K1174" s="12"/>
      <c r="L1174" s="12"/>
      <c r="M1174" s="11"/>
    </row>
    <row r="1175" spans="3:13">
      <c r="C1175" s="9"/>
      <c r="D1175" s="17"/>
      <c r="E1175" s="17"/>
      <c r="F1175" s="17"/>
      <c r="G1175" s="11"/>
      <c r="H1175" s="11"/>
      <c r="I1175" s="11"/>
      <c r="J1175" s="11"/>
      <c r="K1175" s="12"/>
      <c r="L1175" s="12"/>
      <c r="M1175" s="11"/>
    </row>
    <row r="1176" spans="3:13">
      <c r="C1176" s="9"/>
      <c r="D1176" s="17"/>
      <c r="E1176" s="17"/>
      <c r="F1176" s="17"/>
      <c r="G1176" s="11"/>
      <c r="H1176" s="11"/>
      <c r="I1176" s="11"/>
      <c r="J1176" s="11"/>
      <c r="K1176" s="12"/>
      <c r="L1176" s="12"/>
      <c r="M1176" s="11"/>
    </row>
    <row r="1177" spans="3:13">
      <c r="C1177" s="9"/>
      <c r="D1177" s="17"/>
      <c r="E1177" s="17"/>
      <c r="F1177" s="17"/>
      <c r="G1177" s="11"/>
      <c r="H1177" s="11"/>
      <c r="I1177" s="11"/>
      <c r="J1177" s="11"/>
      <c r="K1177" s="12"/>
      <c r="L1177" s="12"/>
      <c r="M1177" s="11"/>
    </row>
    <row r="1178" spans="3:13">
      <c r="C1178" s="9"/>
      <c r="D1178" s="17"/>
      <c r="E1178" s="17"/>
      <c r="F1178" s="17"/>
      <c r="G1178" s="11"/>
      <c r="H1178" s="11"/>
      <c r="I1178" s="11"/>
      <c r="J1178" s="11"/>
      <c r="K1178" s="12"/>
      <c r="L1178" s="12"/>
      <c r="M1178" s="11"/>
    </row>
    <row r="1179" spans="3:13">
      <c r="C1179" s="9"/>
      <c r="D1179" s="17"/>
      <c r="E1179" s="17"/>
      <c r="F1179" s="17"/>
      <c r="G1179" s="11"/>
      <c r="H1179" s="11"/>
      <c r="I1179" s="11"/>
      <c r="J1179" s="11"/>
      <c r="K1179" s="12"/>
      <c r="L1179" s="12"/>
      <c r="M1179" s="11"/>
    </row>
    <row r="1180" spans="3:13">
      <c r="C1180" s="9"/>
      <c r="D1180" s="17"/>
      <c r="E1180" s="17"/>
      <c r="F1180" s="17"/>
      <c r="G1180" s="11"/>
      <c r="H1180" s="11"/>
      <c r="I1180" s="11"/>
      <c r="J1180" s="11"/>
      <c r="K1180" s="12"/>
      <c r="L1180" s="12"/>
      <c r="M1180" s="11"/>
    </row>
    <row r="1181" spans="3:13">
      <c r="C1181" s="9"/>
      <c r="D1181" s="17"/>
      <c r="E1181" s="17"/>
      <c r="F1181" s="17"/>
      <c r="G1181" s="11"/>
      <c r="H1181" s="11"/>
      <c r="I1181" s="11"/>
      <c r="J1181" s="11"/>
      <c r="K1181" s="12"/>
      <c r="L1181" s="12"/>
      <c r="M1181" s="11"/>
    </row>
    <row r="1182" spans="3:13">
      <c r="C1182" s="9"/>
      <c r="D1182" s="17"/>
      <c r="E1182" s="17"/>
      <c r="F1182" s="17"/>
      <c r="G1182" s="11"/>
      <c r="H1182" s="11"/>
      <c r="I1182" s="11"/>
      <c r="J1182" s="11"/>
      <c r="K1182" s="12"/>
      <c r="L1182" s="12"/>
      <c r="M1182" s="11"/>
    </row>
    <row r="1183" spans="3:13">
      <c r="C1183" s="9"/>
      <c r="D1183" s="17"/>
      <c r="E1183" s="17"/>
      <c r="F1183" s="17"/>
      <c r="G1183" s="11"/>
      <c r="H1183" s="11"/>
      <c r="I1183" s="11"/>
      <c r="J1183" s="11"/>
      <c r="K1183" s="12"/>
      <c r="L1183" s="12"/>
      <c r="M1183" s="11"/>
    </row>
    <row r="1184" spans="3:13">
      <c r="C1184" s="9"/>
      <c r="D1184" s="17"/>
      <c r="E1184" s="17"/>
      <c r="F1184" s="17"/>
      <c r="G1184" s="11"/>
      <c r="H1184" s="11"/>
      <c r="I1184" s="11"/>
      <c r="J1184" s="11"/>
      <c r="K1184" s="12"/>
      <c r="L1184" s="12"/>
      <c r="M1184" s="11"/>
    </row>
    <row r="1185" spans="3:13">
      <c r="C1185" s="9"/>
      <c r="D1185" s="17"/>
      <c r="E1185" s="17"/>
      <c r="F1185" s="17"/>
      <c r="G1185" s="11"/>
      <c r="H1185" s="11"/>
      <c r="I1185" s="11"/>
      <c r="J1185" s="11"/>
      <c r="K1185" s="12"/>
      <c r="L1185" s="12"/>
      <c r="M1185" s="11"/>
    </row>
    <row r="1186" spans="3:13">
      <c r="C1186" s="9"/>
      <c r="D1186" s="17"/>
      <c r="E1186" s="17"/>
      <c r="F1186" s="17"/>
      <c r="G1186" s="11"/>
      <c r="H1186" s="11"/>
      <c r="I1186" s="11"/>
      <c r="J1186" s="11"/>
      <c r="K1186" s="12"/>
      <c r="L1186" s="12"/>
      <c r="M1186" s="11"/>
    </row>
    <row r="1187" spans="3:13">
      <c r="C1187" s="9"/>
      <c r="D1187" s="17"/>
      <c r="E1187" s="17"/>
      <c r="F1187" s="17"/>
      <c r="G1187" s="11"/>
      <c r="H1187" s="11"/>
      <c r="I1187" s="11"/>
      <c r="J1187" s="11"/>
      <c r="K1187" s="12"/>
      <c r="L1187" s="12"/>
      <c r="M1187" s="11"/>
    </row>
    <row r="1188" spans="3:13">
      <c r="C1188" s="9"/>
      <c r="D1188" s="17"/>
      <c r="E1188" s="17"/>
      <c r="F1188" s="17"/>
      <c r="G1188" s="11"/>
      <c r="H1188" s="11"/>
      <c r="I1188" s="11"/>
      <c r="J1188" s="11"/>
      <c r="K1188" s="12"/>
      <c r="L1188" s="12"/>
      <c r="M1188" s="11"/>
    </row>
    <row r="1189" spans="3:13">
      <c r="C1189" s="9"/>
      <c r="D1189" s="17"/>
      <c r="E1189" s="17"/>
      <c r="F1189" s="17"/>
      <c r="G1189" s="11"/>
      <c r="H1189" s="11"/>
      <c r="I1189" s="11"/>
      <c r="J1189" s="11"/>
      <c r="K1189" s="12"/>
      <c r="L1189" s="12"/>
      <c r="M1189" s="11"/>
    </row>
    <row r="1190" spans="3:13">
      <c r="C1190" s="9"/>
      <c r="D1190" s="17"/>
      <c r="E1190" s="17"/>
      <c r="F1190" s="17"/>
      <c r="G1190" s="11"/>
      <c r="H1190" s="11"/>
      <c r="I1190" s="11"/>
      <c r="J1190" s="11"/>
      <c r="K1190" s="12"/>
      <c r="L1190" s="12"/>
      <c r="M1190" s="11"/>
    </row>
    <row r="1191" spans="3:13">
      <c r="C1191" s="9"/>
      <c r="D1191" s="17"/>
      <c r="E1191" s="17"/>
      <c r="F1191" s="17"/>
      <c r="G1191" s="11"/>
      <c r="H1191" s="11"/>
      <c r="I1191" s="11"/>
      <c r="J1191" s="11"/>
      <c r="K1191" s="12"/>
      <c r="L1191" s="12"/>
      <c r="M1191" s="11"/>
    </row>
    <row r="1192" spans="3:13">
      <c r="C1192" s="9"/>
      <c r="D1192" s="17"/>
      <c r="E1192" s="17"/>
      <c r="F1192" s="17"/>
      <c r="G1192" s="11"/>
      <c r="H1192" s="11"/>
      <c r="I1192" s="11"/>
      <c r="J1192" s="11"/>
      <c r="K1192" s="12"/>
      <c r="L1192" s="12"/>
      <c r="M1192" s="11"/>
    </row>
    <row r="1193" spans="3:13">
      <c r="C1193" s="9"/>
      <c r="D1193" s="17"/>
      <c r="E1193" s="17"/>
      <c r="F1193" s="17"/>
      <c r="G1193" s="11"/>
      <c r="H1193" s="11"/>
      <c r="I1193" s="11"/>
      <c r="J1193" s="11"/>
      <c r="K1193" s="12"/>
      <c r="L1193" s="12"/>
      <c r="M1193" s="11"/>
    </row>
    <row r="1194" spans="3:13">
      <c r="C1194" s="9"/>
      <c r="D1194" s="17"/>
      <c r="E1194" s="17"/>
      <c r="F1194" s="17"/>
      <c r="G1194" s="11"/>
      <c r="H1194" s="11"/>
      <c r="I1194" s="11"/>
      <c r="J1194" s="11"/>
      <c r="K1194" s="12"/>
      <c r="L1194" s="12"/>
      <c r="M1194" s="11"/>
    </row>
    <row r="1195" spans="3:13">
      <c r="C1195" s="9"/>
      <c r="D1195" s="17"/>
      <c r="E1195" s="17"/>
      <c r="F1195" s="17"/>
      <c r="G1195" s="11"/>
      <c r="H1195" s="11"/>
      <c r="I1195" s="11"/>
      <c r="J1195" s="11"/>
      <c r="K1195" s="12"/>
      <c r="L1195" s="12"/>
      <c r="M1195" s="11"/>
    </row>
    <row r="1196" spans="3:13">
      <c r="C1196" s="9"/>
      <c r="D1196" s="17"/>
      <c r="E1196" s="17"/>
      <c r="F1196" s="17"/>
      <c r="G1196" s="11"/>
      <c r="H1196" s="11"/>
      <c r="I1196" s="11"/>
      <c r="J1196" s="11"/>
      <c r="K1196" s="12"/>
      <c r="L1196" s="12"/>
      <c r="M1196" s="11"/>
    </row>
    <row r="1197" spans="3:13">
      <c r="C1197" s="9"/>
      <c r="D1197" s="17"/>
      <c r="E1197" s="17"/>
      <c r="F1197" s="17"/>
      <c r="G1197" s="11"/>
      <c r="H1197" s="11"/>
      <c r="I1197" s="11"/>
      <c r="J1197" s="11"/>
      <c r="K1197" s="12"/>
      <c r="L1197" s="12"/>
      <c r="M1197" s="11"/>
    </row>
    <row r="1198" spans="3:13">
      <c r="C1198" s="9"/>
      <c r="D1198" s="17"/>
      <c r="E1198" s="17"/>
      <c r="F1198" s="17"/>
      <c r="G1198" s="11"/>
      <c r="H1198" s="11"/>
      <c r="I1198" s="11"/>
      <c r="J1198" s="11"/>
      <c r="K1198" s="12"/>
      <c r="L1198" s="12"/>
      <c r="M1198" s="11"/>
    </row>
    <row r="1199" spans="3:13">
      <c r="C1199" s="9"/>
      <c r="D1199" s="17"/>
      <c r="E1199" s="17"/>
      <c r="F1199" s="17"/>
      <c r="G1199" s="11"/>
      <c r="H1199" s="11"/>
      <c r="I1199" s="11"/>
      <c r="J1199" s="11"/>
      <c r="K1199" s="12"/>
      <c r="L1199" s="12"/>
      <c r="M1199" s="11"/>
    </row>
    <row r="1200" spans="3:13">
      <c r="C1200" s="9"/>
      <c r="D1200" s="17"/>
      <c r="E1200" s="17"/>
      <c r="F1200" s="17"/>
      <c r="G1200" s="11"/>
      <c r="H1200" s="11"/>
      <c r="I1200" s="11"/>
      <c r="J1200" s="11"/>
      <c r="K1200" s="12"/>
      <c r="L1200" s="12"/>
      <c r="M1200" s="11"/>
    </row>
    <row r="1201" spans="3:13">
      <c r="C1201" s="9"/>
      <c r="D1201" s="17"/>
      <c r="E1201" s="17"/>
      <c r="F1201" s="17"/>
      <c r="G1201" s="11"/>
      <c r="H1201" s="11"/>
      <c r="I1201" s="11"/>
      <c r="J1201" s="11"/>
      <c r="K1201" s="12"/>
      <c r="L1201" s="12"/>
      <c r="M1201" s="11"/>
    </row>
    <row r="1202" spans="3:13">
      <c r="C1202" s="9"/>
      <c r="D1202" s="17"/>
      <c r="E1202" s="17"/>
      <c r="F1202" s="17"/>
      <c r="G1202" s="11"/>
      <c r="H1202" s="11"/>
      <c r="I1202" s="11"/>
      <c r="J1202" s="11"/>
      <c r="K1202" s="12"/>
      <c r="L1202" s="12"/>
      <c r="M1202" s="11"/>
    </row>
    <row r="1203" spans="3:13">
      <c r="C1203" s="9"/>
      <c r="D1203" s="17"/>
      <c r="E1203" s="17"/>
      <c r="F1203" s="17"/>
      <c r="G1203" s="11"/>
      <c r="H1203" s="11"/>
      <c r="I1203" s="11"/>
      <c r="J1203" s="11"/>
      <c r="K1203" s="12"/>
      <c r="L1203" s="12"/>
      <c r="M1203" s="11"/>
    </row>
    <row r="1204" spans="3:13">
      <c r="C1204" s="9"/>
      <c r="D1204" s="17"/>
      <c r="E1204" s="17"/>
      <c r="F1204" s="17"/>
      <c r="G1204" s="11"/>
      <c r="H1204" s="11"/>
      <c r="I1204" s="11"/>
      <c r="J1204" s="11"/>
      <c r="K1204" s="12"/>
      <c r="L1204" s="12"/>
      <c r="M1204" s="11"/>
    </row>
    <row r="1205" spans="3:13">
      <c r="C1205" s="9"/>
      <c r="D1205" s="17"/>
      <c r="E1205" s="17"/>
      <c r="F1205" s="17"/>
      <c r="G1205" s="11"/>
      <c r="H1205" s="11"/>
      <c r="I1205" s="11"/>
      <c r="J1205" s="11"/>
      <c r="K1205" s="12"/>
      <c r="L1205" s="12"/>
      <c r="M1205" s="11"/>
    </row>
    <row r="1206" spans="3:13">
      <c r="C1206" s="9"/>
      <c r="D1206" s="17"/>
      <c r="E1206" s="17"/>
      <c r="F1206" s="17"/>
      <c r="G1206" s="11"/>
      <c r="H1206" s="11"/>
      <c r="I1206" s="11"/>
      <c r="J1206" s="11"/>
      <c r="K1206" s="12"/>
      <c r="L1206" s="12"/>
      <c r="M1206" s="11"/>
    </row>
    <row r="1207" spans="3:13">
      <c r="C1207" s="9"/>
      <c r="D1207" s="17"/>
      <c r="E1207" s="17"/>
      <c r="F1207" s="17"/>
      <c r="G1207" s="11"/>
      <c r="H1207" s="11"/>
      <c r="I1207" s="11"/>
      <c r="J1207" s="11"/>
      <c r="K1207" s="12"/>
      <c r="L1207" s="12"/>
      <c r="M1207" s="11"/>
    </row>
    <row r="1208" spans="3:13">
      <c r="C1208" s="9"/>
      <c r="D1208" s="17"/>
      <c r="E1208" s="17"/>
      <c r="F1208" s="17"/>
      <c r="G1208" s="11"/>
      <c r="H1208" s="11"/>
      <c r="I1208" s="11"/>
      <c r="J1208" s="11"/>
      <c r="K1208" s="12"/>
      <c r="L1208" s="12"/>
      <c r="M1208" s="11"/>
    </row>
    <row r="1209" spans="3:13">
      <c r="C1209" s="9"/>
      <c r="D1209" s="17"/>
      <c r="E1209" s="17"/>
      <c r="F1209" s="17"/>
      <c r="G1209" s="11"/>
      <c r="H1209" s="11"/>
      <c r="I1209" s="11"/>
      <c r="J1209" s="11"/>
      <c r="K1209" s="12"/>
      <c r="L1209" s="12"/>
      <c r="M1209" s="11"/>
    </row>
    <row r="1210" spans="3:13">
      <c r="C1210" s="9"/>
      <c r="D1210" s="17"/>
      <c r="E1210" s="17"/>
      <c r="F1210" s="17"/>
      <c r="G1210" s="11"/>
      <c r="H1210" s="11"/>
      <c r="I1210" s="11"/>
      <c r="J1210" s="11"/>
      <c r="K1210" s="12"/>
      <c r="L1210" s="12"/>
      <c r="M1210" s="11"/>
    </row>
    <row r="1211" spans="3:13">
      <c r="C1211" s="9"/>
      <c r="D1211" s="17"/>
      <c r="E1211" s="17"/>
      <c r="F1211" s="17"/>
      <c r="G1211" s="11"/>
      <c r="H1211" s="11"/>
      <c r="I1211" s="11"/>
      <c r="J1211" s="11"/>
      <c r="K1211" s="12"/>
      <c r="L1211" s="12"/>
      <c r="M1211" s="11"/>
    </row>
    <row r="1212" spans="3:13">
      <c r="C1212" s="9"/>
      <c r="D1212" s="17"/>
      <c r="E1212" s="17"/>
      <c r="F1212" s="17"/>
      <c r="G1212" s="11"/>
      <c r="H1212" s="11"/>
      <c r="I1212" s="11"/>
      <c r="J1212" s="11"/>
      <c r="K1212" s="12"/>
      <c r="L1212" s="12"/>
      <c r="M1212" s="11"/>
    </row>
    <row r="1213" spans="3:13">
      <c r="C1213" s="9"/>
      <c r="D1213" s="17"/>
      <c r="E1213" s="17"/>
      <c r="F1213" s="17"/>
      <c r="G1213" s="11"/>
      <c r="H1213" s="11"/>
      <c r="I1213" s="11"/>
      <c r="J1213" s="11"/>
      <c r="K1213" s="12"/>
      <c r="L1213" s="12"/>
      <c r="M1213" s="11"/>
    </row>
    <row r="1214" spans="3:13">
      <c r="C1214" s="9"/>
      <c r="D1214" s="17"/>
      <c r="E1214" s="17"/>
      <c r="F1214" s="17"/>
      <c r="G1214" s="11"/>
      <c r="H1214" s="11"/>
      <c r="I1214" s="11"/>
      <c r="J1214" s="11"/>
      <c r="K1214" s="12"/>
      <c r="L1214" s="12"/>
      <c r="M1214" s="11"/>
    </row>
    <row r="1215" spans="3:13">
      <c r="C1215" s="9"/>
      <c r="D1215" s="17"/>
      <c r="E1215" s="17"/>
      <c r="F1215" s="17"/>
      <c r="G1215" s="11"/>
      <c r="H1215" s="11"/>
      <c r="I1215" s="11"/>
      <c r="J1215" s="11"/>
      <c r="K1215" s="12"/>
      <c r="L1215" s="12"/>
      <c r="M1215" s="11"/>
    </row>
    <row r="1216" spans="3:13">
      <c r="C1216" s="9"/>
      <c r="D1216" s="17"/>
      <c r="E1216" s="17"/>
      <c r="F1216" s="17"/>
      <c r="G1216" s="11"/>
      <c r="H1216" s="11"/>
      <c r="I1216" s="11"/>
      <c r="J1216" s="11"/>
      <c r="K1216" s="12"/>
      <c r="L1216" s="12"/>
      <c r="M1216" s="11"/>
    </row>
    <row r="1217" spans="3:13">
      <c r="C1217" s="9"/>
      <c r="D1217" s="17"/>
      <c r="E1217" s="17"/>
      <c r="F1217" s="17"/>
      <c r="G1217" s="11"/>
      <c r="H1217" s="11"/>
      <c r="I1217" s="11"/>
      <c r="J1217" s="11"/>
      <c r="K1217" s="12"/>
      <c r="L1217" s="12"/>
      <c r="M1217" s="11"/>
    </row>
    <row r="1218" spans="3:13">
      <c r="C1218" s="9"/>
      <c r="D1218" s="17"/>
      <c r="E1218" s="17"/>
      <c r="F1218" s="17"/>
      <c r="G1218" s="11"/>
      <c r="H1218" s="11"/>
      <c r="I1218" s="11"/>
      <c r="J1218" s="11"/>
      <c r="K1218" s="12"/>
      <c r="L1218" s="12"/>
      <c r="M1218" s="11"/>
    </row>
    <row r="1219" spans="3:13">
      <c r="C1219" s="9"/>
      <c r="D1219" s="17"/>
      <c r="E1219" s="17"/>
      <c r="F1219" s="17"/>
      <c r="G1219" s="11"/>
      <c r="H1219" s="11"/>
      <c r="I1219" s="11"/>
      <c r="J1219" s="11"/>
      <c r="K1219" s="12"/>
      <c r="L1219" s="12"/>
      <c r="M1219" s="11"/>
    </row>
    <row r="1220" spans="3:13">
      <c r="C1220" s="9"/>
      <c r="D1220" s="17"/>
      <c r="E1220" s="17"/>
      <c r="F1220" s="17"/>
      <c r="G1220" s="11"/>
      <c r="H1220" s="11"/>
      <c r="I1220" s="11"/>
      <c r="J1220" s="11"/>
      <c r="K1220" s="12"/>
      <c r="L1220" s="12"/>
      <c r="M1220" s="11"/>
    </row>
    <row r="1221" spans="3:13">
      <c r="C1221" s="9"/>
      <c r="D1221" s="17"/>
      <c r="E1221" s="17"/>
      <c r="F1221" s="17"/>
      <c r="G1221" s="11"/>
      <c r="H1221" s="11"/>
      <c r="I1221" s="11"/>
      <c r="J1221" s="11"/>
      <c r="K1221" s="12"/>
      <c r="L1221" s="12"/>
      <c r="M1221" s="11"/>
    </row>
    <row r="1222" spans="3:13">
      <c r="C1222" s="9"/>
      <c r="D1222" s="17"/>
      <c r="E1222" s="17"/>
      <c r="F1222" s="17"/>
      <c r="G1222" s="11"/>
      <c r="H1222" s="11"/>
      <c r="I1222" s="11"/>
      <c r="J1222" s="11"/>
      <c r="K1222" s="12"/>
      <c r="L1222" s="12"/>
      <c r="M1222" s="11"/>
    </row>
    <row r="1223" spans="3:13">
      <c r="C1223" s="9"/>
      <c r="D1223" s="17"/>
      <c r="E1223" s="17"/>
      <c r="F1223" s="17"/>
      <c r="G1223" s="11"/>
      <c r="H1223" s="11"/>
      <c r="I1223" s="11"/>
      <c r="J1223" s="11"/>
      <c r="K1223" s="12"/>
      <c r="L1223" s="12"/>
      <c r="M1223" s="11"/>
    </row>
    <row r="1224" spans="3:13">
      <c r="C1224" s="9"/>
      <c r="D1224" s="17"/>
      <c r="E1224" s="17"/>
      <c r="F1224" s="17"/>
      <c r="G1224" s="11"/>
      <c r="H1224" s="11"/>
      <c r="I1224" s="11"/>
      <c r="J1224" s="11"/>
      <c r="K1224" s="12"/>
      <c r="L1224" s="12"/>
      <c r="M1224" s="11"/>
    </row>
    <row r="1225" spans="3:13">
      <c r="C1225" s="9"/>
      <c r="D1225" s="17"/>
      <c r="E1225" s="17"/>
      <c r="F1225" s="17"/>
      <c r="G1225" s="11"/>
      <c r="H1225" s="11"/>
      <c r="I1225" s="11"/>
      <c r="J1225" s="11"/>
      <c r="K1225" s="12"/>
      <c r="L1225" s="12"/>
      <c r="M1225" s="11"/>
    </row>
    <row r="1226" spans="3:13">
      <c r="C1226" s="9"/>
      <c r="D1226" s="17"/>
      <c r="E1226" s="17"/>
      <c r="F1226" s="17"/>
      <c r="G1226" s="11"/>
      <c r="H1226" s="11"/>
      <c r="I1226" s="11"/>
      <c r="J1226" s="11"/>
      <c r="K1226" s="12"/>
      <c r="L1226" s="12"/>
      <c r="M1226" s="11"/>
    </row>
    <row r="1227" spans="3:13">
      <c r="C1227" s="9"/>
      <c r="D1227" s="17"/>
      <c r="E1227" s="17"/>
      <c r="F1227" s="17"/>
      <c r="G1227" s="11"/>
      <c r="H1227" s="11"/>
      <c r="I1227" s="11"/>
      <c r="J1227" s="11"/>
      <c r="K1227" s="12"/>
      <c r="L1227" s="12"/>
      <c r="M1227" s="11"/>
    </row>
    <row r="1228" spans="3:13">
      <c r="C1228" s="9"/>
      <c r="D1228" s="17"/>
      <c r="E1228" s="17"/>
      <c r="F1228" s="17"/>
      <c r="G1228" s="11"/>
      <c r="H1228" s="11"/>
      <c r="I1228" s="11"/>
      <c r="J1228" s="11"/>
      <c r="K1228" s="12"/>
      <c r="L1228" s="12"/>
      <c r="M1228" s="11"/>
    </row>
    <row r="1229" spans="3:13">
      <c r="C1229" s="9"/>
      <c r="D1229" s="17"/>
      <c r="E1229" s="17"/>
      <c r="F1229" s="17"/>
      <c r="G1229" s="11"/>
      <c r="H1229" s="11"/>
      <c r="I1229" s="11"/>
      <c r="J1229" s="11"/>
      <c r="K1229" s="12"/>
      <c r="L1229" s="12"/>
      <c r="M1229" s="11"/>
    </row>
    <row r="1230" spans="3:13">
      <c r="C1230" s="9"/>
      <c r="D1230" s="17"/>
      <c r="E1230" s="17"/>
      <c r="F1230" s="17"/>
      <c r="G1230" s="11"/>
      <c r="H1230" s="11"/>
      <c r="I1230" s="11"/>
      <c r="J1230" s="11"/>
      <c r="K1230" s="12"/>
      <c r="L1230" s="12"/>
      <c r="M1230" s="11"/>
    </row>
    <row r="1231" spans="3:13">
      <c r="C1231" s="9"/>
      <c r="D1231" s="17"/>
      <c r="E1231" s="17"/>
      <c r="F1231" s="17"/>
      <c r="G1231" s="11"/>
      <c r="H1231" s="11"/>
      <c r="I1231" s="11"/>
      <c r="J1231" s="11"/>
      <c r="K1231" s="12"/>
      <c r="L1231" s="12"/>
      <c r="M1231" s="11"/>
    </row>
    <row r="1232" spans="3:13">
      <c r="C1232" s="9"/>
      <c r="D1232" s="17"/>
      <c r="E1232" s="17"/>
      <c r="F1232" s="17"/>
      <c r="G1232" s="11"/>
      <c r="H1232" s="11"/>
      <c r="I1232" s="11"/>
      <c r="J1232" s="11"/>
      <c r="K1232" s="12"/>
      <c r="L1232" s="12"/>
      <c r="M1232" s="11"/>
    </row>
    <row r="1233" spans="3:13">
      <c r="C1233" s="9"/>
      <c r="D1233" s="17"/>
      <c r="E1233" s="17"/>
      <c r="F1233" s="17"/>
      <c r="G1233" s="11"/>
      <c r="H1233" s="11"/>
      <c r="I1233" s="11"/>
      <c r="J1233" s="11"/>
      <c r="K1233" s="12"/>
      <c r="L1233" s="12"/>
      <c r="M1233" s="11"/>
    </row>
    <row r="1234" spans="3:13">
      <c r="C1234" s="9"/>
      <c r="D1234" s="17"/>
      <c r="E1234" s="17"/>
      <c r="F1234" s="17"/>
      <c r="G1234" s="11"/>
      <c r="H1234" s="11"/>
      <c r="I1234" s="11"/>
      <c r="J1234" s="11"/>
      <c r="K1234" s="12"/>
      <c r="L1234" s="12"/>
      <c r="M1234" s="11"/>
    </row>
    <row r="1235" spans="3:13">
      <c r="C1235" s="9"/>
      <c r="D1235" s="17"/>
      <c r="E1235" s="17"/>
      <c r="F1235" s="17"/>
      <c r="G1235" s="11"/>
      <c r="H1235" s="11"/>
      <c r="I1235" s="11"/>
      <c r="J1235" s="11"/>
      <c r="K1235" s="12"/>
      <c r="L1235" s="12"/>
      <c r="M1235" s="11"/>
    </row>
    <row r="1236" spans="3:13">
      <c r="C1236" s="9"/>
      <c r="D1236" s="17"/>
      <c r="E1236" s="17"/>
      <c r="F1236" s="17"/>
      <c r="G1236" s="11"/>
      <c r="H1236" s="11"/>
      <c r="I1236" s="11"/>
      <c r="J1236" s="11"/>
      <c r="K1236" s="12"/>
      <c r="L1236" s="12"/>
      <c r="M1236" s="11"/>
    </row>
    <row r="1237" spans="3:13">
      <c r="C1237" s="9"/>
      <c r="D1237" s="17"/>
      <c r="E1237" s="17"/>
      <c r="F1237" s="17"/>
      <c r="G1237" s="11"/>
      <c r="H1237" s="11"/>
      <c r="I1237" s="11"/>
      <c r="J1237" s="11"/>
      <c r="K1237" s="12"/>
      <c r="L1237" s="12"/>
      <c r="M1237" s="11"/>
    </row>
    <row r="1238" spans="3:13">
      <c r="C1238" s="9"/>
      <c r="D1238" s="17"/>
      <c r="E1238" s="17"/>
      <c r="F1238" s="17"/>
      <c r="G1238" s="11"/>
      <c r="H1238" s="11"/>
      <c r="I1238" s="11"/>
      <c r="J1238" s="11"/>
      <c r="K1238" s="12"/>
      <c r="L1238" s="12"/>
      <c r="M1238" s="11"/>
    </row>
    <row r="1239" spans="3:13">
      <c r="C1239" s="9"/>
      <c r="D1239" s="17"/>
      <c r="E1239" s="17"/>
      <c r="F1239" s="17"/>
      <c r="G1239" s="11"/>
      <c r="H1239" s="11"/>
      <c r="I1239" s="11"/>
      <c r="J1239" s="11"/>
      <c r="K1239" s="12"/>
      <c r="L1239" s="12"/>
      <c r="M1239" s="11"/>
    </row>
    <row r="1240" spans="3:13">
      <c r="C1240" s="9"/>
      <c r="D1240" s="17"/>
      <c r="E1240" s="17"/>
      <c r="F1240" s="17"/>
      <c r="G1240" s="11"/>
      <c r="H1240" s="11"/>
      <c r="I1240" s="11"/>
      <c r="J1240" s="11"/>
      <c r="K1240" s="12"/>
      <c r="L1240" s="12"/>
      <c r="M1240" s="11"/>
    </row>
    <row r="1241" spans="3:13">
      <c r="C1241" s="9"/>
      <c r="D1241" s="17"/>
      <c r="E1241" s="17"/>
      <c r="F1241" s="17"/>
      <c r="G1241" s="11"/>
      <c r="H1241" s="11"/>
      <c r="I1241" s="11"/>
      <c r="J1241" s="11"/>
      <c r="K1241" s="12"/>
      <c r="L1241" s="12"/>
      <c r="M1241" s="11"/>
    </row>
    <row r="1242" spans="3:13">
      <c r="C1242" s="9"/>
      <c r="D1242" s="17"/>
      <c r="E1242" s="17"/>
      <c r="F1242" s="17"/>
      <c r="G1242" s="11"/>
      <c r="H1242" s="11"/>
      <c r="I1242" s="11"/>
      <c r="J1242" s="11"/>
      <c r="K1242" s="12"/>
      <c r="L1242" s="12"/>
      <c r="M1242" s="11"/>
    </row>
    <row r="1243" spans="3:13">
      <c r="C1243" s="9"/>
      <c r="D1243" s="17"/>
      <c r="E1243" s="17"/>
      <c r="F1243" s="17"/>
      <c r="G1243" s="11"/>
      <c r="H1243" s="11"/>
      <c r="I1243" s="11"/>
      <c r="J1243" s="11"/>
      <c r="K1243" s="12"/>
      <c r="L1243" s="12"/>
      <c r="M1243" s="11"/>
    </row>
    <row r="1244" spans="3:13">
      <c r="C1244" s="9"/>
      <c r="D1244" s="17"/>
      <c r="E1244" s="17"/>
      <c r="F1244" s="17"/>
      <c r="G1244" s="11"/>
      <c r="H1244" s="11"/>
      <c r="I1244" s="11"/>
      <c r="J1244" s="11"/>
      <c r="K1244" s="12"/>
      <c r="L1244" s="12"/>
      <c r="M1244" s="11"/>
    </row>
    <row r="1245" spans="3:13">
      <c r="C1245" s="9"/>
      <c r="D1245" s="17"/>
      <c r="E1245" s="17"/>
      <c r="F1245" s="17"/>
      <c r="G1245" s="11"/>
      <c r="H1245" s="11"/>
      <c r="I1245" s="11"/>
      <c r="J1245" s="11"/>
      <c r="K1245" s="12"/>
      <c r="L1245" s="12"/>
      <c r="M1245" s="11"/>
    </row>
    <row r="1246" spans="3:13">
      <c r="C1246" s="9"/>
      <c r="D1246" s="17"/>
      <c r="E1246" s="17"/>
      <c r="F1246" s="17"/>
      <c r="G1246" s="11"/>
      <c r="H1246" s="11"/>
      <c r="I1246" s="11"/>
      <c r="J1246" s="11"/>
      <c r="K1246" s="12"/>
      <c r="L1246" s="12"/>
      <c r="M1246" s="11"/>
    </row>
    <row r="1247" spans="3:13">
      <c r="C1247" s="9"/>
      <c r="D1247" s="17"/>
      <c r="E1247" s="17"/>
      <c r="F1247" s="17"/>
      <c r="G1247" s="11"/>
      <c r="H1247" s="11"/>
      <c r="I1247" s="11"/>
      <c r="J1247" s="11"/>
      <c r="K1247" s="12"/>
      <c r="L1247" s="12"/>
      <c r="M1247" s="11"/>
    </row>
    <row r="1248" spans="3:13">
      <c r="C1248" s="9"/>
      <c r="D1248" s="17"/>
      <c r="E1248" s="17"/>
      <c r="F1248" s="17"/>
      <c r="G1248" s="11"/>
      <c r="H1248" s="11"/>
      <c r="I1248" s="11"/>
      <c r="J1248" s="11"/>
      <c r="K1248" s="12"/>
      <c r="L1248" s="12"/>
      <c r="M1248" s="11"/>
    </row>
    <row r="1249" spans="3:13">
      <c r="C1249" s="9"/>
      <c r="D1249" s="17"/>
      <c r="E1249" s="17"/>
      <c r="F1249" s="17"/>
      <c r="G1249" s="11"/>
      <c r="H1249" s="11"/>
      <c r="I1249" s="11"/>
      <c r="J1249" s="11"/>
      <c r="K1249" s="12"/>
      <c r="L1249" s="12"/>
      <c r="M1249" s="11"/>
    </row>
    <row r="1250" spans="3:13">
      <c r="C1250" s="9"/>
      <c r="D1250" s="17"/>
      <c r="E1250" s="17"/>
      <c r="F1250" s="17"/>
      <c r="G1250" s="11"/>
      <c r="H1250" s="11"/>
      <c r="I1250" s="11"/>
      <c r="J1250" s="11"/>
      <c r="K1250" s="12"/>
      <c r="L1250" s="12"/>
      <c r="M1250" s="11"/>
    </row>
    <row r="1251" spans="3:13">
      <c r="C1251" s="9"/>
      <c r="D1251" s="17"/>
      <c r="E1251" s="17"/>
      <c r="F1251" s="17"/>
      <c r="G1251" s="11"/>
      <c r="H1251" s="11"/>
      <c r="I1251" s="11"/>
      <c r="J1251" s="11"/>
      <c r="K1251" s="12"/>
      <c r="L1251" s="12"/>
      <c r="M1251" s="11"/>
    </row>
    <row r="1252" spans="3:13">
      <c r="C1252" s="9"/>
      <c r="D1252" s="17"/>
      <c r="E1252" s="17"/>
      <c r="F1252" s="17"/>
      <c r="G1252" s="11"/>
      <c r="H1252" s="11"/>
      <c r="I1252" s="11"/>
      <c r="J1252" s="11"/>
      <c r="K1252" s="12"/>
      <c r="L1252" s="12"/>
      <c r="M1252" s="11"/>
    </row>
    <row r="1253" spans="3:13">
      <c r="C1253" s="9"/>
      <c r="D1253" s="17"/>
      <c r="E1253" s="17"/>
      <c r="F1253" s="17"/>
      <c r="G1253" s="11"/>
      <c r="H1253" s="11"/>
      <c r="I1253" s="11"/>
      <c r="J1253" s="11"/>
      <c r="K1253" s="12"/>
      <c r="L1253" s="12"/>
      <c r="M1253" s="11"/>
    </row>
    <row r="1254" spans="3:13">
      <c r="C1254" s="9"/>
      <c r="D1254" s="17"/>
      <c r="E1254" s="17"/>
      <c r="F1254" s="17"/>
      <c r="G1254" s="11"/>
      <c r="H1254" s="11"/>
      <c r="I1254" s="11"/>
      <c r="J1254" s="11"/>
      <c r="K1254" s="12"/>
      <c r="L1254" s="12"/>
      <c r="M1254" s="11"/>
    </row>
    <row r="1255" spans="3:13">
      <c r="C1255" s="9"/>
      <c r="D1255" s="17"/>
      <c r="E1255" s="17"/>
      <c r="F1255" s="17"/>
      <c r="G1255" s="11"/>
      <c r="H1255" s="11"/>
      <c r="I1255" s="11"/>
      <c r="J1255" s="11"/>
      <c r="K1255" s="12"/>
      <c r="L1255" s="12"/>
      <c r="M1255" s="11"/>
    </row>
    <row r="1256" spans="3:13">
      <c r="C1256" s="9"/>
      <c r="D1256" s="17"/>
      <c r="E1256" s="17"/>
      <c r="F1256" s="17"/>
      <c r="G1256" s="11"/>
      <c r="H1256" s="11"/>
      <c r="I1256" s="11"/>
      <c r="J1256" s="11"/>
      <c r="K1256" s="12"/>
      <c r="L1256" s="12"/>
      <c r="M1256" s="11"/>
    </row>
    <row r="1257" spans="3:13">
      <c r="C1257" s="9"/>
      <c r="D1257" s="17"/>
      <c r="E1257" s="17"/>
      <c r="F1257" s="17"/>
      <c r="G1257" s="11"/>
      <c r="H1257" s="11"/>
      <c r="I1257" s="11"/>
      <c r="J1257" s="11"/>
      <c r="K1257" s="12"/>
      <c r="L1257" s="12"/>
      <c r="M1257" s="11"/>
    </row>
    <row r="1258" spans="3:13">
      <c r="C1258" s="9"/>
      <c r="D1258" s="17"/>
      <c r="E1258" s="17"/>
      <c r="F1258" s="17"/>
      <c r="G1258" s="11"/>
      <c r="H1258" s="11"/>
      <c r="I1258" s="11"/>
      <c r="J1258" s="11"/>
      <c r="K1258" s="12"/>
      <c r="L1258" s="12"/>
      <c r="M1258" s="11"/>
    </row>
    <row r="1259" spans="3:13">
      <c r="C1259" s="9"/>
      <c r="D1259" s="17"/>
      <c r="E1259" s="17"/>
      <c r="F1259" s="17"/>
      <c r="G1259" s="11"/>
      <c r="H1259" s="11"/>
      <c r="I1259" s="11"/>
      <c r="J1259" s="11"/>
      <c r="K1259" s="12"/>
      <c r="L1259" s="12"/>
      <c r="M1259" s="11"/>
    </row>
    <row r="1260" spans="3:13">
      <c r="C1260" s="9"/>
      <c r="D1260" s="17"/>
      <c r="E1260" s="17"/>
      <c r="F1260" s="17"/>
      <c r="G1260" s="11"/>
      <c r="H1260" s="11"/>
      <c r="I1260" s="11"/>
      <c r="J1260" s="11"/>
      <c r="K1260" s="12"/>
      <c r="L1260" s="12"/>
      <c r="M1260" s="11"/>
    </row>
    <row r="1261" spans="3:13">
      <c r="C1261" s="9"/>
      <c r="D1261" s="17"/>
      <c r="E1261" s="17"/>
      <c r="F1261" s="17"/>
      <c r="G1261" s="11"/>
      <c r="H1261" s="11"/>
      <c r="I1261" s="11"/>
      <c r="J1261" s="11"/>
      <c r="K1261" s="12"/>
      <c r="L1261" s="12"/>
      <c r="M1261" s="11"/>
    </row>
    <row r="1262" spans="3:13">
      <c r="C1262" s="9"/>
      <c r="D1262" s="17"/>
      <c r="E1262" s="17"/>
      <c r="F1262" s="17"/>
      <c r="G1262" s="11"/>
      <c r="H1262" s="11"/>
      <c r="I1262" s="11"/>
      <c r="J1262" s="11"/>
      <c r="K1262" s="12"/>
      <c r="L1262" s="12"/>
      <c r="M1262" s="11"/>
    </row>
    <row r="1263" spans="3:13">
      <c r="C1263" s="9"/>
      <c r="D1263" s="17"/>
      <c r="E1263" s="17"/>
      <c r="F1263" s="17"/>
      <c r="G1263" s="11"/>
      <c r="H1263" s="11"/>
      <c r="I1263" s="11"/>
      <c r="J1263" s="11"/>
      <c r="K1263" s="12"/>
      <c r="L1263" s="12"/>
      <c r="M1263" s="11"/>
    </row>
    <row r="1264" spans="3:13">
      <c r="C1264" s="9"/>
      <c r="D1264" s="17"/>
      <c r="E1264" s="17"/>
      <c r="F1264" s="17"/>
      <c r="G1264" s="11"/>
      <c r="H1264" s="11"/>
      <c r="I1264" s="11"/>
      <c r="J1264" s="11"/>
      <c r="K1264" s="12"/>
      <c r="L1264" s="12"/>
      <c r="M1264" s="11"/>
    </row>
    <row r="1265" spans="3:13">
      <c r="C1265" s="9"/>
      <c r="D1265" s="17"/>
      <c r="E1265" s="17"/>
      <c r="F1265" s="17"/>
      <c r="G1265" s="11"/>
      <c r="H1265" s="11"/>
      <c r="I1265" s="11"/>
      <c r="J1265" s="11"/>
      <c r="K1265" s="12"/>
      <c r="L1265" s="12"/>
      <c r="M1265" s="11"/>
    </row>
    <row r="1266" spans="3:13">
      <c r="C1266" s="9"/>
      <c r="D1266" s="17"/>
      <c r="E1266" s="17"/>
      <c r="F1266" s="17"/>
      <c r="G1266" s="11"/>
      <c r="H1266" s="11"/>
      <c r="I1266" s="11"/>
      <c r="J1266" s="11"/>
      <c r="K1266" s="12"/>
      <c r="L1266" s="12"/>
      <c r="M1266" s="11"/>
    </row>
    <row r="1267" spans="3:13">
      <c r="C1267" s="9"/>
      <c r="D1267" s="17"/>
      <c r="E1267" s="17"/>
      <c r="F1267" s="17"/>
      <c r="G1267" s="11"/>
      <c r="H1267" s="11"/>
      <c r="I1267" s="11"/>
      <c r="J1267" s="11"/>
      <c r="K1267" s="12"/>
      <c r="L1267" s="12"/>
      <c r="M1267" s="11"/>
    </row>
    <row r="1268" spans="3:13">
      <c r="C1268" s="9"/>
      <c r="D1268" s="17"/>
      <c r="E1268" s="17"/>
      <c r="F1268" s="17"/>
      <c r="G1268" s="11"/>
      <c r="H1268" s="11"/>
      <c r="I1268" s="11"/>
      <c r="J1268" s="11"/>
      <c r="K1268" s="12"/>
      <c r="L1268" s="12"/>
      <c r="M1268" s="11"/>
    </row>
    <row r="1269" spans="3:13">
      <c r="C1269" s="9"/>
      <c r="D1269" s="17"/>
      <c r="E1269" s="17"/>
      <c r="F1269" s="17"/>
      <c r="G1269" s="11"/>
      <c r="H1269" s="11"/>
      <c r="I1269" s="11"/>
      <c r="J1269" s="11"/>
      <c r="K1269" s="12"/>
      <c r="L1269" s="12"/>
      <c r="M1269" s="11"/>
    </row>
    <row r="1270" spans="3:13">
      <c r="C1270" s="9"/>
      <c r="D1270" s="17"/>
      <c r="E1270" s="17"/>
      <c r="F1270" s="17"/>
      <c r="G1270" s="11"/>
      <c r="H1270" s="11"/>
      <c r="I1270" s="11"/>
      <c r="J1270" s="11"/>
      <c r="K1270" s="12"/>
      <c r="L1270" s="12"/>
      <c r="M1270" s="11"/>
    </row>
    <row r="1271" spans="3:13">
      <c r="C1271" s="9"/>
      <c r="D1271" s="17"/>
      <c r="E1271" s="17"/>
      <c r="F1271" s="17"/>
      <c r="G1271" s="11"/>
      <c r="H1271" s="11"/>
      <c r="I1271" s="11"/>
      <c r="J1271" s="11"/>
      <c r="K1271" s="12"/>
      <c r="L1271" s="12"/>
      <c r="M1271" s="11"/>
    </row>
    <row r="1272" spans="3:13">
      <c r="C1272" s="9"/>
      <c r="D1272" s="17"/>
      <c r="E1272" s="17"/>
      <c r="F1272" s="17"/>
      <c r="G1272" s="11"/>
      <c r="H1272" s="11"/>
      <c r="I1272" s="11"/>
      <c r="J1272" s="11"/>
      <c r="K1272" s="12"/>
      <c r="L1272" s="12"/>
      <c r="M1272" s="11"/>
    </row>
    <row r="1273" spans="3:13">
      <c r="C1273" s="9"/>
      <c r="D1273" s="17"/>
      <c r="E1273" s="17"/>
      <c r="F1273" s="17"/>
      <c r="G1273" s="11"/>
      <c r="H1273" s="11"/>
      <c r="I1273" s="11"/>
      <c r="J1273" s="11"/>
      <c r="K1273" s="12"/>
      <c r="L1273" s="12"/>
      <c r="M1273" s="11"/>
    </row>
    <row r="1274" spans="3:13">
      <c r="C1274" s="9"/>
      <c r="D1274" s="17"/>
      <c r="E1274" s="17"/>
      <c r="F1274" s="17"/>
      <c r="G1274" s="11"/>
      <c r="H1274" s="11"/>
      <c r="I1274" s="11"/>
      <c r="J1274" s="11"/>
      <c r="K1274" s="12"/>
      <c r="L1274" s="12"/>
      <c r="M1274" s="11"/>
    </row>
    <row r="1275" spans="3:13">
      <c r="C1275" s="9"/>
      <c r="D1275" s="17"/>
      <c r="E1275" s="17"/>
      <c r="F1275" s="17"/>
      <c r="G1275" s="11"/>
      <c r="H1275" s="11"/>
      <c r="I1275" s="11"/>
      <c r="J1275" s="11"/>
      <c r="K1275" s="12"/>
      <c r="L1275" s="12"/>
      <c r="M1275" s="11"/>
    </row>
    <row r="1276" spans="3:13">
      <c r="C1276" s="9"/>
      <c r="D1276" s="17"/>
      <c r="E1276" s="17"/>
      <c r="F1276" s="17"/>
      <c r="G1276" s="11"/>
      <c r="H1276" s="11"/>
      <c r="I1276" s="11"/>
      <c r="J1276" s="11"/>
      <c r="K1276" s="12"/>
      <c r="L1276" s="12"/>
      <c r="M1276" s="11"/>
    </row>
    <row r="1277" spans="3:13">
      <c r="C1277" s="9"/>
      <c r="D1277" s="17"/>
      <c r="E1277" s="17"/>
      <c r="F1277" s="17"/>
      <c r="G1277" s="11"/>
      <c r="H1277" s="11"/>
      <c r="I1277" s="11"/>
      <c r="J1277" s="11"/>
      <c r="K1277" s="12"/>
      <c r="L1277" s="12"/>
      <c r="M1277" s="11"/>
    </row>
    <row r="1278" spans="3:13">
      <c r="C1278" s="9"/>
      <c r="D1278" s="17"/>
      <c r="E1278" s="17"/>
      <c r="F1278" s="17"/>
      <c r="G1278" s="11"/>
      <c r="H1278" s="11"/>
      <c r="I1278" s="11"/>
      <c r="J1278" s="11"/>
      <c r="K1278" s="12"/>
      <c r="L1278" s="12"/>
      <c r="M1278" s="11"/>
    </row>
    <row r="1279" spans="3:13">
      <c r="C1279" s="9"/>
      <c r="D1279" s="17"/>
      <c r="E1279" s="17"/>
      <c r="F1279" s="17"/>
      <c r="G1279" s="11"/>
      <c r="H1279" s="11"/>
      <c r="I1279" s="11"/>
      <c r="J1279" s="11"/>
      <c r="K1279" s="12"/>
      <c r="L1279" s="12"/>
      <c r="M1279" s="11"/>
    </row>
    <row r="1280" spans="3:13">
      <c r="C1280" s="9"/>
      <c r="D1280" s="17"/>
      <c r="E1280" s="17"/>
      <c r="F1280" s="17"/>
      <c r="G1280" s="11"/>
      <c r="H1280" s="11"/>
      <c r="I1280" s="11"/>
      <c r="J1280" s="11"/>
      <c r="K1280" s="12"/>
      <c r="L1280" s="12"/>
      <c r="M1280" s="11"/>
    </row>
    <row r="1281" spans="3:13">
      <c r="C1281" s="9"/>
      <c r="D1281" s="17"/>
      <c r="E1281" s="17"/>
      <c r="F1281" s="17"/>
      <c r="G1281" s="11"/>
      <c r="H1281" s="11"/>
      <c r="I1281" s="11"/>
      <c r="J1281" s="11"/>
      <c r="K1281" s="12"/>
      <c r="L1281" s="12"/>
      <c r="M1281" s="11"/>
    </row>
    <row r="1282" spans="3:13">
      <c r="C1282" s="9"/>
      <c r="D1282" s="17"/>
      <c r="E1282" s="17"/>
      <c r="F1282" s="17"/>
      <c r="G1282" s="11"/>
      <c r="H1282" s="11"/>
      <c r="I1282" s="11"/>
      <c r="J1282" s="11"/>
      <c r="K1282" s="12"/>
      <c r="L1282" s="12"/>
      <c r="M1282" s="11"/>
    </row>
    <row r="1283" spans="3:13">
      <c r="C1283" s="9"/>
      <c r="D1283" s="17"/>
      <c r="E1283" s="17"/>
      <c r="F1283" s="17"/>
      <c r="G1283" s="11"/>
      <c r="H1283" s="11"/>
      <c r="I1283" s="11"/>
      <c r="J1283" s="11"/>
      <c r="K1283" s="12"/>
      <c r="L1283" s="12"/>
      <c r="M1283" s="11"/>
    </row>
    <row r="1284" spans="3:13">
      <c r="C1284" s="9"/>
      <c r="D1284" s="17"/>
      <c r="E1284" s="17"/>
      <c r="F1284" s="17"/>
      <c r="G1284" s="11"/>
      <c r="H1284" s="11"/>
      <c r="I1284" s="11"/>
      <c r="J1284" s="11"/>
      <c r="K1284" s="12"/>
      <c r="L1284" s="12"/>
      <c r="M1284" s="11"/>
    </row>
    <row r="1285" spans="3:13">
      <c r="C1285" s="9"/>
      <c r="D1285" s="17"/>
      <c r="E1285" s="17"/>
      <c r="F1285" s="17"/>
      <c r="G1285" s="11"/>
      <c r="H1285" s="11"/>
      <c r="I1285" s="11"/>
      <c r="J1285" s="11"/>
      <c r="K1285" s="12"/>
      <c r="L1285" s="12"/>
      <c r="M1285" s="11"/>
    </row>
    <row r="1286" spans="3:13">
      <c r="C1286" s="9"/>
      <c r="D1286" s="17"/>
      <c r="E1286" s="17"/>
      <c r="F1286" s="17"/>
      <c r="G1286" s="11"/>
      <c r="H1286" s="11"/>
      <c r="I1286" s="11"/>
      <c r="J1286" s="11"/>
      <c r="K1286" s="12"/>
      <c r="L1286" s="12"/>
      <c r="M1286" s="11"/>
    </row>
    <row r="1287" spans="3:13">
      <c r="C1287" s="9"/>
      <c r="D1287" s="17"/>
      <c r="E1287" s="17"/>
      <c r="F1287" s="17"/>
      <c r="G1287" s="11"/>
      <c r="H1287" s="11"/>
      <c r="I1287" s="11"/>
      <c r="J1287" s="11"/>
      <c r="K1287" s="12"/>
      <c r="L1287" s="12"/>
      <c r="M1287" s="11"/>
    </row>
    <row r="1288" spans="3:13">
      <c r="C1288" s="9"/>
      <c r="D1288" s="17"/>
      <c r="E1288" s="17"/>
      <c r="F1288" s="17"/>
      <c r="G1288" s="11"/>
      <c r="H1288" s="11"/>
      <c r="I1288" s="11"/>
      <c r="J1288" s="11"/>
      <c r="K1288" s="12"/>
      <c r="L1288" s="12"/>
      <c r="M1288" s="11"/>
    </row>
    <row r="1289" spans="3:13">
      <c r="C1289" s="9"/>
      <c r="D1289" s="17"/>
      <c r="E1289" s="17"/>
      <c r="F1289" s="17"/>
      <c r="G1289" s="11"/>
      <c r="H1289" s="11"/>
      <c r="I1289" s="11"/>
      <c r="J1289" s="11"/>
      <c r="K1289" s="12"/>
      <c r="L1289" s="12"/>
      <c r="M1289" s="11"/>
    </row>
    <row r="1290" spans="3:13">
      <c r="C1290" s="9"/>
      <c r="D1290" s="17"/>
      <c r="E1290" s="17"/>
      <c r="F1290" s="17"/>
      <c r="G1290" s="11"/>
      <c r="H1290" s="11"/>
      <c r="I1290" s="11"/>
      <c r="J1290" s="11"/>
      <c r="K1290" s="12"/>
      <c r="L1290" s="12"/>
      <c r="M1290" s="11"/>
    </row>
    <row r="1291" spans="3:13">
      <c r="C1291" s="9"/>
      <c r="D1291" s="17"/>
      <c r="E1291" s="17"/>
      <c r="F1291" s="17"/>
      <c r="G1291" s="11"/>
      <c r="H1291" s="11"/>
      <c r="I1291" s="11"/>
      <c r="J1291" s="11"/>
      <c r="K1291" s="12"/>
      <c r="L1291" s="12"/>
      <c r="M1291" s="11"/>
    </row>
    <row r="1292" spans="3:13">
      <c r="C1292" s="9"/>
      <c r="D1292" s="17"/>
      <c r="E1292" s="17"/>
      <c r="F1292" s="17"/>
      <c r="G1292" s="11"/>
      <c r="H1292" s="11"/>
      <c r="I1292" s="11"/>
      <c r="J1292" s="11"/>
      <c r="K1292" s="12"/>
      <c r="L1292" s="12"/>
      <c r="M1292" s="11"/>
    </row>
    <row r="1293" spans="3:13">
      <c r="C1293" s="9"/>
      <c r="D1293" s="17"/>
      <c r="E1293" s="17"/>
      <c r="F1293" s="17"/>
      <c r="G1293" s="11"/>
      <c r="H1293" s="11"/>
      <c r="I1293" s="11"/>
      <c r="J1293" s="11"/>
      <c r="K1293" s="12"/>
      <c r="L1293" s="12"/>
      <c r="M1293" s="11"/>
    </row>
    <row r="1294" spans="3:13">
      <c r="C1294" s="9"/>
      <c r="D1294" s="17"/>
      <c r="E1294" s="17"/>
      <c r="F1294" s="17"/>
      <c r="G1294" s="11"/>
      <c r="H1294" s="11"/>
      <c r="I1294" s="11"/>
      <c r="J1294" s="11"/>
      <c r="K1294" s="12"/>
      <c r="L1294" s="12"/>
      <c r="M1294" s="11"/>
    </row>
    <row r="1295" spans="3:13">
      <c r="C1295" s="9"/>
      <c r="D1295" s="17"/>
      <c r="E1295" s="17"/>
      <c r="F1295" s="17"/>
      <c r="G1295" s="11"/>
      <c r="H1295" s="11"/>
      <c r="I1295" s="11"/>
      <c r="J1295" s="11"/>
      <c r="K1295" s="12"/>
      <c r="L1295" s="12"/>
      <c r="M1295" s="11"/>
    </row>
    <row r="1296" spans="3:13">
      <c r="C1296" s="9"/>
      <c r="D1296" s="17"/>
      <c r="E1296" s="17"/>
      <c r="F1296" s="17"/>
      <c r="G1296" s="11"/>
      <c r="H1296" s="11"/>
      <c r="I1296" s="11"/>
      <c r="J1296" s="11"/>
      <c r="K1296" s="12"/>
      <c r="L1296" s="12"/>
      <c r="M1296" s="11"/>
    </row>
    <row r="1297" spans="3:13">
      <c r="C1297" s="9"/>
      <c r="D1297" s="17"/>
      <c r="E1297" s="17"/>
      <c r="F1297" s="17"/>
      <c r="G1297" s="11"/>
      <c r="H1297" s="11"/>
      <c r="I1297" s="11"/>
      <c r="J1297" s="11"/>
      <c r="K1297" s="12"/>
      <c r="L1297" s="12"/>
      <c r="M1297" s="11"/>
    </row>
    <row r="1298" spans="3:13">
      <c r="C1298" s="9"/>
      <c r="D1298" s="17"/>
      <c r="E1298" s="17"/>
      <c r="F1298" s="17"/>
      <c r="G1298" s="11"/>
      <c r="H1298" s="11"/>
      <c r="I1298" s="11"/>
      <c r="J1298" s="11"/>
      <c r="K1298" s="12"/>
      <c r="L1298" s="12"/>
      <c r="M1298" s="11"/>
    </row>
    <row r="1299" spans="3:13">
      <c r="C1299" s="9"/>
      <c r="D1299" s="17"/>
      <c r="E1299" s="17"/>
      <c r="F1299" s="17"/>
      <c r="G1299" s="11"/>
      <c r="H1299" s="11"/>
      <c r="I1299" s="11"/>
      <c r="J1299" s="11"/>
      <c r="K1299" s="12"/>
      <c r="L1299" s="12"/>
      <c r="M1299" s="11"/>
    </row>
    <row r="1300" spans="3:13">
      <c r="C1300" s="9"/>
      <c r="D1300" s="17"/>
      <c r="E1300" s="17"/>
      <c r="F1300" s="17"/>
      <c r="G1300" s="11"/>
      <c r="H1300" s="11"/>
      <c r="I1300" s="11"/>
      <c r="J1300" s="11"/>
      <c r="K1300" s="12"/>
      <c r="L1300" s="12"/>
      <c r="M1300" s="11"/>
    </row>
    <row r="1301" spans="3:13">
      <c r="C1301" s="9"/>
      <c r="D1301" s="17"/>
      <c r="E1301" s="17"/>
      <c r="F1301" s="17"/>
      <c r="G1301" s="11"/>
      <c r="H1301" s="11"/>
      <c r="I1301" s="11"/>
      <c r="J1301" s="11"/>
      <c r="K1301" s="12"/>
      <c r="L1301" s="12"/>
      <c r="M1301" s="11"/>
    </row>
    <row r="1302" spans="3:13">
      <c r="C1302" s="9"/>
      <c r="D1302" s="17"/>
      <c r="E1302" s="17"/>
      <c r="F1302" s="17"/>
      <c r="G1302" s="11"/>
      <c r="H1302" s="11"/>
      <c r="I1302" s="11"/>
      <c r="J1302" s="11"/>
      <c r="K1302" s="12"/>
      <c r="L1302" s="12"/>
      <c r="M1302" s="11"/>
    </row>
    <row r="1303" spans="3:13">
      <c r="C1303" s="9"/>
      <c r="D1303" s="17"/>
      <c r="E1303" s="17"/>
      <c r="F1303" s="17"/>
      <c r="G1303" s="11"/>
      <c r="H1303" s="11"/>
      <c r="I1303" s="11"/>
      <c r="J1303" s="11"/>
      <c r="K1303" s="12"/>
      <c r="L1303" s="12"/>
      <c r="M1303" s="11"/>
    </row>
    <row r="1304" spans="3:13">
      <c r="C1304" s="9"/>
      <c r="D1304" s="17"/>
      <c r="E1304" s="17"/>
      <c r="F1304" s="17"/>
      <c r="G1304" s="11"/>
      <c r="H1304" s="11"/>
      <c r="I1304" s="11"/>
      <c r="J1304" s="11"/>
      <c r="K1304" s="12"/>
      <c r="L1304" s="12"/>
      <c r="M1304" s="11"/>
    </row>
    <row r="1305" spans="3:13">
      <c r="C1305" s="9"/>
      <c r="D1305" s="17"/>
      <c r="E1305" s="17"/>
      <c r="F1305" s="17"/>
      <c r="G1305" s="11"/>
      <c r="H1305" s="11"/>
      <c r="I1305" s="11"/>
      <c r="J1305" s="11"/>
      <c r="K1305" s="12"/>
      <c r="L1305" s="12"/>
      <c r="M1305" s="11"/>
    </row>
    <row r="1306" spans="3:13">
      <c r="C1306" s="9"/>
      <c r="D1306" s="17"/>
      <c r="E1306" s="17"/>
      <c r="F1306" s="17"/>
      <c r="G1306" s="11"/>
      <c r="H1306" s="11"/>
      <c r="I1306" s="11"/>
      <c r="J1306" s="11"/>
      <c r="K1306" s="12"/>
      <c r="L1306" s="12"/>
      <c r="M1306" s="11"/>
    </row>
    <row r="1307" spans="3:13">
      <c r="C1307" s="9"/>
      <c r="D1307" s="17"/>
      <c r="E1307" s="17"/>
      <c r="F1307" s="17"/>
      <c r="G1307" s="11"/>
      <c r="H1307" s="11"/>
      <c r="I1307" s="11"/>
      <c r="J1307" s="11"/>
      <c r="K1307" s="12"/>
      <c r="L1307" s="12"/>
      <c r="M1307" s="11"/>
    </row>
    <row r="1308" spans="3:13">
      <c r="C1308" s="9"/>
      <c r="D1308" s="17"/>
      <c r="E1308" s="17"/>
      <c r="F1308" s="17"/>
      <c r="G1308" s="11"/>
      <c r="H1308" s="11"/>
      <c r="I1308" s="11"/>
      <c r="J1308" s="11"/>
      <c r="K1308" s="12"/>
      <c r="L1308" s="12"/>
      <c r="M1308" s="11"/>
    </row>
    <row r="1309" spans="3:13">
      <c r="C1309" s="9"/>
      <c r="D1309" s="17"/>
      <c r="E1309" s="17"/>
      <c r="F1309" s="17"/>
      <c r="G1309" s="11"/>
      <c r="H1309" s="11"/>
      <c r="I1309" s="11"/>
      <c r="J1309" s="11"/>
      <c r="K1309" s="12"/>
      <c r="L1309" s="12"/>
      <c r="M1309" s="11"/>
    </row>
    <row r="1310" spans="3:13">
      <c r="C1310" s="9"/>
      <c r="D1310" s="17"/>
      <c r="E1310" s="17"/>
      <c r="F1310" s="17"/>
      <c r="G1310" s="11"/>
      <c r="H1310" s="11"/>
      <c r="I1310" s="11"/>
      <c r="J1310" s="11"/>
      <c r="K1310" s="12"/>
      <c r="L1310" s="12"/>
      <c r="M1310" s="11"/>
    </row>
    <row r="1311" spans="3:13">
      <c r="C1311" s="9"/>
      <c r="D1311" s="17"/>
      <c r="E1311" s="17"/>
      <c r="F1311" s="17"/>
      <c r="G1311" s="11"/>
      <c r="H1311" s="11"/>
      <c r="I1311" s="11"/>
      <c r="J1311" s="11"/>
      <c r="K1311" s="12"/>
      <c r="L1311" s="12"/>
      <c r="M1311" s="11"/>
    </row>
    <row r="1312" spans="3:13">
      <c r="C1312" s="9"/>
      <c r="D1312" s="17"/>
      <c r="E1312" s="17"/>
      <c r="F1312" s="17"/>
      <c r="G1312" s="11"/>
      <c r="H1312" s="11"/>
      <c r="I1312" s="11"/>
      <c r="J1312" s="11"/>
      <c r="K1312" s="12"/>
      <c r="L1312" s="12"/>
      <c r="M1312" s="11"/>
    </row>
    <row r="1313" spans="3:13">
      <c r="C1313" s="9"/>
      <c r="D1313" s="17"/>
      <c r="E1313" s="17"/>
      <c r="F1313" s="17"/>
      <c r="G1313" s="11"/>
      <c r="H1313" s="11"/>
      <c r="I1313" s="11"/>
      <c r="J1313" s="11"/>
      <c r="K1313" s="12"/>
      <c r="L1313" s="12"/>
      <c r="M1313" s="11"/>
    </row>
    <row r="1314" spans="3:13">
      <c r="C1314" s="9"/>
      <c r="D1314" s="17"/>
      <c r="E1314" s="17"/>
      <c r="F1314" s="17"/>
      <c r="G1314" s="11"/>
      <c r="H1314" s="11"/>
      <c r="I1314" s="11"/>
      <c r="J1314" s="11"/>
      <c r="K1314" s="12"/>
      <c r="L1314" s="12"/>
      <c r="M1314" s="11"/>
    </row>
    <row r="1315" spans="3:13">
      <c r="C1315" s="9"/>
      <c r="D1315" s="17"/>
      <c r="E1315" s="17"/>
      <c r="F1315" s="17"/>
      <c r="G1315" s="11"/>
      <c r="H1315" s="11"/>
      <c r="I1315" s="11"/>
      <c r="J1315" s="11"/>
      <c r="K1315" s="12"/>
      <c r="L1315" s="12"/>
      <c r="M1315" s="11"/>
    </row>
    <row r="1316" spans="3:13">
      <c r="C1316" s="9"/>
      <c r="D1316" s="17"/>
      <c r="E1316" s="17"/>
      <c r="F1316" s="17"/>
      <c r="G1316" s="11"/>
      <c r="H1316" s="11"/>
      <c r="I1316" s="11"/>
      <c r="J1316" s="11"/>
      <c r="K1316" s="12"/>
      <c r="L1316" s="12"/>
      <c r="M1316" s="11"/>
    </row>
    <row r="1317" spans="3:13">
      <c r="C1317" s="9"/>
      <c r="D1317" s="17"/>
      <c r="E1317" s="17"/>
      <c r="F1317" s="17"/>
      <c r="G1317" s="11"/>
      <c r="H1317" s="11"/>
      <c r="I1317" s="11"/>
      <c r="J1317" s="11"/>
      <c r="K1317" s="12"/>
      <c r="L1317" s="12"/>
      <c r="M1317" s="11"/>
    </row>
    <row r="1318" spans="3:13">
      <c r="C1318" s="9"/>
      <c r="D1318" s="17"/>
      <c r="E1318" s="17"/>
      <c r="F1318" s="17"/>
      <c r="G1318" s="11"/>
      <c r="H1318" s="11"/>
      <c r="I1318" s="11"/>
      <c r="J1318" s="11"/>
      <c r="K1318" s="12"/>
      <c r="L1318" s="12"/>
      <c r="M1318" s="11"/>
    </row>
    <row r="1319" spans="3:13">
      <c r="C1319" s="9"/>
      <c r="D1319" s="17"/>
      <c r="E1319" s="17"/>
      <c r="F1319" s="17"/>
      <c r="G1319" s="11"/>
      <c r="H1319" s="11"/>
      <c r="I1319" s="11"/>
      <c r="J1319" s="11"/>
      <c r="K1319" s="12"/>
      <c r="L1319" s="12"/>
      <c r="M1319" s="11"/>
    </row>
    <row r="1320" spans="3:13">
      <c r="C1320" s="9"/>
      <c r="D1320" s="17"/>
      <c r="E1320" s="17"/>
      <c r="F1320" s="17"/>
      <c r="G1320" s="11"/>
      <c r="H1320" s="11"/>
      <c r="I1320" s="11"/>
      <c r="J1320" s="11"/>
      <c r="K1320" s="12"/>
      <c r="L1320" s="12"/>
      <c r="M1320" s="11"/>
    </row>
    <row r="1321" spans="3:13">
      <c r="C1321" s="9"/>
      <c r="D1321" s="17"/>
      <c r="E1321" s="17"/>
      <c r="F1321" s="17"/>
      <c r="G1321" s="11"/>
      <c r="H1321" s="11"/>
      <c r="I1321" s="11"/>
      <c r="J1321" s="11"/>
      <c r="K1321" s="12"/>
      <c r="L1321" s="12"/>
      <c r="M1321" s="11"/>
    </row>
    <row r="1322" spans="3:13">
      <c r="C1322" s="9"/>
      <c r="D1322" s="17"/>
      <c r="E1322" s="17"/>
      <c r="F1322" s="17"/>
      <c r="G1322" s="11"/>
      <c r="H1322" s="11"/>
      <c r="I1322" s="11"/>
      <c r="J1322" s="11"/>
      <c r="K1322" s="12"/>
      <c r="L1322" s="12"/>
      <c r="M1322" s="11"/>
    </row>
    <row r="1323" spans="3:13">
      <c r="C1323" s="9"/>
      <c r="D1323" s="17"/>
      <c r="E1323" s="17"/>
      <c r="F1323" s="17"/>
      <c r="G1323" s="11"/>
      <c r="H1323" s="11"/>
      <c r="I1323" s="11"/>
      <c r="J1323" s="11"/>
      <c r="K1323" s="12"/>
      <c r="L1323" s="12"/>
      <c r="M1323" s="11"/>
    </row>
    <row r="1324" spans="3:13">
      <c r="C1324" s="9"/>
      <c r="D1324" s="17"/>
      <c r="E1324" s="17"/>
      <c r="F1324" s="17"/>
      <c r="G1324" s="11"/>
      <c r="H1324" s="11"/>
      <c r="I1324" s="11"/>
      <c r="J1324" s="11"/>
      <c r="K1324" s="12"/>
      <c r="L1324" s="12"/>
      <c r="M1324" s="11"/>
    </row>
    <row r="1325" spans="3:13">
      <c r="C1325" s="9"/>
      <c r="D1325" s="17"/>
      <c r="E1325" s="17"/>
      <c r="F1325" s="17"/>
      <c r="G1325" s="11"/>
      <c r="H1325" s="11"/>
      <c r="I1325" s="11"/>
      <c r="J1325" s="11"/>
      <c r="K1325" s="12"/>
      <c r="L1325" s="12"/>
      <c r="M1325" s="11"/>
    </row>
    <row r="1326" spans="3:13">
      <c r="C1326" s="9"/>
      <c r="D1326" s="17"/>
      <c r="E1326" s="17"/>
      <c r="F1326" s="17"/>
      <c r="G1326" s="11"/>
      <c r="H1326" s="11"/>
      <c r="I1326" s="11"/>
      <c r="J1326" s="11"/>
      <c r="K1326" s="12"/>
      <c r="L1326" s="12"/>
      <c r="M1326" s="11"/>
    </row>
    <row r="1327" spans="3:13">
      <c r="C1327" s="9"/>
      <c r="D1327" s="17"/>
      <c r="E1327" s="17"/>
      <c r="F1327" s="17"/>
      <c r="G1327" s="11"/>
      <c r="H1327" s="11"/>
      <c r="I1327" s="11"/>
      <c r="J1327" s="11"/>
      <c r="K1327" s="12"/>
      <c r="L1327" s="12"/>
      <c r="M1327" s="11"/>
    </row>
    <row r="1328" spans="3:13">
      <c r="C1328" s="9"/>
      <c r="D1328" s="17"/>
      <c r="E1328" s="17"/>
      <c r="F1328" s="17"/>
      <c r="G1328" s="11"/>
      <c r="H1328" s="11"/>
      <c r="I1328" s="11"/>
      <c r="J1328" s="11"/>
      <c r="K1328" s="12"/>
      <c r="L1328" s="12"/>
      <c r="M1328" s="11"/>
    </row>
    <row r="1329" spans="3:13">
      <c r="C1329" s="9"/>
      <c r="D1329" s="17"/>
      <c r="E1329" s="17"/>
      <c r="F1329" s="17"/>
      <c r="G1329" s="11"/>
      <c r="H1329" s="11"/>
      <c r="I1329" s="11"/>
      <c r="J1329" s="11"/>
      <c r="K1329" s="12"/>
      <c r="L1329" s="12"/>
      <c r="M1329" s="11"/>
    </row>
    <row r="1330" spans="3:13">
      <c r="C1330" s="9"/>
      <c r="D1330" s="17"/>
      <c r="E1330" s="17"/>
      <c r="F1330" s="17"/>
      <c r="G1330" s="11"/>
      <c r="H1330" s="11"/>
      <c r="I1330" s="11"/>
      <c r="J1330" s="11"/>
      <c r="K1330" s="12"/>
      <c r="L1330" s="12"/>
      <c r="M1330" s="11"/>
    </row>
    <row r="1331" spans="3:13">
      <c r="C1331" s="9"/>
      <c r="D1331" s="17"/>
      <c r="E1331" s="17"/>
      <c r="F1331" s="17"/>
      <c r="G1331" s="11"/>
      <c r="H1331" s="11"/>
      <c r="I1331" s="11"/>
      <c r="J1331" s="11"/>
      <c r="K1331" s="12"/>
      <c r="L1331" s="12"/>
      <c r="M1331" s="11"/>
    </row>
    <row r="1332" spans="3:13">
      <c r="C1332" s="9"/>
      <c r="D1332" s="17"/>
      <c r="E1332" s="17"/>
      <c r="F1332" s="17"/>
      <c r="G1332" s="11"/>
      <c r="H1332" s="11"/>
      <c r="I1332" s="11"/>
      <c r="J1332" s="11"/>
      <c r="K1332" s="12"/>
      <c r="L1332" s="12"/>
      <c r="M1332" s="11"/>
    </row>
    <row r="1333" spans="3:13">
      <c r="C1333" s="9"/>
      <c r="D1333" s="17"/>
      <c r="E1333" s="17"/>
      <c r="F1333" s="17"/>
      <c r="G1333" s="11"/>
      <c r="H1333" s="11"/>
      <c r="I1333" s="11"/>
      <c r="J1333" s="11"/>
      <c r="K1333" s="12"/>
      <c r="L1333" s="12"/>
      <c r="M1333" s="11"/>
    </row>
    <row r="1334" spans="3:13">
      <c r="C1334" s="9"/>
      <c r="D1334" s="17"/>
      <c r="E1334" s="17"/>
      <c r="F1334" s="17"/>
      <c r="G1334" s="11"/>
      <c r="H1334" s="11"/>
      <c r="I1334" s="11"/>
      <c r="J1334" s="11"/>
      <c r="K1334" s="12"/>
      <c r="L1334" s="12"/>
      <c r="M1334" s="11"/>
    </row>
    <row r="1335" spans="3:13">
      <c r="C1335" s="9"/>
      <c r="D1335" s="17"/>
      <c r="E1335" s="17"/>
      <c r="F1335" s="17"/>
      <c r="G1335" s="11"/>
      <c r="H1335" s="11"/>
      <c r="I1335" s="11"/>
      <c r="J1335" s="11"/>
      <c r="K1335" s="12"/>
      <c r="L1335" s="12"/>
      <c r="M1335" s="11"/>
    </row>
    <row r="1336" spans="3:13">
      <c r="C1336" s="9"/>
      <c r="D1336" s="17"/>
      <c r="E1336" s="17"/>
      <c r="F1336" s="17"/>
      <c r="G1336" s="11"/>
      <c r="H1336" s="11"/>
      <c r="I1336" s="11"/>
      <c r="J1336" s="11"/>
      <c r="K1336" s="12"/>
      <c r="L1336" s="12"/>
      <c r="M1336" s="11"/>
    </row>
    <row r="1337" spans="3:13">
      <c r="C1337" s="9"/>
      <c r="D1337" s="17"/>
      <c r="E1337" s="17"/>
      <c r="F1337" s="17"/>
      <c r="G1337" s="11"/>
      <c r="H1337" s="11"/>
      <c r="I1337" s="11"/>
      <c r="J1337" s="11"/>
      <c r="K1337" s="12"/>
      <c r="L1337" s="12"/>
      <c r="M1337" s="11"/>
    </row>
    <row r="1338" spans="3:13">
      <c r="C1338" s="9"/>
      <c r="D1338" s="17"/>
      <c r="E1338" s="17"/>
      <c r="F1338" s="17"/>
      <c r="G1338" s="11"/>
      <c r="H1338" s="11"/>
      <c r="I1338" s="11"/>
      <c r="J1338" s="11"/>
      <c r="K1338" s="12"/>
      <c r="L1338" s="12"/>
      <c r="M1338" s="11"/>
    </row>
    <row r="1339" spans="3:13">
      <c r="C1339" s="9"/>
      <c r="D1339" s="17"/>
      <c r="E1339" s="17"/>
      <c r="F1339" s="17"/>
      <c r="G1339" s="11"/>
      <c r="H1339" s="11"/>
      <c r="I1339" s="11"/>
      <c r="J1339" s="11"/>
      <c r="K1339" s="12"/>
      <c r="L1339" s="12"/>
      <c r="M1339" s="11"/>
    </row>
    <row r="1340" spans="3:13">
      <c r="C1340" s="9"/>
      <c r="D1340" s="17"/>
      <c r="E1340" s="17"/>
      <c r="F1340" s="17"/>
      <c r="G1340" s="11"/>
      <c r="H1340" s="11"/>
      <c r="I1340" s="11"/>
      <c r="J1340" s="11"/>
      <c r="K1340" s="12"/>
      <c r="L1340" s="12"/>
      <c r="M1340" s="11"/>
    </row>
    <row r="1341" spans="3:13">
      <c r="C1341" s="9"/>
      <c r="D1341" s="17"/>
      <c r="E1341" s="17"/>
      <c r="F1341" s="17"/>
      <c r="G1341" s="11"/>
      <c r="H1341" s="11"/>
      <c r="I1341" s="11"/>
      <c r="J1341" s="11"/>
      <c r="K1341" s="12"/>
      <c r="L1341" s="12"/>
      <c r="M1341" s="11"/>
    </row>
    <row r="1342" spans="3:13">
      <c r="C1342" s="9"/>
      <c r="D1342" s="17"/>
      <c r="E1342" s="17"/>
      <c r="F1342" s="17"/>
      <c r="G1342" s="11"/>
      <c r="H1342" s="11"/>
      <c r="I1342" s="11"/>
      <c r="J1342" s="11"/>
      <c r="K1342" s="12"/>
      <c r="L1342" s="12"/>
      <c r="M1342" s="11"/>
    </row>
    <row r="1343" spans="3:13">
      <c r="C1343" s="9"/>
      <c r="D1343" s="17"/>
      <c r="E1343" s="17"/>
      <c r="F1343" s="17"/>
      <c r="G1343" s="11"/>
      <c r="H1343" s="11"/>
      <c r="I1343" s="11"/>
      <c r="J1343" s="11"/>
      <c r="K1343" s="12"/>
      <c r="L1343" s="12"/>
      <c r="M1343" s="11"/>
    </row>
    <row r="1344" spans="3:13">
      <c r="C1344" s="9"/>
      <c r="D1344" s="17"/>
      <c r="E1344" s="17"/>
      <c r="F1344" s="17"/>
      <c r="G1344" s="11"/>
      <c r="H1344" s="11"/>
      <c r="I1344" s="11"/>
      <c r="J1344" s="11"/>
      <c r="K1344" s="12"/>
      <c r="L1344" s="12"/>
      <c r="M1344" s="11"/>
    </row>
    <row r="1345" spans="3:13">
      <c r="C1345" s="9"/>
      <c r="D1345" s="17"/>
      <c r="E1345" s="17"/>
      <c r="F1345" s="17"/>
      <c r="G1345" s="11"/>
      <c r="H1345" s="11"/>
      <c r="I1345" s="11"/>
      <c r="J1345" s="11"/>
      <c r="K1345" s="12"/>
      <c r="L1345" s="12"/>
      <c r="M1345" s="11"/>
    </row>
    <row r="1346" spans="3:13">
      <c r="C1346" s="9"/>
      <c r="D1346" s="17"/>
      <c r="E1346" s="17"/>
      <c r="F1346" s="17"/>
      <c r="G1346" s="11"/>
      <c r="H1346" s="11"/>
      <c r="I1346" s="11"/>
      <c r="J1346" s="11"/>
      <c r="K1346" s="12"/>
      <c r="L1346" s="12"/>
      <c r="M1346" s="11"/>
    </row>
    <row r="1347" spans="3:13">
      <c r="C1347" s="9"/>
      <c r="D1347" s="17"/>
      <c r="E1347" s="17"/>
      <c r="F1347" s="17"/>
      <c r="G1347" s="11"/>
      <c r="H1347" s="11"/>
      <c r="I1347" s="11"/>
      <c r="J1347" s="11"/>
      <c r="K1347" s="12"/>
      <c r="L1347" s="12"/>
      <c r="M1347" s="11"/>
    </row>
    <row r="1348" spans="3:13">
      <c r="C1348" s="9"/>
      <c r="D1348" s="17"/>
      <c r="E1348" s="17"/>
      <c r="F1348" s="17"/>
      <c r="G1348" s="11"/>
      <c r="H1348" s="11"/>
      <c r="I1348" s="11"/>
      <c r="J1348" s="11"/>
      <c r="K1348" s="12"/>
      <c r="L1348" s="12"/>
      <c r="M1348" s="11"/>
    </row>
    <row r="1349" spans="3:13">
      <c r="C1349" s="9"/>
      <c r="D1349" s="17"/>
      <c r="E1349" s="17"/>
      <c r="F1349" s="17"/>
      <c r="G1349" s="11"/>
      <c r="H1349" s="11"/>
      <c r="I1349" s="11"/>
      <c r="J1349" s="11"/>
      <c r="K1349" s="12"/>
      <c r="L1349" s="12"/>
      <c r="M1349" s="11"/>
    </row>
    <row r="1350" spans="3:13">
      <c r="C1350" s="9"/>
      <c r="D1350" s="17"/>
      <c r="E1350" s="17"/>
      <c r="F1350" s="17"/>
      <c r="G1350" s="11"/>
      <c r="H1350" s="11"/>
      <c r="I1350" s="11"/>
      <c r="J1350" s="11"/>
      <c r="K1350" s="12"/>
      <c r="L1350" s="12"/>
      <c r="M1350" s="11"/>
    </row>
    <row r="1351" spans="3:13">
      <c r="C1351" s="9"/>
      <c r="D1351" s="17"/>
      <c r="E1351" s="17"/>
      <c r="F1351" s="17"/>
      <c r="G1351" s="11"/>
      <c r="H1351" s="11"/>
      <c r="I1351" s="11"/>
      <c r="J1351" s="11"/>
      <c r="K1351" s="12"/>
      <c r="L1351" s="12"/>
      <c r="M1351" s="11"/>
    </row>
    <row r="1352" spans="3:13">
      <c r="C1352" s="9"/>
      <c r="D1352" s="17"/>
      <c r="E1352" s="17"/>
      <c r="F1352" s="17"/>
      <c r="G1352" s="11"/>
      <c r="H1352" s="11"/>
      <c r="I1352" s="11"/>
      <c r="J1352" s="11"/>
      <c r="K1352" s="12"/>
      <c r="L1352" s="12"/>
      <c r="M1352" s="11"/>
    </row>
    <row r="1353" spans="3:13">
      <c r="C1353" s="9"/>
      <c r="D1353" s="17"/>
      <c r="E1353" s="17"/>
      <c r="F1353" s="17"/>
      <c r="G1353" s="11"/>
      <c r="H1353" s="11"/>
      <c r="I1353" s="11"/>
      <c r="J1353" s="11"/>
      <c r="K1353" s="12"/>
      <c r="L1353" s="12"/>
      <c r="M1353" s="11"/>
    </row>
    <row r="1354" spans="3:13">
      <c r="C1354" s="9"/>
      <c r="D1354" s="17"/>
      <c r="E1354" s="17"/>
      <c r="F1354" s="17"/>
      <c r="G1354" s="11"/>
      <c r="H1354" s="11"/>
      <c r="I1354" s="11"/>
      <c r="J1354" s="11"/>
      <c r="K1354" s="12"/>
      <c r="L1354" s="12"/>
      <c r="M1354" s="11"/>
    </row>
    <row r="1355" spans="3:13">
      <c r="C1355" s="9"/>
      <c r="D1355" s="17"/>
      <c r="E1355" s="17"/>
      <c r="F1355" s="17"/>
      <c r="G1355" s="11"/>
      <c r="H1355" s="11"/>
      <c r="I1355" s="11"/>
      <c r="J1355" s="11"/>
      <c r="K1355" s="12"/>
      <c r="L1355" s="12"/>
      <c r="M1355" s="11"/>
    </row>
    <row r="1356" spans="3:13">
      <c r="C1356" s="9"/>
      <c r="D1356" s="17"/>
      <c r="E1356" s="17"/>
      <c r="F1356" s="17"/>
      <c r="G1356" s="11"/>
      <c r="H1356" s="11"/>
      <c r="I1356" s="11"/>
      <c r="J1356" s="11"/>
      <c r="K1356" s="12"/>
      <c r="L1356" s="12"/>
      <c r="M1356" s="11"/>
    </row>
    <row r="1357" spans="3:13">
      <c r="C1357" s="9"/>
      <c r="D1357" s="17"/>
      <c r="E1357" s="17"/>
      <c r="F1357" s="17"/>
      <c r="G1357" s="11"/>
      <c r="H1357" s="11"/>
      <c r="I1357" s="11"/>
      <c r="J1357" s="11"/>
      <c r="K1357" s="12"/>
      <c r="L1357" s="12"/>
      <c r="M1357" s="11"/>
    </row>
    <row r="1358" spans="3:13">
      <c r="C1358" s="9"/>
      <c r="D1358" s="17"/>
      <c r="E1358" s="17"/>
      <c r="F1358" s="17"/>
      <c r="G1358" s="11"/>
      <c r="H1358" s="11"/>
      <c r="I1358" s="11"/>
      <c r="J1358" s="11"/>
      <c r="K1358" s="12"/>
      <c r="L1358" s="12"/>
      <c r="M1358" s="11"/>
    </row>
    <row r="1359" spans="3:13">
      <c r="C1359" s="9"/>
      <c r="D1359" s="17"/>
      <c r="E1359" s="17"/>
      <c r="F1359" s="17"/>
      <c r="G1359" s="11"/>
      <c r="H1359" s="11"/>
      <c r="I1359" s="11"/>
      <c r="J1359" s="11"/>
      <c r="K1359" s="12"/>
      <c r="L1359" s="12"/>
      <c r="M1359" s="11"/>
    </row>
    <row r="1360" spans="3:13">
      <c r="C1360" s="9"/>
      <c r="D1360" s="17"/>
      <c r="E1360" s="17"/>
      <c r="F1360" s="17"/>
      <c r="G1360" s="11"/>
      <c r="H1360" s="11"/>
      <c r="I1360" s="11"/>
      <c r="J1360" s="11"/>
      <c r="K1360" s="12"/>
      <c r="L1360" s="12"/>
      <c r="M1360" s="11"/>
    </row>
    <row r="1361" spans="3:13">
      <c r="C1361" s="9"/>
      <c r="D1361" s="17"/>
      <c r="E1361" s="17"/>
      <c r="F1361" s="17"/>
      <c r="G1361" s="11"/>
      <c r="H1361" s="11"/>
      <c r="I1361" s="11"/>
      <c r="J1361" s="11"/>
      <c r="K1361" s="12"/>
      <c r="L1361" s="12"/>
      <c r="M1361" s="11"/>
    </row>
    <row r="1362" spans="3:13">
      <c r="C1362" s="9"/>
      <c r="D1362" s="17"/>
      <c r="E1362" s="17"/>
      <c r="F1362" s="17"/>
      <c r="G1362" s="11"/>
      <c r="H1362" s="11"/>
      <c r="I1362" s="11"/>
      <c r="J1362" s="11"/>
      <c r="K1362" s="12"/>
      <c r="L1362" s="12"/>
      <c r="M1362" s="11"/>
    </row>
    <row r="1363" spans="3:13">
      <c r="C1363" s="9"/>
      <c r="D1363" s="17"/>
      <c r="E1363" s="17"/>
      <c r="F1363" s="17"/>
      <c r="G1363" s="11"/>
      <c r="H1363" s="11"/>
      <c r="I1363" s="11"/>
      <c r="J1363" s="11"/>
      <c r="K1363" s="12"/>
      <c r="L1363" s="12"/>
      <c r="M1363" s="11"/>
    </row>
    <row r="1364" spans="3:13">
      <c r="C1364" s="9"/>
      <c r="D1364" s="17"/>
      <c r="E1364" s="17"/>
      <c r="F1364" s="17"/>
      <c r="G1364" s="11"/>
      <c r="H1364" s="11"/>
      <c r="I1364" s="11"/>
      <c r="J1364" s="11"/>
      <c r="K1364" s="12"/>
      <c r="L1364" s="12"/>
      <c r="M1364" s="11"/>
    </row>
    <row r="1365" spans="3:13">
      <c r="C1365" s="9"/>
      <c r="D1365" s="17"/>
      <c r="E1365" s="17"/>
      <c r="F1365" s="17"/>
      <c r="G1365" s="11"/>
      <c r="H1365" s="11"/>
      <c r="I1365" s="11"/>
      <c r="J1365" s="11"/>
      <c r="K1365" s="12"/>
      <c r="L1365" s="12"/>
      <c r="M1365" s="11"/>
    </row>
    <row r="1366" spans="3:13">
      <c r="C1366" s="9"/>
      <c r="D1366" s="17"/>
      <c r="E1366" s="17"/>
      <c r="F1366" s="17"/>
      <c r="G1366" s="11"/>
      <c r="H1366" s="11"/>
      <c r="I1366" s="11"/>
      <c r="J1366" s="11"/>
      <c r="K1366" s="12"/>
      <c r="L1366" s="12"/>
      <c r="M1366" s="11"/>
    </row>
    <row r="1367" spans="3:13">
      <c r="C1367" s="9"/>
      <c r="D1367" s="17"/>
      <c r="E1367" s="17"/>
      <c r="F1367" s="17"/>
      <c r="G1367" s="11"/>
      <c r="H1367" s="11"/>
      <c r="I1367" s="11"/>
      <c r="J1367" s="11"/>
      <c r="K1367" s="12"/>
      <c r="L1367" s="12"/>
      <c r="M1367" s="11"/>
    </row>
    <row r="1368" spans="3:13">
      <c r="C1368" s="9"/>
      <c r="D1368" s="17"/>
      <c r="E1368" s="17"/>
      <c r="F1368" s="17"/>
      <c r="G1368" s="11"/>
      <c r="H1368" s="11"/>
      <c r="I1368" s="11"/>
      <c r="J1368" s="11"/>
      <c r="K1368" s="12"/>
      <c r="L1368" s="12"/>
      <c r="M1368" s="11"/>
    </row>
    <row r="1369" spans="3:13">
      <c r="C1369" s="9"/>
      <c r="D1369" s="17"/>
      <c r="E1369" s="17"/>
      <c r="F1369" s="17"/>
      <c r="G1369" s="11"/>
      <c r="H1369" s="11"/>
      <c r="I1369" s="11"/>
      <c r="J1369" s="11"/>
      <c r="K1369" s="12"/>
      <c r="L1369" s="12"/>
      <c r="M1369" s="11"/>
    </row>
    <row r="1370" spans="3:13">
      <c r="C1370" s="9"/>
      <c r="D1370" s="17"/>
      <c r="E1370" s="17"/>
      <c r="F1370" s="17"/>
      <c r="G1370" s="11"/>
      <c r="H1370" s="11"/>
      <c r="I1370" s="11"/>
      <c r="J1370" s="11"/>
      <c r="K1370" s="12"/>
      <c r="L1370" s="12"/>
      <c r="M1370" s="11"/>
    </row>
    <row r="1371" spans="3:13">
      <c r="C1371" s="9"/>
      <c r="D1371" s="17"/>
      <c r="E1371" s="17"/>
      <c r="F1371" s="17"/>
      <c r="G1371" s="11"/>
      <c r="H1371" s="11"/>
      <c r="I1371" s="11"/>
      <c r="J1371" s="11"/>
      <c r="K1371" s="12"/>
      <c r="L1371" s="12"/>
      <c r="M1371" s="11"/>
    </row>
    <row r="1372" spans="3:13">
      <c r="C1372" s="9"/>
      <c r="D1372" s="17"/>
      <c r="E1372" s="17"/>
      <c r="F1372" s="17"/>
      <c r="G1372" s="11"/>
      <c r="H1372" s="11"/>
      <c r="I1372" s="11"/>
      <c r="J1372" s="11"/>
      <c r="K1372" s="12"/>
      <c r="L1372" s="12"/>
      <c r="M1372" s="11"/>
    </row>
    <row r="1373" spans="3:13">
      <c r="C1373" s="9"/>
      <c r="D1373" s="17"/>
      <c r="E1373" s="17"/>
      <c r="F1373" s="17"/>
      <c r="G1373" s="11"/>
      <c r="H1373" s="11"/>
      <c r="I1373" s="11"/>
      <c r="J1373" s="11"/>
      <c r="K1373" s="12"/>
      <c r="L1373" s="12"/>
      <c r="M1373" s="11"/>
    </row>
    <row r="1374" spans="3:13">
      <c r="C1374" s="9"/>
      <c r="D1374" s="17"/>
      <c r="E1374" s="17"/>
      <c r="F1374" s="17"/>
      <c r="G1374" s="11"/>
      <c r="H1374" s="11"/>
      <c r="I1374" s="11"/>
      <c r="J1374" s="11"/>
      <c r="K1374" s="12"/>
      <c r="L1374" s="12"/>
      <c r="M1374" s="11"/>
    </row>
    <row r="1375" spans="3:13">
      <c r="C1375" s="9"/>
      <c r="D1375" s="17"/>
      <c r="E1375" s="17"/>
      <c r="F1375" s="17"/>
      <c r="G1375" s="11"/>
      <c r="H1375" s="11"/>
      <c r="I1375" s="11"/>
      <c r="J1375" s="11"/>
      <c r="K1375" s="12"/>
      <c r="L1375" s="12"/>
      <c r="M1375" s="11"/>
    </row>
    <row r="1376" spans="3:13">
      <c r="C1376" s="9"/>
      <c r="D1376" s="17"/>
      <c r="E1376" s="17"/>
      <c r="F1376" s="17"/>
      <c r="G1376" s="11"/>
      <c r="H1376" s="11"/>
      <c r="I1376" s="11"/>
      <c r="J1376" s="11"/>
      <c r="K1376" s="12"/>
      <c r="L1376" s="12"/>
      <c r="M1376" s="11"/>
    </row>
    <row r="1377" spans="3:13">
      <c r="C1377" s="9"/>
      <c r="D1377" s="17"/>
      <c r="E1377" s="17"/>
      <c r="F1377" s="17"/>
      <c r="G1377" s="11"/>
      <c r="H1377" s="11"/>
      <c r="I1377" s="11"/>
      <c r="J1377" s="11"/>
      <c r="K1377" s="12"/>
      <c r="L1377" s="12"/>
      <c r="M1377" s="11"/>
    </row>
    <row r="1378" spans="3:13">
      <c r="C1378" s="9"/>
      <c r="D1378" s="17"/>
      <c r="E1378" s="17"/>
      <c r="F1378" s="17"/>
      <c r="G1378" s="11"/>
      <c r="H1378" s="11"/>
      <c r="I1378" s="11"/>
      <c r="J1378" s="11"/>
      <c r="K1378" s="12"/>
      <c r="L1378" s="12"/>
      <c r="M1378" s="11"/>
    </row>
    <row r="1379" spans="3:13">
      <c r="C1379" s="9"/>
      <c r="D1379" s="17"/>
      <c r="E1379" s="17"/>
      <c r="F1379" s="17"/>
      <c r="G1379" s="11"/>
      <c r="H1379" s="11"/>
      <c r="I1379" s="11"/>
      <c r="J1379" s="11"/>
      <c r="K1379" s="12"/>
      <c r="L1379" s="12"/>
      <c r="M1379" s="11"/>
    </row>
    <row r="1380" spans="3:13">
      <c r="C1380" s="9"/>
      <c r="D1380" s="17"/>
      <c r="E1380" s="17"/>
      <c r="F1380" s="17"/>
      <c r="G1380" s="11"/>
      <c r="H1380" s="11"/>
      <c r="I1380" s="11"/>
      <c r="J1380" s="11"/>
      <c r="K1380" s="12"/>
      <c r="L1380" s="12"/>
      <c r="M1380" s="11"/>
    </row>
    <row r="1381" spans="3:13">
      <c r="C1381" s="9"/>
      <c r="D1381" s="17"/>
      <c r="E1381" s="17"/>
      <c r="F1381" s="17"/>
      <c r="G1381" s="11"/>
      <c r="H1381" s="11"/>
      <c r="I1381" s="11"/>
      <c r="J1381" s="11"/>
      <c r="K1381" s="12"/>
      <c r="L1381" s="12"/>
      <c r="M1381" s="11"/>
    </row>
    <row r="1382" spans="3:13">
      <c r="C1382" s="9"/>
      <c r="D1382" s="17"/>
      <c r="E1382" s="17"/>
      <c r="F1382" s="17"/>
      <c r="G1382" s="11"/>
      <c r="H1382" s="11"/>
      <c r="I1382" s="11"/>
      <c r="J1382" s="11"/>
      <c r="K1382" s="12"/>
      <c r="L1382" s="12"/>
      <c r="M1382" s="11"/>
    </row>
    <row r="1383" spans="3:13">
      <c r="C1383" s="9"/>
      <c r="D1383" s="17"/>
      <c r="E1383" s="17"/>
      <c r="F1383" s="17"/>
      <c r="G1383" s="11"/>
      <c r="H1383" s="11"/>
      <c r="I1383" s="11"/>
      <c r="J1383" s="11"/>
      <c r="K1383" s="12"/>
      <c r="L1383" s="12"/>
      <c r="M1383" s="11"/>
    </row>
    <row r="1384" spans="3:13">
      <c r="C1384" s="9"/>
      <c r="D1384" s="17"/>
      <c r="E1384" s="17"/>
      <c r="F1384" s="17"/>
      <c r="G1384" s="11"/>
      <c r="H1384" s="11"/>
      <c r="I1384" s="11"/>
      <c r="J1384" s="11"/>
      <c r="K1384" s="12"/>
      <c r="L1384" s="12"/>
      <c r="M1384" s="11"/>
    </row>
    <row r="1385" spans="3:13">
      <c r="C1385" s="9"/>
      <c r="D1385" s="17"/>
      <c r="E1385" s="17"/>
      <c r="F1385" s="17"/>
      <c r="G1385" s="11"/>
      <c r="H1385" s="11"/>
      <c r="I1385" s="11"/>
      <c r="J1385" s="11"/>
      <c r="K1385" s="12"/>
      <c r="L1385" s="12"/>
      <c r="M1385" s="11"/>
    </row>
    <row r="1386" spans="3:13">
      <c r="C1386" s="9"/>
      <c r="D1386" s="17"/>
      <c r="E1386" s="17"/>
      <c r="F1386" s="17"/>
      <c r="G1386" s="11"/>
      <c r="H1386" s="11"/>
      <c r="I1386" s="11"/>
      <c r="J1386" s="11"/>
      <c r="K1386" s="12"/>
      <c r="L1386" s="12"/>
      <c r="M1386" s="11"/>
    </row>
    <row r="1387" spans="3:13">
      <c r="C1387" s="9"/>
      <c r="D1387" s="17"/>
      <c r="E1387" s="17"/>
      <c r="F1387" s="17"/>
      <c r="G1387" s="11"/>
      <c r="H1387" s="11"/>
      <c r="I1387" s="11"/>
      <c r="J1387" s="11"/>
      <c r="K1387" s="12"/>
      <c r="L1387" s="12"/>
      <c r="M1387" s="11"/>
    </row>
    <row r="1388" spans="3:13">
      <c r="C1388" s="9"/>
      <c r="D1388" s="17"/>
      <c r="E1388" s="17"/>
      <c r="F1388" s="17"/>
      <c r="G1388" s="11"/>
      <c r="H1388" s="11"/>
      <c r="I1388" s="11"/>
      <c r="J1388" s="11"/>
      <c r="K1388" s="12"/>
      <c r="L1388" s="12"/>
      <c r="M1388" s="11"/>
    </row>
    <row r="1389" spans="3:13">
      <c r="C1389" s="9"/>
      <c r="D1389" s="17"/>
      <c r="E1389" s="17"/>
      <c r="F1389" s="17"/>
      <c r="G1389" s="11"/>
      <c r="H1389" s="11"/>
      <c r="I1389" s="11"/>
      <c r="J1389" s="11"/>
      <c r="K1389" s="12"/>
      <c r="L1389" s="12"/>
      <c r="M1389" s="11"/>
    </row>
    <row r="1390" spans="3:13">
      <c r="C1390" s="9"/>
      <c r="D1390" s="17"/>
      <c r="E1390" s="17"/>
      <c r="F1390" s="17"/>
      <c r="G1390" s="11"/>
      <c r="H1390" s="11"/>
      <c r="I1390" s="11"/>
      <c r="J1390" s="11"/>
      <c r="K1390" s="12"/>
      <c r="L1390" s="12"/>
      <c r="M1390" s="11"/>
    </row>
    <row r="1391" spans="3:13">
      <c r="C1391" s="9"/>
      <c r="D1391" s="17"/>
      <c r="E1391" s="17"/>
      <c r="F1391" s="17"/>
      <c r="G1391" s="11"/>
      <c r="H1391" s="11"/>
      <c r="I1391" s="11"/>
      <c r="J1391" s="11"/>
      <c r="K1391" s="12"/>
      <c r="L1391" s="12"/>
      <c r="M1391" s="11"/>
    </row>
    <row r="1392" spans="3:13">
      <c r="C1392" s="9"/>
      <c r="D1392" s="17"/>
      <c r="E1392" s="17"/>
      <c r="F1392" s="17"/>
      <c r="G1392" s="11"/>
      <c r="H1392" s="11"/>
      <c r="I1392" s="11"/>
      <c r="J1392" s="11"/>
      <c r="K1392" s="12"/>
      <c r="L1392" s="12"/>
      <c r="M1392" s="11"/>
    </row>
    <row r="1393" spans="3:13">
      <c r="C1393" s="9"/>
      <c r="D1393" s="17"/>
      <c r="E1393" s="17"/>
      <c r="F1393" s="17"/>
      <c r="G1393" s="11"/>
      <c r="H1393" s="11"/>
      <c r="I1393" s="11"/>
      <c r="J1393" s="11"/>
      <c r="K1393" s="12"/>
      <c r="L1393" s="12"/>
      <c r="M1393" s="11"/>
    </row>
    <row r="1394" spans="3:13">
      <c r="C1394" s="9"/>
      <c r="D1394" s="17"/>
      <c r="E1394" s="17"/>
      <c r="F1394" s="17"/>
      <c r="G1394" s="11"/>
      <c r="H1394" s="11"/>
      <c r="I1394" s="11"/>
      <c r="J1394" s="11"/>
      <c r="K1394" s="12"/>
      <c r="L1394" s="12"/>
      <c r="M1394" s="11"/>
    </row>
    <row r="1395" spans="3:13">
      <c r="C1395" s="9"/>
      <c r="D1395" s="17"/>
      <c r="E1395" s="17"/>
      <c r="F1395" s="17"/>
      <c r="G1395" s="11"/>
      <c r="H1395" s="11"/>
      <c r="I1395" s="11"/>
      <c r="J1395" s="11"/>
      <c r="K1395" s="12"/>
      <c r="L1395" s="12"/>
      <c r="M1395" s="11"/>
    </row>
    <row r="1396" spans="3:13">
      <c r="C1396" s="9"/>
      <c r="D1396" s="17"/>
      <c r="E1396" s="17"/>
      <c r="F1396" s="17"/>
      <c r="G1396" s="11"/>
      <c r="H1396" s="11"/>
      <c r="I1396" s="11"/>
      <c r="J1396" s="11"/>
      <c r="K1396" s="12"/>
      <c r="L1396" s="12"/>
      <c r="M1396" s="11"/>
    </row>
    <row r="1397" spans="3:13">
      <c r="C1397" s="9"/>
      <c r="D1397" s="17"/>
      <c r="E1397" s="17"/>
      <c r="F1397" s="17"/>
      <c r="G1397" s="11"/>
      <c r="H1397" s="11"/>
      <c r="I1397" s="11"/>
      <c r="J1397" s="11"/>
      <c r="K1397" s="12"/>
      <c r="L1397" s="12"/>
      <c r="M1397" s="11"/>
    </row>
    <row r="1398" spans="3:13">
      <c r="C1398" s="9"/>
      <c r="D1398" s="17"/>
      <c r="E1398" s="17"/>
      <c r="F1398" s="17"/>
      <c r="G1398" s="11"/>
      <c r="H1398" s="11"/>
      <c r="I1398" s="11"/>
      <c r="J1398" s="11"/>
      <c r="K1398" s="12"/>
      <c r="L1398" s="12"/>
      <c r="M1398" s="11"/>
    </row>
    <row r="1399" spans="3:13">
      <c r="C1399" s="9"/>
      <c r="D1399" s="17"/>
      <c r="E1399" s="17"/>
      <c r="F1399" s="17"/>
      <c r="G1399" s="11"/>
      <c r="H1399" s="11"/>
      <c r="I1399" s="11"/>
      <c r="J1399" s="11"/>
      <c r="K1399" s="12"/>
      <c r="L1399" s="12"/>
      <c r="M1399" s="11"/>
    </row>
    <row r="1400" spans="3:13">
      <c r="C1400" s="9"/>
      <c r="D1400" s="17"/>
      <c r="E1400" s="17"/>
      <c r="F1400" s="17"/>
      <c r="G1400" s="11"/>
      <c r="H1400" s="11"/>
      <c r="I1400" s="11"/>
      <c r="J1400" s="11"/>
      <c r="K1400" s="12"/>
      <c r="L1400" s="12"/>
      <c r="M1400" s="11"/>
    </row>
    <row r="1401" spans="3:13">
      <c r="C1401" s="9"/>
      <c r="D1401" s="17"/>
      <c r="E1401" s="17"/>
      <c r="F1401" s="17"/>
      <c r="G1401" s="11"/>
      <c r="H1401" s="11"/>
      <c r="I1401" s="11"/>
      <c r="J1401" s="11"/>
      <c r="K1401" s="12"/>
      <c r="L1401" s="12"/>
      <c r="M1401" s="11"/>
    </row>
    <row r="1402" spans="3:13">
      <c r="C1402" s="9"/>
      <c r="D1402" s="17"/>
      <c r="E1402" s="17"/>
      <c r="F1402" s="17"/>
      <c r="G1402" s="11"/>
      <c r="H1402" s="11"/>
      <c r="I1402" s="11"/>
      <c r="J1402" s="11"/>
      <c r="K1402" s="12"/>
      <c r="L1402" s="12"/>
      <c r="M1402" s="11"/>
    </row>
    <row r="1403" spans="3:13">
      <c r="C1403" s="9"/>
      <c r="D1403" s="17"/>
      <c r="E1403" s="17"/>
      <c r="F1403" s="17"/>
      <c r="G1403" s="11"/>
      <c r="H1403" s="11"/>
      <c r="I1403" s="11"/>
      <c r="J1403" s="11"/>
      <c r="K1403" s="12"/>
      <c r="L1403" s="12"/>
      <c r="M1403" s="11"/>
    </row>
    <row r="1404" spans="3:13">
      <c r="C1404" s="9"/>
      <c r="D1404" s="17"/>
      <c r="E1404" s="17"/>
      <c r="F1404" s="17"/>
      <c r="G1404" s="11"/>
      <c r="H1404" s="11"/>
      <c r="I1404" s="11"/>
      <c r="J1404" s="11"/>
      <c r="K1404" s="12"/>
      <c r="L1404" s="12"/>
      <c r="M1404" s="11"/>
    </row>
    <row r="1405" spans="3:13">
      <c r="C1405" s="9"/>
      <c r="D1405" s="17"/>
      <c r="E1405" s="17"/>
      <c r="F1405" s="17"/>
      <c r="G1405" s="11"/>
      <c r="H1405" s="11"/>
      <c r="I1405" s="11"/>
      <c r="J1405" s="11"/>
      <c r="K1405" s="12"/>
      <c r="L1405" s="12"/>
      <c r="M1405" s="11"/>
    </row>
    <row r="1406" spans="3:13">
      <c r="C1406" s="9"/>
      <c r="D1406" s="17"/>
      <c r="E1406" s="17"/>
      <c r="F1406" s="17"/>
      <c r="G1406" s="11"/>
      <c r="H1406" s="11"/>
      <c r="I1406" s="11"/>
      <c r="J1406" s="11"/>
      <c r="K1406" s="12"/>
      <c r="L1406" s="12"/>
      <c r="M1406" s="11"/>
    </row>
    <row r="1407" spans="3:13">
      <c r="C1407" s="9"/>
      <c r="D1407" s="17"/>
      <c r="E1407" s="17"/>
      <c r="F1407" s="17"/>
      <c r="G1407" s="11"/>
      <c r="H1407" s="11"/>
      <c r="I1407" s="11"/>
      <c r="J1407" s="11"/>
      <c r="K1407" s="12"/>
      <c r="L1407" s="12"/>
      <c r="M1407" s="11"/>
    </row>
    <row r="1408" spans="3:13">
      <c r="C1408" s="9"/>
      <c r="D1408" s="17"/>
      <c r="E1408" s="17"/>
      <c r="F1408" s="17"/>
      <c r="G1408" s="11"/>
      <c r="H1408" s="11"/>
      <c r="I1408" s="11"/>
      <c r="J1408" s="11"/>
      <c r="K1408" s="12"/>
      <c r="L1408" s="12"/>
      <c r="M1408" s="11"/>
    </row>
    <row r="1409" spans="3:13">
      <c r="C1409" s="9"/>
      <c r="D1409" s="17"/>
      <c r="E1409" s="17"/>
      <c r="F1409" s="17"/>
      <c r="G1409" s="11"/>
      <c r="H1409" s="11"/>
      <c r="I1409" s="11"/>
      <c r="J1409" s="11"/>
      <c r="K1409" s="12"/>
      <c r="L1409" s="12"/>
      <c r="M1409" s="11"/>
    </row>
    <row r="1410" spans="3:13">
      <c r="C1410" s="9"/>
      <c r="D1410" s="17"/>
      <c r="E1410" s="17"/>
      <c r="F1410" s="17"/>
      <c r="G1410" s="11"/>
      <c r="H1410" s="11"/>
      <c r="I1410" s="11"/>
      <c r="J1410" s="11"/>
      <c r="K1410" s="12"/>
      <c r="L1410" s="12"/>
      <c r="M1410" s="11"/>
    </row>
    <row r="1411" spans="3:13">
      <c r="C1411" s="9"/>
      <c r="D1411" s="17"/>
      <c r="E1411" s="17"/>
      <c r="F1411" s="17"/>
      <c r="G1411" s="11"/>
      <c r="H1411" s="11"/>
      <c r="I1411" s="11"/>
      <c r="J1411" s="11"/>
      <c r="K1411" s="12"/>
      <c r="L1411" s="12"/>
      <c r="M1411" s="11"/>
    </row>
    <row r="1412" spans="3:13">
      <c r="C1412" s="9"/>
      <c r="D1412" s="17"/>
      <c r="E1412" s="17"/>
      <c r="F1412" s="17"/>
      <c r="G1412" s="11"/>
      <c r="H1412" s="11"/>
      <c r="I1412" s="11"/>
      <c r="J1412" s="11"/>
      <c r="K1412" s="12"/>
      <c r="L1412" s="12"/>
      <c r="M1412" s="11"/>
    </row>
    <row r="1413" spans="3:13">
      <c r="C1413" s="9"/>
      <c r="D1413" s="17"/>
      <c r="E1413" s="17"/>
      <c r="F1413" s="17"/>
      <c r="G1413" s="11"/>
      <c r="H1413" s="11"/>
      <c r="I1413" s="11"/>
      <c r="J1413" s="11"/>
      <c r="K1413" s="12"/>
      <c r="L1413" s="12"/>
      <c r="M1413" s="11"/>
    </row>
    <row r="1414" spans="3:13">
      <c r="C1414" s="9"/>
      <c r="D1414" s="17"/>
      <c r="E1414" s="17"/>
      <c r="F1414" s="17"/>
      <c r="G1414" s="11"/>
      <c r="H1414" s="11"/>
      <c r="I1414" s="11"/>
      <c r="J1414" s="11"/>
      <c r="K1414" s="12"/>
      <c r="L1414" s="12"/>
      <c r="M1414" s="11"/>
    </row>
    <row r="1415" spans="3:13">
      <c r="C1415" s="9"/>
      <c r="D1415" s="17"/>
      <c r="E1415" s="17"/>
      <c r="F1415" s="17"/>
      <c r="G1415" s="11"/>
      <c r="H1415" s="11"/>
      <c r="I1415" s="11"/>
      <c r="J1415" s="11"/>
      <c r="K1415" s="12"/>
      <c r="L1415" s="12"/>
      <c r="M1415" s="11"/>
    </row>
    <row r="1416" spans="3:13">
      <c r="C1416" s="9"/>
      <c r="D1416" s="17"/>
      <c r="E1416" s="17"/>
      <c r="F1416" s="17"/>
      <c r="G1416" s="11"/>
      <c r="H1416" s="11"/>
      <c r="I1416" s="11"/>
      <c r="J1416" s="11"/>
      <c r="K1416" s="12"/>
      <c r="L1416" s="12"/>
      <c r="M1416" s="11"/>
    </row>
    <row r="1417" spans="3:13">
      <c r="C1417" s="9"/>
      <c r="D1417" s="17"/>
      <c r="E1417" s="17"/>
      <c r="F1417" s="17"/>
      <c r="G1417" s="11"/>
      <c r="H1417" s="11"/>
      <c r="I1417" s="11"/>
      <c r="J1417" s="11"/>
      <c r="K1417" s="12"/>
      <c r="L1417" s="12"/>
      <c r="M1417" s="11"/>
    </row>
    <row r="1418" spans="3:13">
      <c r="C1418" s="9"/>
      <c r="D1418" s="17"/>
      <c r="E1418" s="17"/>
      <c r="F1418" s="17"/>
      <c r="G1418" s="11"/>
      <c r="H1418" s="11"/>
      <c r="I1418" s="11"/>
      <c r="J1418" s="11"/>
      <c r="K1418" s="12"/>
      <c r="L1418" s="12"/>
      <c r="M1418" s="11"/>
    </row>
    <row r="1419" spans="3:13">
      <c r="C1419" s="9"/>
      <c r="D1419" s="17"/>
      <c r="E1419" s="17"/>
      <c r="F1419" s="17"/>
      <c r="G1419" s="11"/>
      <c r="H1419" s="11"/>
      <c r="I1419" s="11"/>
      <c r="J1419" s="11"/>
      <c r="K1419" s="12"/>
      <c r="L1419" s="12"/>
      <c r="M1419" s="11"/>
    </row>
    <row r="1420" spans="3:13">
      <c r="C1420" s="9"/>
      <c r="D1420" s="17"/>
      <c r="E1420" s="17"/>
      <c r="F1420" s="17"/>
      <c r="G1420" s="11"/>
      <c r="H1420" s="11"/>
      <c r="I1420" s="11"/>
      <c r="J1420" s="11"/>
      <c r="K1420" s="12"/>
      <c r="L1420" s="12"/>
      <c r="M1420" s="11"/>
    </row>
    <row r="1421" spans="3:13">
      <c r="C1421" s="9"/>
      <c r="D1421" s="17"/>
      <c r="E1421" s="17"/>
      <c r="F1421" s="17"/>
      <c r="G1421" s="11"/>
      <c r="H1421" s="11"/>
      <c r="I1421" s="11"/>
      <c r="J1421" s="11"/>
      <c r="K1421" s="12"/>
      <c r="L1421" s="12"/>
      <c r="M1421" s="11"/>
    </row>
    <row r="1422" spans="3:13">
      <c r="C1422" s="9"/>
      <c r="D1422" s="17"/>
      <c r="E1422" s="17"/>
      <c r="F1422" s="17"/>
      <c r="G1422" s="11"/>
      <c r="H1422" s="11"/>
      <c r="I1422" s="11"/>
      <c r="J1422" s="11"/>
      <c r="K1422" s="12"/>
      <c r="L1422" s="12"/>
      <c r="M1422" s="11"/>
    </row>
    <row r="1423" spans="3:13">
      <c r="C1423" s="9"/>
      <c r="D1423" s="17"/>
      <c r="E1423" s="17"/>
      <c r="F1423" s="17"/>
      <c r="G1423" s="11"/>
      <c r="H1423" s="11"/>
      <c r="I1423" s="11"/>
      <c r="J1423" s="11"/>
      <c r="K1423" s="12"/>
      <c r="L1423" s="12"/>
      <c r="M1423" s="11"/>
    </row>
    <row r="1424" spans="3:13">
      <c r="C1424" s="9"/>
      <c r="D1424" s="17"/>
      <c r="E1424" s="17"/>
      <c r="F1424" s="17"/>
      <c r="G1424" s="11"/>
      <c r="H1424" s="11"/>
      <c r="I1424" s="11"/>
      <c r="J1424" s="11"/>
      <c r="K1424" s="12"/>
      <c r="L1424" s="12"/>
      <c r="M1424" s="11"/>
    </row>
    <row r="1425" spans="3:13">
      <c r="C1425" s="9"/>
      <c r="D1425" s="17"/>
      <c r="E1425" s="17"/>
      <c r="F1425" s="17"/>
      <c r="G1425" s="11"/>
      <c r="H1425" s="11"/>
      <c r="I1425" s="11"/>
      <c r="J1425" s="11"/>
      <c r="K1425" s="12"/>
      <c r="L1425" s="12"/>
      <c r="M1425" s="11"/>
    </row>
    <row r="1426" spans="3:13">
      <c r="C1426" s="9"/>
      <c r="D1426" s="17"/>
      <c r="E1426" s="17"/>
      <c r="F1426" s="17"/>
      <c r="G1426" s="11"/>
      <c r="H1426" s="11"/>
      <c r="I1426" s="11"/>
      <c r="J1426" s="11"/>
      <c r="K1426" s="12"/>
      <c r="L1426" s="12"/>
      <c r="M1426" s="11"/>
    </row>
    <row r="1427" spans="3:13">
      <c r="C1427" s="9"/>
      <c r="D1427" s="17"/>
      <c r="E1427" s="17"/>
      <c r="F1427" s="17"/>
      <c r="G1427" s="11"/>
      <c r="H1427" s="11"/>
      <c r="I1427" s="11"/>
      <c r="J1427" s="11"/>
      <c r="K1427" s="12"/>
      <c r="L1427" s="12"/>
      <c r="M1427" s="11"/>
    </row>
    <row r="1428" spans="3:13">
      <c r="C1428" s="9"/>
      <c r="D1428" s="17"/>
      <c r="E1428" s="17"/>
      <c r="F1428" s="17"/>
      <c r="G1428" s="11"/>
      <c r="H1428" s="11"/>
      <c r="I1428" s="11"/>
      <c r="J1428" s="11"/>
      <c r="K1428" s="12"/>
      <c r="L1428" s="12"/>
      <c r="M1428" s="11"/>
    </row>
    <row r="1429" spans="3:13">
      <c r="C1429" s="9"/>
      <c r="D1429" s="17"/>
      <c r="E1429" s="17"/>
      <c r="F1429" s="17"/>
      <c r="G1429" s="11"/>
      <c r="H1429" s="11"/>
      <c r="I1429" s="11"/>
      <c r="J1429" s="11"/>
      <c r="K1429" s="12"/>
      <c r="L1429" s="12"/>
      <c r="M1429" s="11"/>
    </row>
    <row r="1430" spans="3:13">
      <c r="C1430" s="9"/>
      <c r="D1430" s="17"/>
      <c r="E1430" s="17"/>
      <c r="F1430" s="17"/>
      <c r="G1430" s="11"/>
      <c r="H1430" s="11"/>
      <c r="I1430" s="11"/>
      <c r="J1430" s="11"/>
      <c r="K1430" s="12"/>
      <c r="L1430" s="12"/>
      <c r="M1430" s="11"/>
    </row>
    <row r="1431" spans="3:13">
      <c r="C1431" s="9"/>
      <c r="D1431" s="17"/>
      <c r="E1431" s="17"/>
      <c r="F1431" s="17"/>
      <c r="G1431" s="11"/>
      <c r="H1431" s="11"/>
      <c r="I1431" s="11"/>
      <c r="J1431" s="11"/>
      <c r="K1431" s="12"/>
      <c r="L1431" s="12"/>
      <c r="M1431" s="11"/>
    </row>
    <row r="1432" spans="3:13">
      <c r="C1432" s="9"/>
      <c r="D1432" s="17"/>
      <c r="E1432" s="17"/>
      <c r="F1432" s="17"/>
      <c r="G1432" s="11"/>
      <c r="H1432" s="11"/>
      <c r="I1432" s="11"/>
      <c r="J1432" s="11"/>
      <c r="K1432" s="12"/>
      <c r="L1432" s="12"/>
      <c r="M1432" s="11"/>
    </row>
    <row r="1433" spans="3:13">
      <c r="C1433" s="9"/>
      <c r="D1433" s="17"/>
      <c r="E1433" s="17"/>
      <c r="F1433" s="17"/>
      <c r="G1433" s="11"/>
      <c r="H1433" s="11"/>
      <c r="I1433" s="11"/>
      <c r="J1433" s="11"/>
      <c r="K1433" s="12"/>
      <c r="L1433" s="12"/>
      <c r="M1433" s="11"/>
    </row>
    <row r="1434" spans="3:13">
      <c r="C1434" s="9"/>
      <c r="D1434" s="17"/>
      <c r="E1434" s="17"/>
      <c r="F1434" s="17"/>
      <c r="G1434" s="11"/>
      <c r="H1434" s="11"/>
      <c r="I1434" s="11"/>
      <c r="J1434" s="11"/>
      <c r="K1434" s="12"/>
      <c r="L1434" s="12"/>
      <c r="M1434" s="11"/>
    </row>
    <row r="1435" spans="3:13">
      <c r="C1435" s="9"/>
      <c r="D1435" s="17"/>
      <c r="E1435" s="17"/>
      <c r="F1435" s="17"/>
      <c r="G1435" s="11"/>
      <c r="H1435" s="11"/>
      <c r="I1435" s="11"/>
      <c r="J1435" s="11"/>
      <c r="K1435" s="12"/>
      <c r="L1435" s="12"/>
      <c r="M1435" s="11"/>
    </row>
    <row r="1436" spans="3:13">
      <c r="C1436" s="9"/>
      <c r="D1436" s="17"/>
      <c r="E1436" s="17"/>
      <c r="F1436" s="17"/>
      <c r="G1436" s="11"/>
      <c r="H1436" s="11"/>
      <c r="I1436" s="11"/>
      <c r="J1436" s="11"/>
      <c r="K1436" s="12"/>
      <c r="L1436" s="12"/>
      <c r="M1436" s="11"/>
    </row>
    <row r="1437" spans="3:13">
      <c r="C1437" s="9"/>
      <c r="D1437" s="17"/>
      <c r="E1437" s="17"/>
      <c r="F1437" s="17"/>
      <c r="G1437" s="11"/>
      <c r="H1437" s="11"/>
      <c r="I1437" s="11"/>
      <c r="J1437" s="11"/>
      <c r="K1437" s="12"/>
      <c r="L1437" s="12"/>
      <c r="M1437" s="11"/>
    </row>
    <row r="1438" spans="3:13">
      <c r="C1438" s="9"/>
      <c r="D1438" s="17"/>
      <c r="E1438" s="17"/>
      <c r="F1438" s="17"/>
      <c r="G1438" s="11"/>
      <c r="H1438" s="11"/>
      <c r="I1438" s="11"/>
      <c r="J1438" s="11"/>
      <c r="K1438" s="12"/>
      <c r="L1438" s="12"/>
      <c r="M1438" s="11"/>
    </row>
    <row r="1439" spans="3:13">
      <c r="C1439" s="9"/>
      <c r="D1439" s="17"/>
      <c r="E1439" s="17"/>
      <c r="F1439" s="17"/>
      <c r="G1439" s="11"/>
      <c r="H1439" s="11"/>
      <c r="I1439" s="11"/>
      <c r="J1439" s="11"/>
      <c r="K1439" s="12"/>
      <c r="L1439" s="12"/>
      <c r="M1439" s="11"/>
    </row>
    <row r="1440" spans="3:13">
      <c r="C1440" s="9"/>
      <c r="D1440" s="17"/>
      <c r="E1440" s="17"/>
      <c r="F1440" s="17"/>
      <c r="G1440" s="11"/>
      <c r="H1440" s="11"/>
      <c r="I1440" s="11"/>
      <c r="J1440" s="11"/>
      <c r="K1440" s="12"/>
      <c r="L1440" s="12"/>
      <c r="M1440" s="11"/>
    </row>
    <row r="1441" spans="3:13">
      <c r="C1441" s="9"/>
      <c r="D1441" s="17"/>
      <c r="E1441" s="17"/>
      <c r="F1441" s="17"/>
      <c r="G1441" s="11"/>
      <c r="H1441" s="11"/>
      <c r="I1441" s="11"/>
      <c r="J1441" s="11"/>
      <c r="K1441" s="12"/>
      <c r="L1441" s="12"/>
      <c r="M1441" s="11"/>
    </row>
    <row r="1442" spans="3:13">
      <c r="C1442" s="9"/>
      <c r="D1442" s="17"/>
      <c r="E1442" s="17"/>
      <c r="F1442" s="17"/>
      <c r="G1442" s="11"/>
      <c r="H1442" s="11"/>
      <c r="I1442" s="11"/>
      <c r="J1442" s="11"/>
      <c r="K1442" s="12"/>
      <c r="L1442" s="12"/>
      <c r="M1442" s="11"/>
    </row>
    <row r="1443" spans="3:13">
      <c r="C1443" s="9"/>
      <c r="D1443" s="17"/>
      <c r="E1443" s="17"/>
      <c r="F1443" s="17"/>
      <c r="G1443" s="11"/>
      <c r="H1443" s="11"/>
      <c r="I1443" s="11"/>
      <c r="J1443" s="11"/>
      <c r="K1443" s="12"/>
      <c r="L1443" s="12"/>
      <c r="M1443" s="11"/>
    </row>
    <row r="1444" spans="3:13">
      <c r="C1444" s="9"/>
      <c r="D1444" s="17"/>
      <c r="E1444" s="17"/>
      <c r="F1444" s="17"/>
      <c r="G1444" s="11"/>
      <c r="H1444" s="11"/>
      <c r="I1444" s="11"/>
      <c r="J1444" s="11"/>
      <c r="K1444" s="12"/>
      <c r="L1444" s="12"/>
      <c r="M1444" s="11"/>
    </row>
    <row r="1445" spans="3:13">
      <c r="C1445" s="9"/>
      <c r="D1445" s="17"/>
      <c r="E1445" s="17"/>
      <c r="F1445" s="17"/>
      <c r="G1445" s="11"/>
      <c r="H1445" s="11"/>
      <c r="I1445" s="11"/>
      <c r="J1445" s="11"/>
      <c r="K1445" s="12"/>
      <c r="L1445" s="12"/>
      <c r="M1445" s="11"/>
    </row>
    <row r="1446" spans="3:13">
      <c r="C1446" s="9"/>
      <c r="D1446" s="17"/>
      <c r="E1446" s="17"/>
      <c r="F1446" s="17"/>
      <c r="G1446" s="11"/>
      <c r="H1446" s="11"/>
      <c r="I1446" s="11"/>
      <c r="J1446" s="11"/>
      <c r="K1446" s="12"/>
      <c r="L1446" s="12"/>
      <c r="M1446" s="11"/>
    </row>
    <row r="1447" spans="3:13">
      <c r="C1447" s="9"/>
      <c r="D1447" s="17"/>
      <c r="E1447" s="17"/>
      <c r="F1447" s="17"/>
      <c r="G1447" s="11"/>
      <c r="H1447" s="11"/>
      <c r="I1447" s="11"/>
      <c r="J1447" s="11"/>
      <c r="K1447" s="12"/>
      <c r="L1447" s="12"/>
      <c r="M1447" s="11"/>
    </row>
    <row r="1448" spans="3:13">
      <c r="C1448" s="9"/>
      <c r="D1448" s="17"/>
      <c r="E1448" s="17"/>
      <c r="F1448" s="17"/>
      <c r="G1448" s="11"/>
      <c r="H1448" s="11"/>
      <c r="I1448" s="11"/>
      <c r="J1448" s="11"/>
      <c r="K1448" s="12"/>
      <c r="L1448" s="12"/>
      <c r="M1448" s="11"/>
    </row>
    <row r="1449" spans="3:13">
      <c r="C1449" s="9"/>
      <c r="D1449" s="17"/>
      <c r="E1449" s="17"/>
      <c r="F1449" s="17"/>
      <c r="G1449" s="11"/>
      <c r="H1449" s="11"/>
      <c r="I1449" s="11"/>
      <c r="J1449" s="11"/>
      <c r="K1449" s="12"/>
      <c r="L1449" s="12"/>
      <c r="M1449" s="11"/>
    </row>
    <row r="1450" spans="3:13">
      <c r="C1450" s="9"/>
      <c r="D1450" s="17"/>
      <c r="E1450" s="17"/>
      <c r="F1450" s="17"/>
      <c r="G1450" s="11"/>
      <c r="H1450" s="11"/>
      <c r="I1450" s="11"/>
      <c r="J1450" s="11"/>
      <c r="K1450" s="12"/>
      <c r="L1450" s="12"/>
      <c r="M1450" s="11"/>
    </row>
    <row r="1451" spans="3:13">
      <c r="C1451" s="9"/>
      <c r="D1451" s="17"/>
      <c r="E1451" s="17"/>
      <c r="F1451" s="17"/>
      <c r="G1451" s="11"/>
      <c r="H1451" s="11"/>
      <c r="I1451" s="11"/>
      <c r="J1451" s="11"/>
      <c r="K1451" s="12"/>
      <c r="L1451" s="12"/>
      <c r="M1451" s="11"/>
    </row>
    <row r="1452" spans="3:13">
      <c r="C1452" s="9"/>
      <c r="D1452" s="17"/>
      <c r="E1452" s="17"/>
      <c r="F1452" s="17"/>
      <c r="G1452" s="11"/>
      <c r="H1452" s="11"/>
      <c r="I1452" s="11"/>
      <c r="J1452" s="11"/>
      <c r="K1452" s="12"/>
      <c r="L1452" s="12"/>
      <c r="M1452" s="11"/>
    </row>
    <row r="1453" spans="3:13">
      <c r="C1453" s="9"/>
      <c r="D1453" s="17"/>
      <c r="E1453" s="17"/>
      <c r="F1453" s="17"/>
      <c r="G1453" s="11"/>
      <c r="H1453" s="11"/>
      <c r="I1453" s="11"/>
      <c r="J1453" s="11"/>
      <c r="K1453" s="12"/>
      <c r="L1453" s="12"/>
      <c r="M1453" s="11"/>
    </row>
    <row r="1454" spans="3:13">
      <c r="C1454" s="9"/>
      <c r="D1454" s="17"/>
      <c r="E1454" s="17"/>
      <c r="F1454" s="17"/>
      <c r="G1454" s="11"/>
      <c r="H1454" s="11"/>
      <c r="I1454" s="11"/>
      <c r="J1454" s="11"/>
      <c r="K1454" s="12"/>
      <c r="L1454" s="12"/>
      <c r="M1454" s="11"/>
    </row>
    <row r="1455" spans="3:13">
      <c r="C1455" s="9"/>
      <c r="D1455" s="17"/>
      <c r="E1455" s="17"/>
      <c r="F1455" s="17"/>
      <c r="G1455" s="11"/>
      <c r="H1455" s="11"/>
      <c r="I1455" s="11"/>
      <c r="J1455" s="11"/>
      <c r="K1455" s="12"/>
      <c r="L1455" s="12"/>
      <c r="M1455" s="11"/>
    </row>
    <row r="1456" spans="3:13">
      <c r="C1456" s="9"/>
      <c r="D1456" s="17"/>
      <c r="E1456" s="17"/>
      <c r="F1456" s="17"/>
      <c r="G1456" s="11"/>
      <c r="H1456" s="11"/>
      <c r="I1456" s="11"/>
      <c r="J1456" s="11"/>
      <c r="K1456" s="12"/>
      <c r="L1456" s="12"/>
      <c r="M1456" s="11"/>
    </row>
    <row r="1457" spans="3:13">
      <c r="C1457" s="9"/>
      <c r="D1457" s="17"/>
      <c r="E1457" s="17"/>
      <c r="F1457" s="17"/>
      <c r="G1457" s="11"/>
      <c r="H1457" s="11"/>
      <c r="I1457" s="11"/>
      <c r="J1457" s="11"/>
      <c r="K1457" s="12"/>
      <c r="L1457" s="12"/>
      <c r="M1457" s="11"/>
    </row>
    <row r="1458" spans="3:13">
      <c r="C1458" s="9"/>
      <c r="D1458" s="17"/>
      <c r="E1458" s="17"/>
      <c r="F1458" s="17"/>
      <c r="G1458" s="11"/>
      <c r="H1458" s="11"/>
      <c r="I1458" s="11"/>
      <c r="J1458" s="11"/>
      <c r="K1458" s="12"/>
      <c r="L1458" s="12"/>
      <c r="M1458" s="11"/>
    </row>
    <row r="1459" spans="3:13">
      <c r="C1459" s="9"/>
      <c r="D1459" s="17"/>
      <c r="E1459" s="17"/>
      <c r="F1459" s="17"/>
      <c r="G1459" s="11"/>
      <c r="H1459" s="11"/>
      <c r="I1459" s="11"/>
      <c r="J1459" s="11"/>
      <c r="K1459" s="12"/>
      <c r="L1459" s="12"/>
      <c r="M1459" s="11"/>
    </row>
    <row r="1460" spans="3:13">
      <c r="C1460" s="9"/>
      <c r="D1460" s="17"/>
      <c r="E1460" s="17"/>
      <c r="F1460" s="17"/>
      <c r="G1460" s="11"/>
      <c r="H1460" s="11"/>
      <c r="I1460" s="11"/>
      <c r="J1460" s="11"/>
      <c r="K1460" s="12"/>
      <c r="L1460" s="12"/>
      <c r="M1460" s="11"/>
    </row>
    <row r="1461" spans="3:13">
      <c r="C1461" s="9"/>
      <c r="D1461" s="17"/>
      <c r="E1461" s="17"/>
      <c r="F1461" s="17"/>
      <c r="G1461" s="11"/>
      <c r="H1461" s="11"/>
      <c r="I1461" s="11"/>
      <c r="J1461" s="11"/>
      <c r="K1461" s="12"/>
      <c r="L1461" s="12"/>
      <c r="M1461" s="11"/>
    </row>
    <row r="1462" spans="3:13">
      <c r="C1462" s="9"/>
      <c r="D1462" s="17"/>
      <c r="E1462" s="17"/>
      <c r="F1462" s="17"/>
      <c r="G1462" s="11"/>
      <c r="H1462" s="11"/>
      <c r="I1462" s="11"/>
      <c r="J1462" s="11"/>
      <c r="K1462" s="12"/>
      <c r="L1462" s="12"/>
      <c r="M1462" s="11"/>
    </row>
    <row r="1463" spans="3:13">
      <c r="C1463" s="9"/>
      <c r="D1463" s="17"/>
      <c r="E1463" s="17"/>
      <c r="F1463" s="17"/>
      <c r="G1463" s="11"/>
      <c r="H1463" s="11"/>
      <c r="I1463" s="11"/>
      <c r="J1463" s="11"/>
      <c r="K1463" s="12"/>
      <c r="L1463" s="12"/>
      <c r="M1463" s="11"/>
    </row>
    <row r="1464" spans="3:13">
      <c r="C1464" s="9"/>
      <c r="D1464" s="17"/>
      <c r="E1464" s="17"/>
      <c r="F1464" s="17"/>
      <c r="G1464" s="11"/>
      <c r="H1464" s="11"/>
      <c r="I1464" s="11"/>
      <c r="J1464" s="11"/>
      <c r="K1464" s="12"/>
      <c r="L1464" s="12"/>
      <c r="M1464" s="11"/>
    </row>
    <row r="1465" spans="3:13">
      <c r="C1465" s="9"/>
      <c r="D1465" s="17"/>
      <c r="E1465" s="17"/>
      <c r="F1465" s="17"/>
      <c r="G1465" s="11"/>
      <c r="H1465" s="11"/>
      <c r="I1465" s="11"/>
      <c r="J1465" s="11"/>
      <c r="K1465" s="12"/>
      <c r="L1465" s="12"/>
      <c r="M1465" s="11"/>
    </row>
    <row r="1466" spans="3:13">
      <c r="C1466" s="9"/>
      <c r="D1466" s="17"/>
      <c r="E1466" s="17"/>
      <c r="F1466" s="17"/>
      <c r="G1466" s="11"/>
      <c r="H1466" s="11"/>
      <c r="I1466" s="11"/>
      <c r="J1466" s="11"/>
      <c r="K1466" s="12"/>
      <c r="L1466" s="12"/>
      <c r="M1466" s="11"/>
    </row>
    <row r="1467" spans="3:13">
      <c r="C1467" s="9"/>
      <c r="D1467" s="17"/>
      <c r="E1467" s="17"/>
      <c r="F1467" s="17"/>
      <c r="G1467" s="11"/>
      <c r="H1467" s="11"/>
      <c r="I1467" s="11"/>
      <c r="J1467" s="11"/>
      <c r="K1467" s="12"/>
      <c r="L1467" s="12"/>
      <c r="M1467" s="11"/>
    </row>
    <row r="1468" spans="3:13">
      <c r="C1468" s="9"/>
      <c r="D1468" s="17"/>
      <c r="E1468" s="17"/>
      <c r="F1468" s="17"/>
      <c r="G1468" s="11"/>
      <c r="H1468" s="11"/>
      <c r="I1468" s="11"/>
      <c r="J1468" s="11"/>
      <c r="K1468" s="12"/>
      <c r="L1468" s="12"/>
      <c r="M1468" s="11"/>
    </row>
    <row r="1469" spans="3:13">
      <c r="C1469" s="9"/>
      <c r="D1469" s="17"/>
      <c r="E1469" s="17"/>
      <c r="F1469" s="17"/>
      <c r="G1469" s="11"/>
      <c r="H1469" s="11"/>
      <c r="I1469" s="11"/>
      <c r="J1469" s="11"/>
      <c r="K1469" s="12"/>
      <c r="L1469" s="12"/>
      <c r="M1469" s="11"/>
    </row>
    <row r="1470" spans="3:13">
      <c r="C1470" s="9"/>
      <c r="D1470" s="17"/>
      <c r="E1470" s="17"/>
      <c r="F1470" s="17"/>
      <c r="G1470" s="11"/>
      <c r="H1470" s="11"/>
      <c r="I1470" s="11"/>
      <c r="J1470" s="11"/>
      <c r="K1470" s="12"/>
      <c r="L1470" s="12"/>
      <c r="M1470" s="11"/>
    </row>
    <row r="1471" spans="3:13">
      <c r="C1471" s="9"/>
      <c r="D1471" s="17"/>
      <c r="E1471" s="17"/>
      <c r="F1471" s="17"/>
      <c r="G1471" s="11"/>
      <c r="H1471" s="11"/>
      <c r="I1471" s="11"/>
      <c r="J1471" s="11"/>
      <c r="K1471" s="12"/>
      <c r="L1471" s="12"/>
      <c r="M1471" s="11"/>
    </row>
    <row r="1472" spans="3:13">
      <c r="C1472" s="9"/>
      <c r="D1472" s="17"/>
      <c r="E1472" s="17"/>
      <c r="F1472" s="17"/>
      <c r="G1472" s="11"/>
      <c r="H1472" s="11"/>
      <c r="I1472" s="11"/>
      <c r="J1472" s="11"/>
      <c r="K1472" s="12"/>
      <c r="L1472" s="12"/>
      <c r="M1472" s="11"/>
    </row>
    <row r="1473" spans="3:13">
      <c r="C1473" s="9"/>
      <c r="D1473" s="17"/>
      <c r="E1473" s="17"/>
      <c r="F1473" s="17"/>
      <c r="G1473" s="11"/>
      <c r="H1473" s="11"/>
      <c r="I1473" s="11"/>
      <c r="J1473" s="11"/>
      <c r="K1473" s="12"/>
      <c r="L1473" s="12"/>
      <c r="M1473" s="11"/>
    </row>
    <row r="1474" spans="3:13">
      <c r="C1474" s="9"/>
      <c r="D1474" s="17"/>
      <c r="E1474" s="17"/>
      <c r="F1474" s="17"/>
      <c r="G1474" s="11"/>
      <c r="H1474" s="11"/>
      <c r="I1474" s="11"/>
      <c r="J1474" s="11"/>
      <c r="K1474" s="12"/>
      <c r="L1474" s="12"/>
      <c r="M1474" s="11"/>
    </row>
    <row r="1475" spans="3:13">
      <c r="C1475" s="9"/>
      <c r="D1475" s="17"/>
      <c r="E1475" s="17"/>
      <c r="F1475" s="17"/>
      <c r="G1475" s="11"/>
      <c r="H1475" s="11"/>
      <c r="I1475" s="11"/>
      <c r="J1475" s="11"/>
      <c r="K1475" s="12"/>
      <c r="L1475" s="12"/>
      <c r="M1475" s="11"/>
    </row>
    <row r="1476" spans="3:13">
      <c r="C1476" s="9"/>
      <c r="D1476" s="17"/>
      <c r="E1476" s="17"/>
      <c r="F1476" s="17"/>
      <c r="G1476" s="11"/>
      <c r="H1476" s="11"/>
      <c r="I1476" s="11"/>
      <c r="J1476" s="11"/>
      <c r="K1476" s="12"/>
      <c r="L1476" s="12"/>
      <c r="M1476" s="11"/>
    </row>
    <row r="1477" spans="3:13">
      <c r="C1477" s="9"/>
      <c r="D1477" s="17"/>
      <c r="E1477" s="17"/>
      <c r="F1477" s="17"/>
      <c r="G1477" s="11"/>
      <c r="H1477" s="11"/>
      <c r="I1477" s="11"/>
      <c r="J1477" s="11"/>
      <c r="K1477" s="12"/>
      <c r="L1477" s="12"/>
      <c r="M1477" s="11"/>
    </row>
    <row r="1478" spans="3:13">
      <c r="C1478" s="9"/>
      <c r="D1478" s="17"/>
      <c r="E1478" s="17"/>
      <c r="F1478" s="17"/>
      <c r="G1478" s="11"/>
      <c r="H1478" s="11"/>
      <c r="I1478" s="11"/>
      <c r="J1478" s="11"/>
      <c r="K1478" s="12"/>
      <c r="L1478" s="12"/>
      <c r="M1478" s="11"/>
    </row>
    <row r="1479" spans="3:13">
      <c r="C1479" s="9"/>
      <c r="D1479" s="17"/>
      <c r="E1479" s="17"/>
      <c r="F1479" s="17"/>
      <c r="G1479" s="11"/>
      <c r="H1479" s="11"/>
      <c r="I1479" s="11"/>
      <c r="J1479" s="11"/>
      <c r="K1479" s="12"/>
      <c r="L1479" s="12"/>
      <c r="M1479" s="11"/>
    </row>
    <row r="1480" spans="3:13">
      <c r="C1480" s="9"/>
      <c r="D1480" s="17"/>
      <c r="E1480" s="17"/>
      <c r="F1480" s="17"/>
      <c r="G1480" s="11"/>
      <c r="H1480" s="11"/>
      <c r="I1480" s="11"/>
      <c r="J1480" s="11"/>
      <c r="K1480" s="12"/>
      <c r="L1480" s="12"/>
      <c r="M1480" s="11"/>
    </row>
    <row r="1481" spans="3:13">
      <c r="C1481" s="9"/>
      <c r="D1481" s="17"/>
      <c r="E1481" s="17"/>
      <c r="F1481" s="17"/>
      <c r="G1481" s="11"/>
      <c r="H1481" s="11"/>
      <c r="I1481" s="11"/>
      <c r="J1481" s="11"/>
      <c r="K1481" s="12"/>
      <c r="L1481" s="12"/>
      <c r="M1481" s="11"/>
    </row>
    <row r="1482" spans="3:13">
      <c r="C1482" s="9"/>
      <c r="D1482" s="17"/>
      <c r="E1482" s="17"/>
      <c r="F1482" s="17"/>
      <c r="G1482" s="11"/>
      <c r="H1482" s="11"/>
      <c r="I1482" s="11"/>
      <c r="J1482" s="11"/>
      <c r="K1482" s="12"/>
      <c r="L1482" s="12"/>
      <c r="M1482" s="11"/>
    </row>
    <row r="1483" spans="3:13">
      <c r="C1483" s="9"/>
      <c r="D1483" s="17"/>
      <c r="E1483" s="17"/>
      <c r="F1483" s="17"/>
      <c r="G1483" s="11"/>
      <c r="H1483" s="11"/>
      <c r="I1483" s="11"/>
      <c r="J1483" s="11"/>
      <c r="K1483" s="12"/>
      <c r="L1483" s="12"/>
      <c r="M1483" s="11"/>
    </row>
    <row r="1484" spans="3:13">
      <c r="C1484" s="9"/>
      <c r="D1484" s="17"/>
      <c r="E1484" s="17"/>
      <c r="F1484" s="17"/>
      <c r="G1484" s="11"/>
      <c r="H1484" s="11"/>
      <c r="I1484" s="11"/>
      <c r="J1484" s="11"/>
      <c r="K1484" s="12"/>
      <c r="L1484" s="12"/>
      <c r="M1484" s="11"/>
    </row>
    <row r="1485" spans="3:13">
      <c r="C1485" s="9"/>
      <c r="D1485" s="17"/>
      <c r="E1485" s="17"/>
      <c r="F1485" s="17"/>
      <c r="G1485" s="11"/>
      <c r="H1485" s="11"/>
      <c r="I1485" s="11"/>
      <c r="J1485" s="11"/>
      <c r="K1485" s="12"/>
      <c r="L1485" s="12"/>
      <c r="M1485" s="11"/>
    </row>
    <row r="1486" spans="3:13">
      <c r="C1486" s="9"/>
      <c r="D1486" s="17"/>
      <c r="E1486" s="17"/>
      <c r="F1486" s="17"/>
      <c r="G1486" s="11"/>
      <c r="H1486" s="11"/>
      <c r="I1486" s="11"/>
      <c r="J1486" s="11"/>
      <c r="K1486" s="12"/>
      <c r="L1486" s="12"/>
      <c r="M1486" s="11"/>
    </row>
    <row r="1487" spans="3:13">
      <c r="C1487" s="9"/>
      <c r="D1487" s="17"/>
      <c r="E1487" s="17"/>
      <c r="F1487" s="17"/>
      <c r="G1487" s="11"/>
      <c r="H1487" s="11"/>
      <c r="I1487" s="11"/>
      <c r="J1487" s="11"/>
      <c r="K1487" s="12"/>
      <c r="L1487" s="12"/>
      <c r="M1487" s="11"/>
    </row>
    <row r="1488" spans="3:13">
      <c r="C1488" s="9"/>
      <c r="D1488" s="17"/>
      <c r="E1488" s="17"/>
      <c r="F1488" s="17"/>
      <c r="G1488" s="11"/>
      <c r="H1488" s="11"/>
      <c r="I1488" s="11"/>
      <c r="J1488" s="11"/>
      <c r="K1488" s="12"/>
      <c r="L1488" s="12"/>
      <c r="M1488" s="11"/>
    </row>
    <row r="1489" spans="3:13">
      <c r="C1489" s="9"/>
      <c r="D1489" s="17"/>
      <c r="E1489" s="17"/>
      <c r="F1489" s="17"/>
      <c r="G1489" s="11"/>
      <c r="H1489" s="11"/>
      <c r="I1489" s="11"/>
      <c r="J1489" s="11"/>
      <c r="K1489" s="12"/>
      <c r="L1489" s="12"/>
      <c r="M1489" s="11"/>
    </row>
    <row r="1490" spans="3:13">
      <c r="C1490" s="9"/>
      <c r="D1490" s="17"/>
      <c r="E1490" s="17"/>
      <c r="F1490" s="17"/>
      <c r="G1490" s="11"/>
      <c r="H1490" s="11"/>
      <c r="I1490" s="11"/>
      <c r="J1490" s="11"/>
      <c r="K1490" s="12"/>
      <c r="L1490" s="12"/>
      <c r="M1490" s="11"/>
    </row>
    <row r="1491" spans="3:13">
      <c r="C1491" s="9"/>
      <c r="D1491" s="17"/>
      <c r="E1491" s="17"/>
      <c r="F1491" s="17"/>
      <c r="G1491" s="11"/>
      <c r="H1491" s="11"/>
      <c r="I1491" s="11"/>
      <c r="J1491" s="11"/>
      <c r="K1491" s="12"/>
      <c r="L1491" s="12"/>
      <c r="M1491" s="11"/>
    </row>
    <row r="1492" spans="3:13">
      <c r="C1492" s="9"/>
      <c r="D1492" s="17"/>
      <c r="E1492" s="17"/>
      <c r="F1492" s="17"/>
      <c r="G1492" s="11"/>
      <c r="H1492" s="11"/>
      <c r="I1492" s="11"/>
      <c r="J1492" s="11"/>
      <c r="K1492" s="12"/>
      <c r="L1492" s="12"/>
      <c r="M1492" s="11"/>
    </row>
    <row r="1493" spans="3:13">
      <c r="C1493" s="9"/>
      <c r="D1493" s="17"/>
      <c r="E1493" s="17"/>
      <c r="F1493" s="17"/>
      <c r="G1493" s="11"/>
      <c r="H1493" s="11"/>
      <c r="I1493" s="11"/>
      <c r="J1493" s="11"/>
      <c r="K1493" s="12"/>
      <c r="L1493" s="12"/>
      <c r="M1493" s="11"/>
    </row>
    <row r="1494" spans="3:13">
      <c r="C1494" s="9"/>
      <c r="D1494" s="17"/>
      <c r="E1494" s="17"/>
      <c r="F1494" s="17"/>
      <c r="G1494" s="11"/>
      <c r="H1494" s="11"/>
      <c r="I1494" s="11"/>
      <c r="J1494" s="11"/>
      <c r="K1494" s="12"/>
      <c r="L1494" s="12"/>
      <c r="M1494" s="11"/>
    </row>
    <row r="1495" spans="3:13">
      <c r="C1495" s="9"/>
      <c r="D1495" s="17"/>
      <c r="E1495" s="17"/>
      <c r="F1495" s="17"/>
      <c r="G1495" s="11"/>
      <c r="H1495" s="11"/>
      <c r="I1495" s="11"/>
      <c r="J1495" s="11"/>
      <c r="K1495" s="12"/>
      <c r="L1495" s="12"/>
      <c r="M1495" s="11"/>
    </row>
    <row r="1496" spans="3:13">
      <c r="C1496" s="9"/>
      <c r="D1496" s="17"/>
      <c r="E1496" s="17"/>
      <c r="F1496" s="17"/>
      <c r="G1496" s="11"/>
      <c r="H1496" s="11"/>
      <c r="I1496" s="11"/>
      <c r="J1496" s="11"/>
      <c r="K1496" s="12"/>
      <c r="L1496" s="12"/>
      <c r="M1496" s="11"/>
    </row>
    <row r="1497" spans="3:13">
      <c r="C1497" s="9"/>
      <c r="D1497" s="17"/>
      <c r="E1497" s="17"/>
      <c r="F1497" s="17"/>
      <c r="G1497" s="11"/>
      <c r="H1497" s="11"/>
      <c r="I1497" s="11"/>
      <c r="J1497" s="11"/>
      <c r="K1497" s="12"/>
      <c r="L1497" s="12"/>
      <c r="M1497" s="11"/>
    </row>
    <row r="1498" spans="3:13">
      <c r="C1498" s="9"/>
      <c r="D1498" s="17"/>
      <c r="E1498" s="17"/>
      <c r="F1498" s="17"/>
      <c r="G1498" s="11"/>
      <c r="H1498" s="11"/>
      <c r="I1498" s="11"/>
      <c r="J1498" s="11"/>
      <c r="K1498" s="12"/>
      <c r="L1498" s="12"/>
      <c r="M1498" s="11"/>
    </row>
    <row r="1499" spans="3:13">
      <c r="C1499" s="9"/>
      <c r="D1499" s="17"/>
      <c r="E1499" s="17"/>
      <c r="F1499" s="17"/>
      <c r="G1499" s="11"/>
      <c r="H1499" s="11"/>
      <c r="I1499" s="11"/>
      <c r="J1499" s="11"/>
      <c r="K1499" s="12"/>
      <c r="L1499" s="12"/>
      <c r="M1499" s="11"/>
    </row>
    <row r="1500" spans="3:13">
      <c r="C1500" s="9"/>
      <c r="D1500" s="17"/>
      <c r="E1500" s="17"/>
      <c r="F1500" s="17"/>
      <c r="G1500" s="11"/>
      <c r="H1500" s="11"/>
      <c r="I1500" s="11"/>
      <c r="J1500" s="11"/>
      <c r="K1500" s="12"/>
      <c r="L1500" s="12"/>
      <c r="M1500" s="11"/>
    </row>
    <row r="1501" spans="3:13">
      <c r="C1501" s="9"/>
      <c r="D1501" s="17"/>
      <c r="E1501" s="17"/>
      <c r="F1501" s="17"/>
      <c r="G1501" s="11"/>
      <c r="H1501" s="11"/>
      <c r="I1501" s="11"/>
      <c r="J1501" s="11"/>
      <c r="K1501" s="12"/>
      <c r="L1501" s="12"/>
      <c r="M1501" s="11"/>
    </row>
    <row r="1502" spans="3:13">
      <c r="C1502" s="9"/>
      <c r="D1502" s="17"/>
      <c r="E1502" s="17"/>
      <c r="F1502" s="17"/>
      <c r="G1502" s="11"/>
      <c r="H1502" s="11"/>
      <c r="I1502" s="11"/>
      <c r="J1502" s="11"/>
      <c r="K1502" s="12"/>
      <c r="L1502" s="12"/>
      <c r="M1502" s="11"/>
    </row>
    <row r="1503" spans="3:13">
      <c r="C1503" s="9"/>
      <c r="D1503" s="17"/>
      <c r="E1503" s="17"/>
      <c r="F1503" s="17"/>
      <c r="G1503" s="11"/>
      <c r="H1503" s="11"/>
      <c r="I1503" s="11"/>
      <c r="J1503" s="11"/>
      <c r="K1503" s="12"/>
      <c r="L1503" s="12"/>
      <c r="M1503" s="11"/>
    </row>
    <row r="1504" spans="3:13">
      <c r="C1504" s="9"/>
      <c r="D1504" s="17"/>
      <c r="E1504" s="17"/>
      <c r="F1504" s="17"/>
      <c r="G1504" s="11"/>
      <c r="H1504" s="11"/>
      <c r="I1504" s="11"/>
      <c r="J1504" s="11"/>
      <c r="K1504" s="12"/>
      <c r="L1504" s="12"/>
      <c r="M1504" s="11"/>
    </row>
    <row r="1505" spans="3:13">
      <c r="C1505" s="9"/>
      <c r="D1505" s="17"/>
      <c r="E1505" s="17"/>
      <c r="F1505" s="17"/>
      <c r="G1505" s="11"/>
      <c r="H1505" s="11"/>
      <c r="I1505" s="11"/>
      <c r="J1505" s="11"/>
      <c r="K1505" s="12"/>
      <c r="L1505" s="12"/>
      <c r="M1505" s="11"/>
    </row>
    <row r="1506" spans="3:13">
      <c r="C1506" s="9"/>
      <c r="D1506" s="17"/>
      <c r="E1506" s="17"/>
      <c r="F1506" s="17"/>
      <c r="G1506" s="11"/>
      <c r="H1506" s="11"/>
      <c r="I1506" s="11"/>
      <c r="J1506" s="11"/>
      <c r="K1506" s="12"/>
      <c r="L1506" s="12"/>
      <c r="M1506" s="11"/>
    </row>
    <row r="1507" spans="3:13">
      <c r="C1507" s="9"/>
      <c r="D1507" s="17"/>
      <c r="E1507" s="17"/>
      <c r="F1507" s="17"/>
      <c r="G1507" s="11"/>
      <c r="H1507" s="11"/>
      <c r="I1507" s="11"/>
      <c r="J1507" s="11"/>
      <c r="K1507" s="12"/>
      <c r="L1507" s="12"/>
      <c r="M1507" s="11"/>
    </row>
    <row r="1508" spans="3:13">
      <c r="C1508" s="9"/>
      <c r="D1508" s="17"/>
      <c r="E1508" s="17"/>
      <c r="F1508" s="17"/>
      <c r="G1508" s="11"/>
      <c r="H1508" s="11"/>
      <c r="I1508" s="11"/>
      <c r="J1508" s="11"/>
      <c r="K1508" s="12"/>
      <c r="L1508" s="12"/>
      <c r="M1508" s="11"/>
    </row>
    <row r="1509" spans="3:13">
      <c r="C1509" s="9"/>
      <c r="D1509" s="17"/>
      <c r="E1509" s="17"/>
      <c r="F1509" s="17"/>
      <c r="G1509" s="11"/>
      <c r="H1509" s="11"/>
      <c r="I1509" s="11"/>
      <c r="J1509" s="11"/>
      <c r="K1509" s="12"/>
      <c r="L1509" s="12"/>
      <c r="M1509" s="11"/>
    </row>
    <row r="1510" spans="3:13">
      <c r="C1510" s="9"/>
      <c r="D1510" s="17"/>
      <c r="E1510" s="17"/>
      <c r="F1510" s="17"/>
      <c r="G1510" s="11"/>
      <c r="H1510" s="11"/>
      <c r="I1510" s="11"/>
      <c r="J1510" s="11"/>
      <c r="K1510" s="12"/>
      <c r="L1510" s="12"/>
      <c r="M1510" s="11"/>
    </row>
    <row r="1511" spans="3:13">
      <c r="C1511" s="9"/>
      <c r="D1511" s="17"/>
      <c r="E1511" s="17"/>
      <c r="F1511" s="17"/>
      <c r="G1511" s="11"/>
      <c r="H1511" s="11"/>
      <c r="I1511" s="11"/>
      <c r="J1511" s="11"/>
      <c r="K1511" s="12"/>
      <c r="L1511" s="12"/>
      <c r="M1511" s="11"/>
    </row>
    <row r="1512" spans="3:13">
      <c r="C1512" s="9"/>
      <c r="D1512" s="17"/>
      <c r="E1512" s="17"/>
      <c r="F1512" s="17"/>
      <c r="G1512" s="11"/>
      <c r="H1512" s="11"/>
      <c r="I1512" s="11"/>
      <c r="J1512" s="11"/>
      <c r="K1512" s="12"/>
      <c r="L1512" s="12"/>
      <c r="M1512" s="11"/>
    </row>
    <row r="1513" spans="3:13">
      <c r="C1513" s="9"/>
      <c r="D1513" s="17"/>
      <c r="E1513" s="17"/>
      <c r="F1513" s="17"/>
      <c r="G1513" s="11"/>
      <c r="H1513" s="11"/>
      <c r="I1513" s="11"/>
      <c r="J1513" s="11"/>
      <c r="K1513" s="12"/>
      <c r="L1513" s="12"/>
      <c r="M1513" s="11"/>
    </row>
    <row r="1514" spans="3:13">
      <c r="C1514" s="9"/>
      <c r="D1514" s="17"/>
      <c r="E1514" s="17"/>
      <c r="F1514" s="17"/>
      <c r="G1514" s="11"/>
      <c r="H1514" s="11"/>
      <c r="I1514" s="11"/>
      <c r="J1514" s="11"/>
      <c r="K1514" s="12"/>
      <c r="L1514" s="12"/>
      <c r="M1514" s="11"/>
    </row>
    <row r="1515" spans="3:13">
      <c r="C1515" s="9"/>
      <c r="D1515" s="17"/>
      <c r="E1515" s="17"/>
      <c r="F1515" s="17"/>
      <c r="G1515" s="11"/>
      <c r="H1515" s="11"/>
      <c r="I1515" s="11"/>
      <c r="J1515" s="11"/>
      <c r="K1515" s="12"/>
      <c r="L1515" s="12"/>
      <c r="M1515" s="11"/>
    </row>
    <row r="1516" spans="3:13">
      <c r="C1516" s="9"/>
      <c r="D1516" s="17"/>
      <c r="E1516" s="17"/>
      <c r="F1516" s="17"/>
      <c r="G1516" s="11"/>
      <c r="H1516" s="11"/>
      <c r="I1516" s="11"/>
      <c r="J1516" s="11"/>
      <c r="K1516" s="12"/>
      <c r="L1516" s="12"/>
      <c r="M1516" s="11"/>
    </row>
    <row r="1517" spans="3:13">
      <c r="C1517" s="9"/>
      <c r="D1517" s="17"/>
      <c r="E1517" s="17"/>
      <c r="F1517" s="17"/>
      <c r="G1517" s="11"/>
      <c r="H1517" s="11"/>
      <c r="I1517" s="11"/>
      <c r="J1517" s="11"/>
      <c r="K1517" s="12"/>
      <c r="L1517" s="12"/>
      <c r="M1517" s="11"/>
    </row>
    <row r="1518" spans="3:13">
      <c r="C1518" s="9"/>
      <c r="D1518" s="17"/>
      <c r="E1518" s="17"/>
      <c r="F1518" s="17"/>
      <c r="G1518" s="11"/>
      <c r="H1518" s="11"/>
      <c r="I1518" s="11"/>
      <c r="J1518" s="11"/>
      <c r="K1518" s="12"/>
      <c r="L1518" s="12"/>
      <c r="M1518" s="11"/>
    </row>
    <row r="1519" spans="3:13">
      <c r="C1519" s="9"/>
      <c r="D1519" s="17"/>
      <c r="E1519" s="17"/>
      <c r="F1519" s="17"/>
      <c r="G1519" s="11"/>
      <c r="H1519" s="11"/>
      <c r="I1519" s="11"/>
      <c r="J1519" s="11"/>
      <c r="K1519" s="12"/>
      <c r="L1519" s="12"/>
      <c r="M1519" s="11"/>
    </row>
    <row r="1520" spans="3:13">
      <c r="C1520" s="9"/>
      <c r="D1520" s="17"/>
      <c r="E1520" s="17"/>
      <c r="F1520" s="17"/>
      <c r="G1520" s="11"/>
      <c r="H1520" s="11"/>
      <c r="I1520" s="11"/>
      <c r="J1520" s="11"/>
      <c r="K1520" s="12"/>
      <c r="L1520" s="12"/>
      <c r="M1520" s="11"/>
    </row>
    <row r="1521" spans="3:13">
      <c r="C1521" s="9"/>
      <c r="D1521" s="17"/>
      <c r="E1521" s="17"/>
      <c r="F1521" s="17"/>
      <c r="G1521" s="11"/>
      <c r="H1521" s="11"/>
      <c r="I1521" s="11"/>
      <c r="J1521" s="11"/>
      <c r="K1521" s="12"/>
      <c r="L1521" s="12"/>
      <c r="M1521" s="11"/>
    </row>
    <row r="1522" spans="3:13">
      <c r="C1522" s="9"/>
      <c r="D1522" s="17"/>
      <c r="E1522" s="17"/>
      <c r="F1522" s="17"/>
      <c r="G1522" s="11"/>
      <c r="H1522" s="11"/>
      <c r="I1522" s="11"/>
      <c r="J1522" s="11"/>
      <c r="K1522" s="12"/>
      <c r="L1522" s="12"/>
      <c r="M1522" s="11"/>
    </row>
    <row r="1523" spans="3:13">
      <c r="C1523" s="9"/>
      <c r="D1523" s="17"/>
      <c r="E1523" s="17"/>
      <c r="F1523" s="17"/>
      <c r="G1523" s="11"/>
      <c r="H1523" s="11"/>
      <c r="I1523" s="11"/>
      <c r="J1523" s="11"/>
      <c r="K1523" s="12"/>
      <c r="L1523" s="12"/>
      <c r="M1523" s="11"/>
    </row>
    <row r="1524" spans="3:13">
      <c r="C1524" s="9"/>
      <c r="D1524" s="17"/>
      <c r="E1524" s="17"/>
      <c r="F1524" s="17"/>
      <c r="G1524" s="11"/>
      <c r="H1524" s="11"/>
      <c r="I1524" s="11"/>
      <c r="J1524" s="11"/>
      <c r="K1524" s="12"/>
      <c r="L1524" s="12"/>
      <c r="M1524" s="11"/>
    </row>
    <row r="1525" spans="3:13">
      <c r="C1525" s="9"/>
      <c r="D1525" s="17"/>
      <c r="E1525" s="17"/>
      <c r="F1525" s="17"/>
      <c r="G1525" s="11"/>
      <c r="H1525" s="11"/>
      <c r="I1525" s="11"/>
      <c r="J1525" s="11"/>
      <c r="K1525" s="12"/>
      <c r="L1525" s="12"/>
      <c r="M1525" s="11"/>
    </row>
    <row r="1526" spans="3:13">
      <c r="C1526" s="9"/>
      <c r="D1526" s="17"/>
      <c r="E1526" s="17"/>
      <c r="F1526" s="17"/>
      <c r="G1526" s="11"/>
      <c r="H1526" s="11"/>
      <c r="I1526" s="11"/>
      <c r="J1526" s="11"/>
      <c r="K1526" s="12"/>
      <c r="L1526" s="12"/>
      <c r="M1526" s="11"/>
    </row>
    <row r="1527" spans="3:13">
      <c r="C1527" s="9"/>
      <c r="D1527" s="17"/>
      <c r="E1527" s="17"/>
      <c r="F1527" s="17"/>
      <c r="G1527" s="11"/>
      <c r="H1527" s="11"/>
      <c r="I1527" s="11"/>
      <c r="J1527" s="11"/>
      <c r="K1527" s="12"/>
      <c r="L1527" s="12"/>
      <c r="M1527" s="11"/>
    </row>
    <row r="1528" spans="3:13">
      <c r="C1528" s="9"/>
      <c r="D1528" s="17"/>
      <c r="E1528" s="17"/>
      <c r="F1528" s="17"/>
      <c r="G1528" s="11"/>
      <c r="H1528" s="11"/>
      <c r="I1528" s="11"/>
      <c r="J1528" s="11"/>
      <c r="K1528" s="12"/>
      <c r="L1528" s="12"/>
      <c r="M1528" s="11"/>
    </row>
    <row r="1529" spans="3:13">
      <c r="C1529" s="9"/>
      <c r="D1529" s="17"/>
      <c r="E1529" s="17"/>
      <c r="F1529" s="17"/>
      <c r="G1529" s="11"/>
      <c r="H1529" s="11"/>
      <c r="I1529" s="11"/>
      <c r="J1529" s="11"/>
      <c r="K1529" s="12"/>
      <c r="L1529" s="12"/>
      <c r="M1529" s="11"/>
    </row>
    <row r="1530" spans="3:13">
      <c r="C1530" s="9"/>
      <c r="D1530" s="17"/>
      <c r="E1530" s="17"/>
      <c r="F1530" s="17"/>
      <c r="G1530" s="11"/>
      <c r="H1530" s="11"/>
      <c r="I1530" s="11"/>
      <c r="J1530" s="11"/>
      <c r="K1530" s="12"/>
      <c r="L1530" s="12"/>
      <c r="M1530" s="11"/>
    </row>
    <row r="1531" spans="3:13">
      <c r="C1531" s="9"/>
      <c r="D1531" s="17"/>
      <c r="E1531" s="17"/>
      <c r="F1531" s="17"/>
      <c r="G1531" s="11"/>
      <c r="H1531" s="11"/>
      <c r="I1531" s="11"/>
      <c r="J1531" s="11"/>
      <c r="K1531" s="12"/>
      <c r="L1531" s="12"/>
      <c r="M1531" s="11"/>
    </row>
    <row r="1532" spans="3:13">
      <c r="C1532" s="9"/>
      <c r="D1532" s="17"/>
      <c r="E1532" s="17"/>
      <c r="F1532" s="17"/>
      <c r="G1532" s="11"/>
      <c r="H1532" s="11"/>
      <c r="I1532" s="11"/>
      <c r="J1532" s="11"/>
      <c r="K1532" s="12"/>
      <c r="L1532" s="12"/>
      <c r="M1532" s="11"/>
    </row>
    <row r="1533" spans="3:13">
      <c r="C1533" s="9"/>
      <c r="D1533" s="17"/>
      <c r="E1533" s="17"/>
      <c r="F1533" s="17"/>
      <c r="G1533" s="11"/>
      <c r="H1533" s="11"/>
      <c r="I1533" s="11"/>
      <c r="J1533" s="11"/>
      <c r="K1533" s="12"/>
      <c r="L1533" s="12"/>
      <c r="M1533" s="11"/>
    </row>
    <row r="1534" spans="3:13">
      <c r="C1534" s="9"/>
      <c r="D1534" s="17"/>
      <c r="E1534" s="17"/>
      <c r="F1534" s="17"/>
      <c r="G1534" s="11"/>
      <c r="H1534" s="11"/>
      <c r="I1534" s="11"/>
      <c r="J1534" s="11"/>
      <c r="K1534" s="12"/>
      <c r="L1534" s="12"/>
      <c r="M1534" s="11"/>
    </row>
    <row r="1535" spans="3:13">
      <c r="C1535" s="9"/>
      <c r="D1535" s="17"/>
      <c r="E1535" s="17"/>
      <c r="F1535" s="17"/>
      <c r="G1535" s="11"/>
      <c r="H1535" s="11"/>
      <c r="I1535" s="11"/>
      <c r="J1535" s="11"/>
      <c r="K1535" s="12"/>
      <c r="L1535" s="12"/>
      <c r="M1535" s="11"/>
    </row>
    <row r="1536" spans="3:13">
      <c r="C1536" s="9"/>
      <c r="D1536" s="17"/>
      <c r="E1536" s="17"/>
      <c r="F1536" s="17"/>
      <c r="G1536" s="11"/>
      <c r="H1536" s="11"/>
      <c r="I1536" s="11"/>
      <c r="J1536" s="11"/>
      <c r="K1536" s="12"/>
      <c r="L1536" s="12"/>
      <c r="M1536" s="11"/>
    </row>
    <row r="1537" spans="3:13">
      <c r="C1537" s="9"/>
      <c r="D1537" s="17"/>
      <c r="E1537" s="17"/>
      <c r="F1537" s="17"/>
      <c r="G1537" s="11"/>
      <c r="H1537" s="11"/>
      <c r="I1537" s="11"/>
      <c r="J1537" s="11"/>
      <c r="K1537" s="12"/>
      <c r="L1537" s="12"/>
      <c r="M1537" s="11"/>
    </row>
    <row r="1538" spans="3:13">
      <c r="C1538" s="9"/>
      <c r="D1538" s="17"/>
      <c r="E1538" s="17"/>
      <c r="F1538" s="17"/>
      <c r="G1538" s="11"/>
      <c r="H1538" s="11"/>
      <c r="I1538" s="11"/>
      <c r="J1538" s="11"/>
      <c r="K1538" s="12"/>
      <c r="L1538" s="12"/>
      <c r="M1538" s="11"/>
    </row>
    <row r="1539" spans="3:13">
      <c r="C1539" s="9"/>
      <c r="D1539" s="17"/>
      <c r="E1539" s="17"/>
      <c r="F1539" s="17"/>
      <c r="G1539" s="11"/>
      <c r="H1539" s="11"/>
      <c r="I1539" s="11"/>
      <c r="J1539" s="11"/>
      <c r="K1539" s="12"/>
      <c r="L1539" s="12"/>
      <c r="M1539" s="11"/>
    </row>
    <row r="1540" spans="3:13">
      <c r="C1540" s="9"/>
      <c r="D1540" s="17"/>
      <c r="E1540" s="17"/>
      <c r="F1540" s="17"/>
      <c r="G1540" s="11"/>
      <c r="H1540" s="11"/>
      <c r="I1540" s="11"/>
      <c r="J1540" s="11"/>
      <c r="K1540" s="12"/>
      <c r="L1540" s="12"/>
      <c r="M1540" s="11"/>
    </row>
    <row r="1541" spans="3:13">
      <c r="C1541" s="9"/>
      <c r="D1541" s="17"/>
      <c r="E1541" s="17"/>
      <c r="F1541" s="17"/>
      <c r="G1541" s="11"/>
      <c r="H1541" s="11"/>
      <c r="I1541" s="11"/>
      <c r="J1541" s="11"/>
      <c r="K1541" s="12"/>
      <c r="L1541" s="12"/>
      <c r="M1541" s="11"/>
    </row>
    <row r="1542" spans="3:13">
      <c r="C1542" s="9"/>
      <c r="D1542" s="17"/>
      <c r="E1542" s="17"/>
      <c r="F1542" s="17"/>
      <c r="G1542" s="11"/>
      <c r="H1542" s="11"/>
      <c r="I1542" s="11"/>
      <c r="J1542" s="11"/>
      <c r="K1542" s="12"/>
      <c r="L1542" s="12"/>
      <c r="M1542" s="11"/>
    </row>
    <row r="1543" spans="3:13">
      <c r="C1543" s="9"/>
      <c r="D1543" s="17"/>
      <c r="E1543" s="17"/>
      <c r="F1543" s="17"/>
      <c r="G1543" s="11"/>
      <c r="H1543" s="11"/>
      <c r="I1543" s="11"/>
      <c r="J1543" s="11"/>
      <c r="K1543" s="12"/>
      <c r="L1543" s="12"/>
      <c r="M1543" s="11"/>
    </row>
    <row r="1544" spans="3:13">
      <c r="C1544" s="9"/>
      <c r="D1544" s="17"/>
      <c r="E1544" s="17"/>
      <c r="F1544" s="17"/>
      <c r="G1544" s="11"/>
      <c r="H1544" s="11"/>
      <c r="I1544" s="11"/>
      <c r="J1544" s="11"/>
      <c r="K1544" s="12"/>
      <c r="L1544" s="12"/>
      <c r="M1544" s="11"/>
    </row>
    <row r="1545" spans="3:13">
      <c r="C1545" s="9"/>
      <c r="D1545" s="17"/>
      <c r="E1545" s="17"/>
      <c r="F1545" s="17"/>
      <c r="G1545" s="11"/>
      <c r="H1545" s="11"/>
      <c r="I1545" s="11"/>
      <c r="J1545" s="11"/>
      <c r="K1545" s="12"/>
      <c r="L1545" s="12"/>
      <c r="M1545" s="11"/>
    </row>
    <row r="1546" spans="3:13">
      <c r="C1546" s="9"/>
      <c r="D1546" s="17"/>
      <c r="E1546" s="17"/>
      <c r="F1546" s="17"/>
      <c r="G1546" s="11"/>
      <c r="H1546" s="11"/>
      <c r="I1546" s="11"/>
      <c r="J1546" s="11"/>
      <c r="K1546" s="12"/>
      <c r="L1546" s="12"/>
      <c r="M1546" s="11"/>
    </row>
    <row r="1547" spans="3:13">
      <c r="C1547" s="9"/>
      <c r="D1547" s="17"/>
      <c r="E1547" s="17"/>
      <c r="F1547" s="17"/>
      <c r="G1547" s="11"/>
      <c r="H1547" s="11"/>
      <c r="I1547" s="11"/>
      <c r="J1547" s="11"/>
      <c r="K1547" s="12"/>
      <c r="L1547" s="12"/>
      <c r="M1547" s="11"/>
    </row>
    <row r="1548" spans="3:13">
      <c r="C1548" s="9"/>
      <c r="D1548" s="17"/>
      <c r="E1548" s="17"/>
      <c r="F1548" s="17"/>
      <c r="G1548" s="11"/>
      <c r="H1548" s="11"/>
      <c r="I1548" s="11"/>
      <c r="J1548" s="11"/>
      <c r="K1548" s="12"/>
      <c r="L1548" s="12"/>
      <c r="M1548" s="11"/>
    </row>
    <row r="1549" spans="3:13">
      <c r="C1549" s="9"/>
      <c r="D1549" s="17"/>
      <c r="E1549" s="17"/>
      <c r="F1549" s="17"/>
      <c r="G1549" s="11"/>
      <c r="H1549" s="11"/>
      <c r="I1549" s="11"/>
      <c r="J1549" s="11"/>
      <c r="K1549" s="12"/>
      <c r="L1549" s="12"/>
      <c r="M1549" s="11"/>
    </row>
    <row r="1550" spans="3:13">
      <c r="C1550" s="9"/>
      <c r="D1550" s="17"/>
      <c r="E1550" s="17"/>
      <c r="F1550" s="17"/>
      <c r="G1550" s="11"/>
      <c r="H1550" s="11"/>
      <c r="I1550" s="11"/>
      <c r="J1550" s="11"/>
      <c r="K1550" s="12"/>
      <c r="L1550" s="12"/>
      <c r="M1550" s="11"/>
    </row>
    <row r="1551" spans="3:13">
      <c r="C1551" s="9"/>
      <c r="D1551" s="17"/>
      <c r="E1551" s="17"/>
      <c r="F1551" s="17"/>
      <c r="G1551" s="11"/>
      <c r="H1551" s="11"/>
      <c r="I1551" s="11"/>
      <c r="J1551" s="11"/>
      <c r="K1551" s="12"/>
      <c r="L1551" s="12"/>
      <c r="M1551" s="11"/>
    </row>
    <row r="1552" spans="3:13">
      <c r="C1552" s="9"/>
      <c r="D1552" s="17"/>
      <c r="E1552" s="17"/>
      <c r="F1552" s="17"/>
      <c r="G1552" s="11"/>
      <c r="H1552" s="11"/>
      <c r="I1552" s="11"/>
      <c r="J1552" s="11"/>
      <c r="K1552" s="12"/>
      <c r="L1552" s="12"/>
      <c r="M1552" s="11"/>
    </row>
    <row r="1553" spans="3:13">
      <c r="C1553" s="9"/>
      <c r="D1553" s="17"/>
      <c r="E1553" s="17"/>
      <c r="F1553" s="17"/>
      <c r="G1553" s="11"/>
      <c r="H1553" s="11"/>
      <c r="I1553" s="11"/>
      <c r="J1553" s="11"/>
      <c r="K1553" s="12"/>
      <c r="L1553" s="12"/>
      <c r="M1553" s="11"/>
    </row>
    <row r="1554" spans="3:13">
      <c r="C1554" s="9"/>
      <c r="D1554" s="17"/>
      <c r="E1554" s="17"/>
      <c r="F1554" s="17"/>
      <c r="G1554" s="11"/>
      <c r="H1554" s="11"/>
      <c r="I1554" s="11"/>
      <c r="J1554" s="11"/>
      <c r="K1554" s="12"/>
      <c r="L1554" s="12"/>
      <c r="M1554" s="11"/>
    </row>
    <row r="1555" spans="3:13">
      <c r="C1555" s="9"/>
      <c r="D1555" s="17"/>
      <c r="E1555" s="17"/>
      <c r="F1555" s="17"/>
      <c r="G1555" s="11"/>
      <c r="H1555" s="11"/>
      <c r="I1555" s="11"/>
      <c r="J1555" s="11"/>
      <c r="K1555" s="12"/>
      <c r="L1555" s="12"/>
      <c r="M1555" s="11"/>
    </row>
    <row r="1556" spans="3:13">
      <c r="C1556" s="9"/>
      <c r="D1556" s="17"/>
      <c r="E1556" s="17"/>
      <c r="F1556" s="17"/>
      <c r="G1556" s="11"/>
      <c r="H1556" s="11"/>
      <c r="I1556" s="11"/>
      <c r="J1556" s="11"/>
      <c r="K1556" s="12"/>
      <c r="L1556" s="12"/>
      <c r="M1556" s="11"/>
    </row>
    <row r="1557" spans="3:13">
      <c r="C1557" s="9"/>
      <c r="D1557" s="17"/>
      <c r="E1557" s="17"/>
      <c r="F1557" s="17"/>
      <c r="G1557" s="11"/>
      <c r="H1557" s="11"/>
      <c r="I1557" s="11"/>
      <c r="J1557" s="11"/>
      <c r="K1557" s="12"/>
      <c r="L1557" s="12"/>
      <c r="M1557" s="11"/>
    </row>
    <row r="1558" spans="3:13">
      <c r="C1558" s="9"/>
      <c r="D1558" s="17"/>
      <c r="E1558" s="17"/>
      <c r="F1558" s="17"/>
      <c r="G1558" s="11"/>
      <c r="H1558" s="11"/>
      <c r="I1558" s="11"/>
      <c r="J1558" s="11"/>
      <c r="K1558" s="12"/>
      <c r="L1558" s="12"/>
      <c r="M1558" s="11"/>
    </row>
    <row r="1559" spans="3:13">
      <c r="C1559" s="9"/>
      <c r="D1559" s="17"/>
      <c r="E1559" s="17"/>
      <c r="F1559" s="17"/>
      <c r="G1559" s="11"/>
      <c r="H1559" s="11"/>
      <c r="I1559" s="11"/>
      <c r="J1559" s="11"/>
      <c r="K1559" s="12"/>
      <c r="L1559" s="12"/>
      <c r="M1559" s="11"/>
    </row>
    <row r="1560" spans="3:13">
      <c r="C1560" s="9"/>
      <c r="D1560" s="17"/>
      <c r="E1560" s="17"/>
      <c r="F1560" s="17"/>
      <c r="G1560" s="11"/>
      <c r="H1560" s="11"/>
      <c r="I1560" s="11"/>
      <c r="J1560" s="11"/>
      <c r="K1560" s="12"/>
      <c r="L1560" s="12"/>
      <c r="M1560" s="11"/>
    </row>
    <row r="1561" spans="3:13">
      <c r="C1561" s="9"/>
      <c r="D1561" s="17"/>
      <c r="E1561" s="17"/>
      <c r="F1561" s="17"/>
      <c r="G1561" s="11"/>
      <c r="H1561" s="11"/>
      <c r="I1561" s="11"/>
      <c r="J1561" s="11"/>
      <c r="K1561" s="12"/>
      <c r="L1561" s="12"/>
      <c r="M1561" s="11"/>
    </row>
    <row r="1562" spans="3:13">
      <c r="C1562" s="9"/>
      <c r="D1562" s="17"/>
      <c r="E1562" s="17"/>
      <c r="F1562" s="17"/>
      <c r="G1562" s="11"/>
      <c r="H1562" s="11"/>
      <c r="I1562" s="11"/>
      <c r="J1562" s="11"/>
      <c r="K1562" s="12"/>
      <c r="L1562" s="12"/>
      <c r="M1562" s="11"/>
    </row>
    <row r="1563" spans="3:13">
      <c r="C1563" s="9"/>
      <c r="D1563" s="17"/>
      <c r="E1563" s="17"/>
      <c r="F1563" s="17"/>
      <c r="G1563" s="11"/>
      <c r="H1563" s="11"/>
      <c r="I1563" s="11"/>
      <c r="J1563" s="11"/>
      <c r="K1563" s="12"/>
      <c r="L1563" s="12"/>
      <c r="M1563" s="11"/>
    </row>
    <row r="1564" spans="3:13">
      <c r="C1564" s="9"/>
      <c r="D1564" s="17"/>
      <c r="E1564" s="17"/>
      <c r="F1564" s="17"/>
      <c r="G1564" s="11"/>
      <c r="H1564" s="11"/>
      <c r="I1564" s="11"/>
      <c r="J1564" s="11"/>
      <c r="K1564" s="12"/>
      <c r="L1564" s="12"/>
      <c r="M1564" s="11"/>
    </row>
    <row r="1565" spans="3:13">
      <c r="C1565" s="9"/>
      <c r="D1565" s="17"/>
      <c r="E1565" s="17"/>
      <c r="F1565" s="17"/>
      <c r="G1565" s="11"/>
      <c r="H1565" s="11"/>
      <c r="I1565" s="11"/>
      <c r="J1565" s="11"/>
      <c r="K1565" s="12"/>
      <c r="L1565" s="12"/>
      <c r="M1565" s="11"/>
    </row>
    <row r="1566" spans="3:13">
      <c r="C1566" s="9"/>
      <c r="D1566" s="17"/>
      <c r="E1566" s="17"/>
      <c r="F1566" s="17"/>
      <c r="G1566" s="11"/>
      <c r="H1566" s="11"/>
      <c r="I1566" s="11"/>
      <c r="J1566" s="11"/>
      <c r="K1566" s="12"/>
      <c r="L1566" s="12"/>
      <c r="M1566" s="11"/>
    </row>
    <row r="1567" spans="3:13">
      <c r="C1567" s="9"/>
      <c r="D1567" s="17"/>
      <c r="E1567" s="17"/>
      <c r="F1567" s="17"/>
      <c r="G1567" s="11"/>
      <c r="H1567" s="11"/>
      <c r="I1567" s="11"/>
      <c r="J1567" s="11"/>
      <c r="K1567" s="12"/>
      <c r="L1567" s="12"/>
      <c r="M1567" s="11"/>
    </row>
    <row r="1568" spans="3:13">
      <c r="C1568" s="9"/>
      <c r="D1568" s="17"/>
      <c r="E1568" s="17"/>
      <c r="F1568" s="17"/>
      <c r="G1568" s="11"/>
      <c r="H1568" s="11"/>
      <c r="I1568" s="11"/>
      <c r="J1568" s="11"/>
      <c r="K1568" s="12"/>
      <c r="L1568" s="12"/>
      <c r="M1568" s="11"/>
    </row>
    <row r="1569" spans="3:13">
      <c r="C1569" s="9"/>
      <c r="D1569" s="17"/>
      <c r="E1569" s="17"/>
      <c r="F1569" s="17"/>
      <c r="G1569" s="11"/>
      <c r="H1569" s="11"/>
      <c r="I1569" s="11"/>
      <c r="J1569" s="11"/>
      <c r="K1569" s="12"/>
      <c r="L1569" s="12"/>
      <c r="M1569" s="11"/>
    </row>
    <row r="1570" spans="3:13">
      <c r="C1570" s="9"/>
      <c r="D1570" s="17"/>
      <c r="E1570" s="17"/>
      <c r="F1570" s="17"/>
      <c r="G1570" s="11"/>
      <c r="H1570" s="11"/>
      <c r="I1570" s="11"/>
      <c r="J1570" s="11"/>
      <c r="K1570" s="12"/>
      <c r="L1570" s="12"/>
      <c r="M1570" s="11"/>
    </row>
    <row r="1571" spans="3:13">
      <c r="C1571" s="9"/>
      <c r="D1571" s="17"/>
      <c r="E1571" s="17"/>
      <c r="F1571" s="17"/>
      <c r="G1571" s="11"/>
      <c r="H1571" s="11"/>
      <c r="I1571" s="11"/>
      <c r="J1571" s="11"/>
      <c r="K1571" s="12"/>
      <c r="L1571" s="12"/>
      <c r="M1571" s="11"/>
    </row>
    <row r="1572" spans="3:13">
      <c r="C1572" s="9"/>
      <c r="D1572" s="17"/>
      <c r="E1572" s="17"/>
      <c r="F1572" s="17"/>
      <c r="G1572" s="11"/>
      <c r="H1572" s="11"/>
      <c r="I1572" s="11"/>
      <c r="J1572" s="11"/>
      <c r="K1572" s="12"/>
      <c r="L1572" s="12"/>
      <c r="M1572" s="11"/>
    </row>
    <row r="1573" spans="3:13">
      <c r="C1573" s="9"/>
      <c r="D1573" s="17"/>
      <c r="E1573" s="17"/>
      <c r="F1573" s="17"/>
      <c r="G1573" s="11"/>
      <c r="H1573" s="11"/>
      <c r="I1573" s="11"/>
      <c r="J1573" s="11"/>
      <c r="K1573" s="12"/>
      <c r="L1573" s="12"/>
      <c r="M1573" s="11"/>
    </row>
    <row r="1574" spans="3:13">
      <c r="C1574" s="9"/>
      <c r="D1574" s="17"/>
      <c r="E1574" s="17"/>
      <c r="F1574" s="17"/>
      <c r="G1574" s="11"/>
      <c r="H1574" s="11"/>
      <c r="I1574" s="11"/>
      <c r="J1574" s="11"/>
      <c r="K1574" s="12"/>
      <c r="L1574" s="12"/>
      <c r="M1574" s="11"/>
    </row>
    <row r="1575" spans="3:13">
      <c r="C1575" s="9"/>
      <c r="D1575" s="17"/>
      <c r="E1575" s="17"/>
      <c r="F1575" s="17"/>
      <c r="G1575" s="11"/>
      <c r="H1575" s="11"/>
      <c r="I1575" s="11"/>
      <c r="J1575" s="11"/>
      <c r="K1575" s="12"/>
      <c r="L1575" s="12"/>
      <c r="M1575" s="11"/>
    </row>
    <row r="1576" spans="3:13">
      <c r="C1576" s="9"/>
      <c r="D1576" s="17"/>
      <c r="E1576" s="17"/>
      <c r="F1576" s="17"/>
      <c r="G1576" s="11"/>
      <c r="H1576" s="11"/>
      <c r="I1576" s="11"/>
      <c r="J1576" s="11"/>
      <c r="K1576" s="12"/>
      <c r="L1576" s="12"/>
      <c r="M1576" s="11"/>
    </row>
    <row r="1577" spans="3:13">
      <c r="C1577" s="9"/>
      <c r="D1577" s="17"/>
      <c r="E1577" s="17"/>
      <c r="F1577" s="17"/>
      <c r="G1577" s="11"/>
      <c r="H1577" s="11"/>
      <c r="I1577" s="11"/>
      <c r="J1577" s="11"/>
      <c r="K1577" s="12"/>
      <c r="L1577" s="12"/>
      <c r="M1577" s="11"/>
    </row>
    <row r="1578" spans="3:13">
      <c r="C1578" s="9"/>
      <c r="D1578" s="17"/>
      <c r="E1578" s="17"/>
      <c r="F1578" s="17"/>
      <c r="G1578" s="11"/>
      <c r="H1578" s="11"/>
      <c r="I1578" s="11"/>
      <c r="J1578" s="11"/>
      <c r="K1578" s="12"/>
      <c r="L1578" s="12"/>
      <c r="M1578" s="11"/>
    </row>
    <row r="1579" spans="3:13">
      <c r="C1579" s="9"/>
      <c r="D1579" s="17"/>
      <c r="E1579" s="17"/>
      <c r="F1579" s="17"/>
      <c r="G1579" s="11"/>
      <c r="H1579" s="11"/>
      <c r="I1579" s="11"/>
      <c r="J1579" s="11"/>
      <c r="K1579" s="12"/>
      <c r="L1579" s="12"/>
      <c r="M1579" s="11"/>
    </row>
    <row r="1580" spans="3:13">
      <c r="C1580" s="9"/>
      <c r="D1580" s="17"/>
      <c r="E1580" s="17"/>
      <c r="F1580" s="17"/>
      <c r="G1580" s="11"/>
      <c r="H1580" s="11"/>
      <c r="I1580" s="11"/>
      <c r="J1580" s="11"/>
      <c r="K1580" s="12"/>
      <c r="L1580" s="12"/>
      <c r="M1580" s="11"/>
    </row>
    <row r="1581" spans="3:13">
      <c r="C1581" s="9"/>
      <c r="D1581" s="17"/>
      <c r="E1581" s="17"/>
      <c r="F1581" s="17"/>
      <c r="G1581" s="11"/>
      <c r="H1581" s="11"/>
      <c r="I1581" s="11"/>
      <c r="J1581" s="11"/>
      <c r="K1581" s="12"/>
      <c r="L1581" s="12"/>
      <c r="M1581" s="11"/>
    </row>
    <row r="1582" spans="3:13">
      <c r="C1582" s="9"/>
      <c r="D1582" s="17"/>
      <c r="E1582" s="17"/>
      <c r="F1582" s="17"/>
      <c r="G1582" s="11"/>
      <c r="H1582" s="11"/>
      <c r="I1582" s="11"/>
      <c r="J1582" s="11"/>
      <c r="K1582" s="12"/>
      <c r="L1582" s="12"/>
      <c r="M1582" s="11"/>
    </row>
    <row r="1583" spans="3:13">
      <c r="C1583" s="9"/>
      <c r="D1583" s="17"/>
      <c r="E1583" s="17"/>
      <c r="F1583" s="17"/>
      <c r="G1583" s="11"/>
      <c r="H1583" s="11"/>
      <c r="I1583" s="11"/>
      <c r="J1583" s="11"/>
      <c r="K1583" s="12"/>
      <c r="L1583" s="12"/>
      <c r="M1583" s="11"/>
    </row>
    <row r="1584" spans="3:13">
      <c r="C1584" s="9"/>
      <c r="D1584" s="17"/>
      <c r="E1584" s="17"/>
      <c r="F1584" s="17"/>
      <c r="G1584" s="11"/>
      <c r="H1584" s="11"/>
      <c r="I1584" s="11"/>
      <c r="J1584" s="11"/>
      <c r="K1584" s="12"/>
      <c r="L1584" s="12"/>
      <c r="M1584" s="11"/>
    </row>
    <row r="1585" spans="3:13">
      <c r="C1585" s="9"/>
      <c r="D1585" s="17"/>
      <c r="E1585" s="17"/>
      <c r="F1585" s="17"/>
      <c r="G1585" s="11"/>
      <c r="H1585" s="11"/>
      <c r="I1585" s="11"/>
      <c r="J1585" s="11"/>
      <c r="K1585" s="12"/>
      <c r="L1585" s="12"/>
      <c r="M1585" s="11"/>
    </row>
    <row r="1586" spans="3:13">
      <c r="C1586" s="9"/>
      <c r="D1586" s="17"/>
      <c r="E1586" s="17"/>
      <c r="F1586" s="17"/>
      <c r="G1586" s="11"/>
      <c r="H1586" s="11"/>
      <c r="I1586" s="11"/>
      <c r="J1586" s="11"/>
      <c r="K1586" s="12"/>
      <c r="L1586" s="12"/>
      <c r="M1586" s="11"/>
    </row>
    <row r="1587" spans="3:13">
      <c r="C1587" s="9"/>
      <c r="D1587" s="17"/>
      <c r="E1587" s="17"/>
      <c r="F1587" s="17"/>
      <c r="G1587" s="11"/>
      <c r="H1587" s="11"/>
      <c r="I1587" s="11"/>
      <c r="J1587" s="11"/>
      <c r="K1587" s="12"/>
      <c r="L1587" s="12"/>
      <c r="M1587" s="11"/>
    </row>
    <row r="1588" spans="3:13">
      <c r="C1588" s="9"/>
      <c r="D1588" s="17"/>
      <c r="E1588" s="17"/>
      <c r="F1588" s="17"/>
      <c r="G1588" s="11"/>
      <c r="H1588" s="11"/>
      <c r="I1588" s="11"/>
      <c r="J1588" s="11"/>
      <c r="K1588" s="12"/>
      <c r="L1588" s="12"/>
      <c r="M1588" s="11"/>
    </row>
    <row r="1589" spans="3:13">
      <c r="C1589" s="9"/>
      <c r="D1589" s="17"/>
      <c r="E1589" s="17"/>
      <c r="F1589" s="17"/>
      <c r="G1589" s="11"/>
      <c r="H1589" s="11"/>
      <c r="I1589" s="11"/>
      <c r="J1589" s="11"/>
      <c r="K1589" s="12"/>
      <c r="L1589" s="12"/>
      <c r="M1589" s="11"/>
    </row>
    <row r="1590" spans="3:13">
      <c r="C1590" s="9"/>
      <c r="D1590" s="17"/>
      <c r="E1590" s="17"/>
      <c r="F1590" s="17"/>
      <c r="G1590" s="11"/>
      <c r="H1590" s="11"/>
      <c r="I1590" s="11"/>
      <c r="J1590" s="11"/>
      <c r="K1590" s="12"/>
      <c r="L1590" s="12"/>
      <c r="M1590" s="11"/>
    </row>
    <row r="1591" spans="3:13">
      <c r="C1591" s="9"/>
      <c r="D1591" s="17"/>
      <c r="E1591" s="17"/>
      <c r="F1591" s="17"/>
      <c r="G1591" s="11"/>
      <c r="H1591" s="11"/>
      <c r="I1591" s="11"/>
      <c r="J1591" s="11"/>
      <c r="K1591" s="12"/>
      <c r="L1591" s="12"/>
      <c r="M1591" s="11"/>
    </row>
    <row r="1592" spans="3:13">
      <c r="C1592" s="9"/>
      <c r="D1592" s="17"/>
      <c r="E1592" s="17"/>
      <c r="F1592" s="17"/>
      <c r="G1592" s="11"/>
      <c r="H1592" s="11"/>
      <c r="I1592" s="11"/>
      <c r="J1592" s="11"/>
      <c r="K1592" s="12"/>
      <c r="L1592" s="12"/>
      <c r="M1592" s="11"/>
    </row>
    <row r="1593" spans="3:13">
      <c r="C1593" s="9"/>
      <c r="D1593" s="17"/>
      <c r="E1593" s="17"/>
      <c r="F1593" s="17"/>
      <c r="G1593" s="11"/>
      <c r="H1593" s="11"/>
      <c r="I1593" s="11"/>
      <c r="J1593" s="11"/>
      <c r="K1593" s="12"/>
      <c r="L1593" s="12"/>
      <c r="M1593" s="11"/>
    </row>
    <row r="1594" spans="3:13">
      <c r="C1594" s="9"/>
      <c r="D1594" s="17"/>
      <c r="E1594" s="17"/>
      <c r="F1594" s="17"/>
      <c r="G1594" s="11"/>
      <c r="H1594" s="11"/>
      <c r="I1594" s="11"/>
      <c r="J1594" s="11"/>
      <c r="K1594" s="12"/>
      <c r="L1594" s="12"/>
      <c r="M1594" s="11"/>
    </row>
    <row r="1595" spans="3:13">
      <c r="C1595" s="9"/>
      <c r="D1595" s="17"/>
      <c r="E1595" s="17"/>
      <c r="F1595" s="17"/>
      <c r="G1595" s="11"/>
      <c r="H1595" s="11"/>
      <c r="I1595" s="11"/>
      <c r="J1595" s="11"/>
      <c r="K1595" s="12"/>
      <c r="L1595" s="12"/>
      <c r="M1595" s="11"/>
    </row>
    <row r="1596" spans="3:13">
      <c r="C1596" s="9"/>
      <c r="D1596" s="17"/>
      <c r="E1596" s="17"/>
      <c r="F1596" s="17"/>
      <c r="G1596" s="11"/>
      <c r="H1596" s="11"/>
      <c r="I1596" s="11"/>
      <c r="J1596" s="11"/>
      <c r="K1596" s="12"/>
      <c r="L1596" s="12"/>
      <c r="M1596" s="11"/>
    </row>
    <row r="1597" spans="3:13">
      <c r="C1597" s="9"/>
      <c r="D1597" s="17"/>
      <c r="E1597" s="17"/>
      <c r="F1597" s="17"/>
      <c r="G1597" s="11"/>
      <c r="H1597" s="11"/>
      <c r="I1597" s="11"/>
      <c r="J1597" s="11"/>
      <c r="K1597" s="12"/>
      <c r="L1597" s="12"/>
      <c r="M1597" s="11"/>
    </row>
    <row r="1598" spans="3:13">
      <c r="C1598" s="9"/>
      <c r="D1598" s="17"/>
      <c r="E1598" s="17"/>
      <c r="F1598" s="17"/>
      <c r="G1598" s="11"/>
      <c r="H1598" s="11"/>
      <c r="I1598" s="11"/>
      <c r="J1598" s="11"/>
      <c r="K1598" s="12"/>
      <c r="L1598" s="12"/>
      <c r="M1598" s="11"/>
    </row>
    <row r="1599" spans="3:13">
      <c r="C1599" s="9"/>
      <c r="D1599" s="17"/>
      <c r="E1599" s="17"/>
      <c r="F1599" s="17"/>
      <c r="G1599" s="11"/>
      <c r="H1599" s="11"/>
      <c r="I1599" s="11"/>
      <c r="J1599" s="11"/>
      <c r="K1599" s="12"/>
      <c r="L1599" s="12"/>
      <c r="M1599" s="11"/>
    </row>
    <row r="1600" spans="3:13">
      <c r="C1600" s="9"/>
      <c r="D1600" s="17"/>
      <c r="E1600" s="17"/>
      <c r="F1600" s="17"/>
      <c r="G1600" s="11"/>
      <c r="H1600" s="11"/>
      <c r="I1600" s="11"/>
      <c r="J1600" s="11"/>
      <c r="K1600" s="12"/>
      <c r="L1600" s="12"/>
      <c r="M1600" s="11"/>
    </row>
    <row r="1601" spans="3:13">
      <c r="C1601" s="9"/>
      <c r="D1601" s="17"/>
      <c r="E1601" s="17"/>
      <c r="F1601" s="17"/>
      <c r="G1601" s="11"/>
      <c r="H1601" s="11"/>
      <c r="I1601" s="11"/>
      <c r="J1601" s="11"/>
      <c r="K1601" s="12"/>
      <c r="L1601" s="12"/>
      <c r="M1601" s="11"/>
    </row>
    <row r="1602" spans="3:13">
      <c r="C1602" s="9"/>
      <c r="D1602" s="17"/>
      <c r="E1602" s="17"/>
      <c r="F1602" s="17"/>
      <c r="G1602" s="11"/>
      <c r="H1602" s="11"/>
      <c r="I1602" s="11"/>
      <c r="J1602" s="11"/>
      <c r="K1602" s="12"/>
      <c r="L1602" s="12"/>
      <c r="M1602" s="11"/>
    </row>
    <row r="1603" spans="3:13">
      <c r="C1603" s="9"/>
      <c r="D1603" s="17"/>
      <c r="E1603" s="17"/>
      <c r="F1603" s="17"/>
      <c r="G1603" s="11"/>
      <c r="H1603" s="11"/>
      <c r="I1603" s="11"/>
      <c r="J1603" s="11"/>
      <c r="K1603" s="12"/>
      <c r="L1603" s="12"/>
      <c r="M1603" s="11"/>
    </row>
    <row r="1604" spans="3:13">
      <c r="C1604" s="9"/>
      <c r="D1604" s="17"/>
      <c r="E1604" s="17"/>
      <c r="F1604" s="17"/>
      <c r="G1604" s="11"/>
      <c r="H1604" s="11"/>
      <c r="I1604" s="11"/>
      <c r="J1604" s="11"/>
      <c r="K1604" s="12"/>
      <c r="L1604" s="12"/>
      <c r="M1604" s="11"/>
    </row>
    <row r="1605" spans="3:13">
      <c r="C1605" s="9"/>
      <c r="D1605" s="17"/>
      <c r="E1605" s="17"/>
      <c r="F1605" s="17"/>
      <c r="G1605" s="11"/>
      <c r="H1605" s="11"/>
      <c r="I1605" s="11"/>
      <c r="J1605" s="11"/>
      <c r="K1605" s="12"/>
      <c r="L1605" s="12"/>
      <c r="M1605" s="11"/>
    </row>
    <row r="1606" spans="3:13">
      <c r="C1606" s="9"/>
      <c r="D1606" s="17"/>
      <c r="E1606" s="17"/>
      <c r="F1606" s="17"/>
      <c r="G1606" s="11"/>
      <c r="H1606" s="11"/>
      <c r="I1606" s="11"/>
      <c r="J1606" s="11"/>
      <c r="K1606" s="12"/>
      <c r="L1606" s="12"/>
      <c r="M1606" s="11"/>
    </row>
    <row r="1607" spans="3:13">
      <c r="C1607" s="9"/>
      <c r="D1607" s="17"/>
      <c r="E1607" s="17"/>
      <c r="F1607" s="17"/>
      <c r="G1607" s="11"/>
      <c r="H1607" s="11"/>
      <c r="I1607" s="11"/>
      <c r="J1607" s="11"/>
      <c r="K1607" s="12"/>
      <c r="L1607" s="12"/>
      <c r="M1607" s="11"/>
    </row>
    <row r="1608" spans="3:13">
      <c r="C1608" s="9"/>
      <c r="D1608" s="17"/>
      <c r="E1608" s="17"/>
      <c r="F1608" s="17"/>
      <c r="G1608" s="11"/>
      <c r="H1608" s="11"/>
      <c r="I1608" s="11"/>
      <c r="J1608" s="11"/>
      <c r="K1608" s="12"/>
      <c r="L1608" s="12"/>
      <c r="M1608" s="11"/>
    </row>
    <row r="1609" spans="3:13">
      <c r="C1609" s="9"/>
      <c r="D1609" s="17"/>
      <c r="E1609" s="17"/>
      <c r="F1609" s="17"/>
      <c r="G1609" s="11"/>
      <c r="H1609" s="11"/>
      <c r="I1609" s="11"/>
      <c r="J1609" s="11"/>
      <c r="K1609" s="12"/>
      <c r="L1609" s="12"/>
      <c r="M1609" s="11"/>
    </row>
    <row r="1610" spans="3:13">
      <c r="C1610" s="9"/>
      <c r="D1610" s="17"/>
      <c r="E1610" s="17"/>
      <c r="F1610" s="17"/>
      <c r="G1610" s="11"/>
      <c r="H1610" s="11"/>
      <c r="I1610" s="11"/>
      <c r="J1610" s="11"/>
      <c r="K1610" s="12"/>
      <c r="L1610" s="12"/>
      <c r="M1610" s="11"/>
    </row>
    <row r="1611" spans="3:13">
      <c r="C1611" s="9"/>
      <c r="D1611" s="17"/>
      <c r="E1611" s="17"/>
      <c r="F1611" s="17"/>
      <c r="G1611" s="11"/>
      <c r="H1611" s="11"/>
      <c r="I1611" s="11"/>
      <c r="J1611" s="11"/>
      <c r="K1611" s="12"/>
      <c r="L1611" s="12"/>
      <c r="M1611" s="11"/>
    </row>
    <row r="1612" spans="3:13">
      <c r="C1612" s="9"/>
      <c r="D1612" s="17"/>
      <c r="E1612" s="17"/>
      <c r="F1612" s="17"/>
      <c r="G1612" s="11"/>
      <c r="H1612" s="11"/>
      <c r="I1612" s="11"/>
      <c r="J1612" s="11"/>
      <c r="K1612" s="12"/>
      <c r="L1612" s="12"/>
      <c r="M1612" s="11"/>
    </row>
    <row r="1613" spans="3:13">
      <c r="C1613" s="9"/>
      <c r="D1613" s="17"/>
      <c r="E1613" s="17"/>
      <c r="F1613" s="17"/>
      <c r="G1613" s="11"/>
      <c r="H1613" s="11"/>
      <c r="I1613" s="11"/>
      <c r="J1613" s="11"/>
      <c r="K1613" s="12"/>
      <c r="L1613" s="12"/>
      <c r="M1613" s="11"/>
    </row>
    <row r="1614" spans="3:13">
      <c r="C1614" s="9"/>
      <c r="D1614" s="17"/>
      <c r="E1614" s="17"/>
      <c r="F1614" s="17"/>
      <c r="G1614" s="11"/>
      <c r="H1614" s="11"/>
      <c r="I1614" s="11"/>
      <c r="J1614" s="11"/>
      <c r="K1614" s="12"/>
      <c r="L1614" s="12"/>
      <c r="M1614" s="11"/>
    </row>
    <row r="1615" spans="3:13">
      <c r="C1615" s="9"/>
      <c r="D1615" s="17"/>
      <c r="E1615" s="17"/>
      <c r="F1615" s="17"/>
      <c r="G1615" s="11"/>
      <c r="H1615" s="11"/>
      <c r="I1615" s="11"/>
      <c r="J1615" s="11"/>
      <c r="K1615" s="12"/>
      <c r="L1615" s="12"/>
      <c r="M1615" s="11"/>
    </row>
    <row r="1616" spans="3:13">
      <c r="C1616" s="9"/>
      <c r="D1616" s="17"/>
      <c r="E1616" s="17"/>
      <c r="F1616" s="17"/>
      <c r="G1616" s="11"/>
      <c r="H1616" s="11"/>
      <c r="I1616" s="11"/>
      <c r="J1616" s="11"/>
      <c r="K1616" s="12"/>
      <c r="L1616" s="12"/>
      <c r="M1616" s="11"/>
    </row>
    <row r="1617" spans="3:13">
      <c r="C1617" s="9"/>
      <c r="D1617" s="17"/>
      <c r="E1617" s="17"/>
      <c r="F1617" s="17"/>
      <c r="G1617" s="11"/>
      <c r="H1617" s="11"/>
      <c r="I1617" s="11"/>
      <c r="J1617" s="11"/>
      <c r="K1617" s="12"/>
      <c r="L1617" s="12"/>
      <c r="M1617" s="11"/>
    </row>
    <row r="1618" spans="3:13">
      <c r="C1618" s="9"/>
      <c r="D1618" s="17"/>
      <c r="E1618" s="17"/>
      <c r="F1618" s="17"/>
      <c r="G1618" s="11"/>
      <c r="H1618" s="11"/>
      <c r="I1618" s="11"/>
      <c r="J1618" s="11"/>
      <c r="K1618" s="12"/>
      <c r="L1618" s="12"/>
      <c r="M1618" s="11"/>
    </row>
    <row r="1619" spans="3:13">
      <c r="C1619" s="9"/>
      <c r="D1619" s="17"/>
      <c r="E1619" s="17"/>
      <c r="F1619" s="17"/>
      <c r="G1619" s="11"/>
      <c r="H1619" s="11"/>
      <c r="I1619" s="11"/>
      <c r="J1619" s="11"/>
      <c r="K1619" s="12"/>
      <c r="L1619" s="12"/>
      <c r="M1619" s="11"/>
    </row>
    <row r="1620" spans="3:13">
      <c r="C1620" s="9"/>
      <c r="D1620" s="17"/>
      <c r="E1620" s="17"/>
      <c r="F1620" s="17"/>
      <c r="G1620" s="11"/>
      <c r="H1620" s="11"/>
      <c r="I1620" s="11"/>
      <c r="J1620" s="11"/>
      <c r="K1620" s="12"/>
      <c r="L1620" s="12"/>
      <c r="M1620" s="11"/>
    </row>
    <row r="1621" spans="3:13">
      <c r="C1621" s="9"/>
      <c r="D1621" s="17"/>
      <c r="E1621" s="17"/>
      <c r="F1621" s="17"/>
      <c r="G1621" s="11"/>
      <c r="H1621" s="11"/>
      <c r="I1621" s="11"/>
      <c r="J1621" s="11"/>
      <c r="K1621" s="12"/>
      <c r="L1621" s="12"/>
      <c r="M1621" s="11"/>
    </row>
    <row r="1622" spans="3:13">
      <c r="C1622" s="9"/>
      <c r="D1622" s="17"/>
      <c r="E1622" s="17"/>
      <c r="F1622" s="17"/>
      <c r="G1622" s="11"/>
      <c r="H1622" s="11"/>
      <c r="I1622" s="11"/>
      <c r="J1622" s="11"/>
      <c r="K1622" s="12"/>
      <c r="L1622" s="12"/>
      <c r="M1622" s="11"/>
    </row>
    <row r="1623" spans="3:13">
      <c r="C1623" s="9"/>
      <c r="D1623" s="17"/>
      <c r="E1623" s="17"/>
      <c r="F1623" s="17"/>
      <c r="G1623" s="11"/>
      <c r="H1623" s="11"/>
      <c r="I1623" s="11"/>
      <c r="J1623" s="11"/>
      <c r="K1623" s="12"/>
      <c r="L1623" s="12"/>
      <c r="M1623" s="11"/>
    </row>
    <row r="1624" spans="3:13">
      <c r="C1624" s="9"/>
      <c r="D1624" s="17"/>
      <c r="E1624" s="17"/>
      <c r="F1624" s="17"/>
      <c r="G1624" s="11"/>
      <c r="H1624" s="11"/>
      <c r="I1624" s="11"/>
      <c r="J1624" s="11"/>
      <c r="K1624" s="12"/>
      <c r="L1624" s="12"/>
      <c r="M1624" s="11"/>
    </row>
    <row r="1625" spans="3:13">
      <c r="C1625" s="9"/>
      <c r="D1625" s="17"/>
      <c r="E1625" s="17"/>
      <c r="F1625" s="17"/>
      <c r="G1625" s="11"/>
      <c r="H1625" s="11"/>
      <c r="I1625" s="11"/>
      <c r="J1625" s="11"/>
      <c r="K1625" s="12"/>
      <c r="L1625" s="12"/>
      <c r="M1625" s="11"/>
    </row>
    <row r="1626" spans="3:13">
      <c r="C1626" s="9"/>
      <c r="D1626" s="17"/>
      <c r="E1626" s="17"/>
      <c r="F1626" s="17"/>
      <c r="G1626" s="11"/>
      <c r="H1626" s="11"/>
      <c r="I1626" s="11"/>
      <c r="J1626" s="11"/>
      <c r="K1626" s="12"/>
      <c r="L1626" s="12"/>
      <c r="M1626" s="11"/>
    </row>
    <row r="1627" spans="3:13">
      <c r="C1627" s="9"/>
      <c r="D1627" s="17"/>
      <c r="E1627" s="17"/>
      <c r="F1627" s="17"/>
      <c r="G1627" s="11"/>
      <c r="H1627" s="11"/>
      <c r="I1627" s="11"/>
      <c r="J1627" s="11"/>
      <c r="K1627" s="12"/>
      <c r="L1627" s="12"/>
      <c r="M1627" s="11"/>
    </row>
    <row r="1628" spans="3:13">
      <c r="C1628" s="9"/>
      <c r="D1628" s="17"/>
      <c r="E1628" s="17"/>
      <c r="F1628" s="17"/>
      <c r="G1628" s="11"/>
      <c r="H1628" s="11"/>
      <c r="I1628" s="11"/>
      <c r="J1628" s="11"/>
      <c r="K1628" s="12"/>
      <c r="L1628" s="12"/>
      <c r="M1628" s="11"/>
    </row>
    <row r="1629" spans="3:13">
      <c r="C1629" s="9"/>
      <c r="D1629" s="17"/>
      <c r="E1629" s="17"/>
      <c r="F1629" s="17"/>
      <c r="G1629" s="11"/>
      <c r="H1629" s="11"/>
      <c r="I1629" s="11"/>
      <c r="J1629" s="11"/>
      <c r="K1629" s="12"/>
      <c r="L1629" s="12"/>
      <c r="M1629" s="11"/>
    </row>
    <row r="1630" spans="3:13">
      <c r="C1630" s="9"/>
      <c r="D1630" s="17"/>
      <c r="E1630" s="17"/>
      <c r="F1630" s="17"/>
      <c r="G1630" s="11"/>
      <c r="H1630" s="11"/>
      <c r="I1630" s="11"/>
      <c r="J1630" s="11"/>
      <c r="K1630" s="12"/>
      <c r="L1630" s="12"/>
      <c r="M1630" s="11"/>
    </row>
    <row r="1631" spans="3:13">
      <c r="C1631" s="9"/>
      <c r="D1631" s="17"/>
      <c r="E1631" s="17"/>
      <c r="F1631" s="17"/>
      <c r="G1631" s="11"/>
      <c r="H1631" s="11"/>
      <c r="I1631" s="11"/>
      <c r="J1631" s="11"/>
      <c r="K1631" s="12"/>
      <c r="L1631" s="12"/>
      <c r="M1631" s="11"/>
    </row>
    <row r="1632" spans="3:13">
      <c r="C1632" s="9"/>
      <c r="D1632" s="17"/>
      <c r="E1632" s="17"/>
      <c r="F1632" s="17"/>
      <c r="G1632" s="11"/>
      <c r="H1632" s="11"/>
      <c r="I1632" s="11"/>
      <c r="J1632" s="11"/>
      <c r="K1632" s="12"/>
      <c r="L1632" s="12"/>
      <c r="M1632" s="11"/>
    </row>
    <row r="1633" spans="3:13">
      <c r="C1633" s="9"/>
      <c r="D1633" s="17"/>
      <c r="E1633" s="17"/>
      <c r="F1633" s="17"/>
      <c r="G1633" s="11"/>
      <c r="H1633" s="11"/>
      <c r="I1633" s="11"/>
      <c r="J1633" s="11"/>
      <c r="K1633" s="12"/>
      <c r="L1633" s="12"/>
      <c r="M1633" s="11"/>
    </row>
    <row r="1634" spans="3:13">
      <c r="C1634" s="9"/>
      <c r="D1634" s="17"/>
      <c r="E1634" s="17"/>
      <c r="F1634" s="17"/>
      <c r="G1634" s="11"/>
      <c r="H1634" s="11"/>
      <c r="I1634" s="11"/>
      <c r="J1634" s="11"/>
      <c r="K1634" s="12"/>
      <c r="L1634" s="12"/>
      <c r="M1634" s="11"/>
    </row>
    <row r="1635" spans="3:13">
      <c r="C1635" s="9"/>
      <c r="D1635" s="17"/>
      <c r="E1635" s="17"/>
      <c r="F1635" s="17"/>
      <c r="G1635" s="11"/>
      <c r="H1635" s="11"/>
      <c r="I1635" s="11"/>
      <c r="J1635" s="11"/>
      <c r="K1635" s="12"/>
      <c r="L1635" s="12"/>
      <c r="M1635" s="11"/>
    </row>
    <row r="1636" spans="3:13">
      <c r="C1636" s="9"/>
      <c r="D1636" s="17"/>
      <c r="E1636" s="17"/>
      <c r="F1636" s="17"/>
      <c r="G1636" s="11"/>
      <c r="H1636" s="11"/>
      <c r="I1636" s="11"/>
      <c r="J1636" s="11"/>
      <c r="K1636" s="12"/>
      <c r="L1636" s="12"/>
      <c r="M1636" s="11"/>
    </row>
    <row r="1637" spans="3:13">
      <c r="C1637" s="9"/>
      <c r="D1637" s="17"/>
      <c r="E1637" s="17"/>
      <c r="F1637" s="17"/>
      <c r="G1637" s="11"/>
      <c r="H1637" s="11"/>
      <c r="I1637" s="11"/>
      <c r="J1637" s="11"/>
      <c r="K1637" s="12"/>
      <c r="L1637" s="12"/>
      <c r="M1637" s="11"/>
    </row>
    <row r="1638" spans="3:13">
      <c r="C1638" s="9"/>
      <c r="D1638" s="17"/>
      <c r="E1638" s="17"/>
      <c r="F1638" s="17"/>
      <c r="G1638" s="11"/>
      <c r="H1638" s="11"/>
      <c r="I1638" s="11"/>
      <c r="J1638" s="11"/>
      <c r="K1638" s="12"/>
      <c r="L1638" s="12"/>
      <c r="M1638" s="11"/>
    </row>
    <row r="1639" spans="3:13">
      <c r="C1639" s="9"/>
      <c r="D1639" s="17"/>
      <c r="E1639" s="17"/>
      <c r="F1639" s="17"/>
      <c r="G1639" s="11"/>
      <c r="H1639" s="11"/>
      <c r="I1639" s="11"/>
      <c r="J1639" s="11"/>
      <c r="K1639" s="12"/>
      <c r="L1639" s="12"/>
      <c r="M1639" s="11"/>
    </row>
    <row r="1640" spans="3:13">
      <c r="C1640" s="9"/>
      <c r="D1640" s="17"/>
      <c r="E1640" s="17"/>
      <c r="F1640" s="17"/>
      <c r="G1640" s="11"/>
      <c r="H1640" s="11"/>
      <c r="I1640" s="11"/>
      <c r="J1640" s="11"/>
      <c r="K1640" s="12"/>
      <c r="L1640" s="12"/>
      <c r="M1640" s="11"/>
    </row>
    <row r="1641" spans="3:13">
      <c r="C1641" s="9"/>
      <c r="D1641" s="17"/>
      <c r="E1641" s="17"/>
      <c r="F1641" s="17"/>
      <c r="G1641" s="11"/>
      <c r="H1641" s="11"/>
      <c r="I1641" s="11"/>
      <c r="J1641" s="11"/>
      <c r="K1641" s="12"/>
      <c r="L1641" s="12"/>
      <c r="M1641" s="11"/>
    </row>
    <row r="1642" spans="3:13">
      <c r="C1642" s="9"/>
      <c r="D1642" s="17"/>
      <c r="E1642" s="17"/>
      <c r="F1642" s="17"/>
      <c r="G1642" s="11"/>
      <c r="H1642" s="11"/>
      <c r="I1642" s="11"/>
      <c r="J1642" s="11"/>
      <c r="K1642" s="12"/>
      <c r="L1642" s="12"/>
      <c r="M1642" s="11"/>
    </row>
    <row r="1643" spans="3:13">
      <c r="C1643" s="9"/>
      <c r="D1643" s="17"/>
      <c r="E1643" s="17"/>
      <c r="F1643" s="17"/>
      <c r="G1643" s="11"/>
      <c r="H1643" s="11"/>
      <c r="I1643" s="11"/>
      <c r="J1643" s="11"/>
      <c r="K1643" s="12"/>
      <c r="L1643" s="12"/>
      <c r="M1643" s="11"/>
    </row>
    <row r="1644" spans="3:13">
      <c r="C1644" s="9"/>
      <c r="D1644" s="17"/>
      <c r="E1644" s="17"/>
      <c r="F1644" s="17"/>
      <c r="G1644" s="11"/>
      <c r="H1644" s="11"/>
      <c r="I1644" s="11"/>
      <c r="J1644" s="11"/>
      <c r="K1644" s="12"/>
      <c r="L1644" s="12"/>
      <c r="M1644" s="11"/>
    </row>
    <row r="1645" spans="3:13">
      <c r="C1645" s="9"/>
      <c r="D1645" s="17"/>
      <c r="E1645" s="17"/>
      <c r="F1645" s="17"/>
      <c r="G1645" s="11"/>
      <c r="H1645" s="11"/>
      <c r="I1645" s="11"/>
      <c r="J1645" s="11"/>
      <c r="K1645" s="12"/>
      <c r="L1645" s="12"/>
      <c r="M1645" s="11"/>
    </row>
    <row r="1646" spans="3:13">
      <c r="C1646" s="9"/>
      <c r="D1646" s="17"/>
      <c r="E1646" s="17"/>
      <c r="F1646" s="17"/>
      <c r="G1646" s="11"/>
      <c r="H1646" s="11"/>
      <c r="I1646" s="11"/>
      <c r="J1646" s="11"/>
      <c r="K1646" s="12"/>
      <c r="L1646" s="12"/>
      <c r="M1646" s="11"/>
    </row>
    <row r="1647" spans="3:13">
      <c r="C1647" s="9"/>
      <c r="D1647" s="17"/>
      <c r="E1647" s="17"/>
      <c r="F1647" s="17"/>
      <c r="G1647" s="11"/>
      <c r="H1647" s="11"/>
      <c r="I1647" s="11"/>
      <c r="J1647" s="11"/>
      <c r="K1647" s="12"/>
      <c r="L1647" s="12"/>
      <c r="M1647" s="11"/>
    </row>
    <row r="1648" spans="3:13">
      <c r="C1648" s="9"/>
      <c r="D1648" s="17"/>
      <c r="E1648" s="17"/>
      <c r="F1648" s="17"/>
      <c r="G1648" s="11"/>
      <c r="H1648" s="11"/>
      <c r="I1648" s="11"/>
      <c r="J1648" s="11"/>
      <c r="K1648" s="12"/>
      <c r="L1648" s="12"/>
      <c r="M1648" s="11"/>
    </row>
    <row r="1649" spans="3:13">
      <c r="C1649" s="9"/>
      <c r="D1649" s="17"/>
      <c r="E1649" s="17"/>
      <c r="F1649" s="17"/>
      <c r="G1649" s="11"/>
      <c r="H1649" s="11"/>
      <c r="I1649" s="11"/>
      <c r="J1649" s="11"/>
      <c r="K1649" s="12"/>
      <c r="L1649" s="12"/>
      <c r="M1649" s="11"/>
    </row>
    <row r="1650" spans="3:13">
      <c r="C1650" s="9"/>
      <c r="D1650" s="17"/>
      <c r="E1650" s="17"/>
      <c r="F1650" s="17"/>
      <c r="G1650" s="11"/>
      <c r="H1650" s="11"/>
      <c r="I1650" s="11"/>
      <c r="J1650" s="11"/>
      <c r="K1650" s="12"/>
      <c r="L1650" s="12"/>
      <c r="M1650" s="11"/>
    </row>
    <row r="1651" spans="3:13">
      <c r="C1651" s="9"/>
      <c r="D1651" s="17"/>
      <c r="E1651" s="17"/>
      <c r="F1651" s="17"/>
      <c r="G1651" s="11"/>
      <c r="H1651" s="11"/>
      <c r="I1651" s="11"/>
      <c r="J1651" s="11"/>
      <c r="K1651" s="12"/>
      <c r="L1651" s="12"/>
      <c r="M1651" s="11"/>
    </row>
    <row r="1652" spans="3:13">
      <c r="C1652" s="9"/>
      <c r="D1652" s="17"/>
      <c r="E1652" s="17"/>
      <c r="F1652" s="17"/>
      <c r="G1652" s="11"/>
      <c r="H1652" s="11"/>
      <c r="I1652" s="11"/>
      <c r="J1652" s="11"/>
      <c r="K1652" s="12"/>
      <c r="L1652" s="12"/>
      <c r="M1652" s="11"/>
    </row>
    <row r="1653" spans="3:13">
      <c r="C1653" s="9"/>
      <c r="D1653" s="17"/>
      <c r="E1653" s="17"/>
      <c r="F1653" s="17"/>
      <c r="G1653" s="11"/>
      <c r="H1653" s="11"/>
      <c r="I1653" s="11"/>
      <c r="J1653" s="11"/>
      <c r="K1653" s="12"/>
      <c r="L1653" s="12"/>
      <c r="M1653" s="11"/>
    </row>
    <row r="1654" spans="3:13">
      <c r="C1654" s="9"/>
      <c r="D1654" s="17"/>
      <c r="E1654" s="17"/>
      <c r="F1654" s="17"/>
      <c r="G1654" s="11"/>
      <c r="H1654" s="11"/>
      <c r="I1654" s="11"/>
      <c r="J1654" s="11"/>
      <c r="K1654" s="12"/>
      <c r="L1654" s="12"/>
      <c r="M1654" s="11"/>
    </row>
    <row r="1655" spans="3:13">
      <c r="C1655" s="9"/>
      <c r="D1655" s="17"/>
      <c r="E1655" s="17"/>
      <c r="F1655" s="17"/>
      <c r="G1655" s="11"/>
      <c r="H1655" s="11"/>
      <c r="I1655" s="11"/>
      <c r="J1655" s="11"/>
      <c r="K1655" s="12"/>
      <c r="L1655" s="12"/>
      <c r="M1655" s="11"/>
    </row>
    <row r="1656" spans="3:13">
      <c r="C1656" s="9"/>
      <c r="D1656" s="17"/>
      <c r="E1656" s="17"/>
      <c r="F1656" s="17"/>
      <c r="G1656" s="11"/>
      <c r="H1656" s="11"/>
      <c r="I1656" s="11"/>
      <c r="J1656" s="11"/>
      <c r="K1656" s="12"/>
      <c r="L1656" s="12"/>
      <c r="M1656" s="11"/>
    </row>
    <row r="1657" spans="3:13">
      <c r="C1657" s="9"/>
      <c r="D1657" s="17"/>
      <c r="E1657" s="17"/>
      <c r="F1657" s="17"/>
      <c r="G1657" s="11"/>
      <c r="H1657" s="11"/>
      <c r="I1657" s="11"/>
      <c r="J1657" s="11"/>
      <c r="K1657" s="12"/>
      <c r="L1657" s="12"/>
      <c r="M1657" s="11"/>
    </row>
    <row r="1658" spans="3:13">
      <c r="C1658" s="9"/>
      <c r="D1658" s="17"/>
      <c r="E1658" s="17"/>
      <c r="F1658" s="17"/>
      <c r="G1658" s="11"/>
      <c r="H1658" s="11"/>
      <c r="I1658" s="11"/>
      <c r="J1658" s="11"/>
      <c r="K1658" s="12"/>
      <c r="L1658" s="12"/>
      <c r="M1658" s="11"/>
    </row>
    <row r="1659" spans="3:13">
      <c r="C1659" s="9"/>
      <c r="D1659" s="17"/>
      <c r="E1659" s="17"/>
      <c r="F1659" s="17"/>
      <c r="G1659" s="11"/>
      <c r="H1659" s="11"/>
      <c r="I1659" s="11"/>
      <c r="J1659" s="11"/>
      <c r="K1659" s="12"/>
      <c r="L1659" s="12"/>
      <c r="M1659" s="11"/>
    </row>
    <row r="1660" spans="3:13">
      <c r="C1660" s="9"/>
      <c r="D1660" s="17"/>
      <c r="E1660" s="17"/>
      <c r="F1660" s="17"/>
      <c r="G1660" s="11"/>
      <c r="H1660" s="11"/>
      <c r="I1660" s="11"/>
      <c r="J1660" s="11"/>
      <c r="K1660" s="12"/>
      <c r="L1660" s="12"/>
      <c r="M1660" s="11"/>
    </row>
    <row r="1661" spans="3:13">
      <c r="C1661" s="9"/>
      <c r="D1661" s="17"/>
      <c r="E1661" s="17"/>
      <c r="F1661" s="17"/>
      <c r="G1661" s="11"/>
      <c r="H1661" s="11"/>
      <c r="I1661" s="11"/>
      <c r="J1661" s="11"/>
      <c r="K1661" s="12"/>
      <c r="L1661" s="12"/>
      <c r="M1661" s="11"/>
    </row>
    <row r="1662" spans="3:13">
      <c r="C1662" s="9"/>
      <c r="D1662" s="17"/>
      <c r="E1662" s="17"/>
      <c r="F1662" s="17"/>
      <c r="G1662" s="11"/>
      <c r="H1662" s="11"/>
      <c r="I1662" s="11"/>
      <c r="J1662" s="11"/>
      <c r="K1662" s="12"/>
      <c r="L1662" s="12"/>
      <c r="M1662" s="11"/>
    </row>
    <row r="1663" spans="3:13">
      <c r="C1663" s="9"/>
      <c r="D1663" s="17"/>
      <c r="E1663" s="17"/>
      <c r="F1663" s="17"/>
      <c r="G1663" s="11"/>
      <c r="H1663" s="11"/>
      <c r="I1663" s="11"/>
      <c r="J1663" s="11"/>
      <c r="K1663" s="12"/>
      <c r="L1663" s="12"/>
      <c r="M1663" s="11"/>
    </row>
    <row r="1664" spans="3:13">
      <c r="C1664" s="9"/>
      <c r="D1664" s="17"/>
      <c r="E1664" s="17"/>
      <c r="F1664" s="17"/>
      <c r="G1664" s="11"/>
      <c r="H1664" s="11"/>
      <c r="I1664" s="11"/>
      <c r="J1664" s="11"/>
      <c r="K1664" s="12"/>
      <c r="L1664" s="12"/>
      <c r="M1664" s="11"/>
    </row>
    <row r="1665" spans="3:13">
      <c r="C1665" s="9"/>
      <c r="D1665" s="17"/>
      <c r="E1665" s="17"/>
      <c r="F1665" s="17"/>
      <c r="G1665" s="11"/>
      <c r="H1665" s="11"/>
      <c r="I1665" s="11"/>
      <c r="J1665" s="11"/>
      <c r="K1665" s="12"/>
      <c r="L1665" s="12"/>
      <c r="M1665" s="11"/>
    </row>
    <row r="1666" spans="3:13">
      <c r="C1666" s="9"/>
      <c r="D1666" s="17"/>
      <c r="E1666" s="17"/>
      <c r="F1666" s="17"/>
      <c r="G1666" s="11"/>
      <c r="H1666" s="11"/>
      <c r="I1666" s="11"/>
      <c r="J1666" s="11"/>
      <c r="K1666" s="12"/>
      <c r="L1666" s="12"/>
      <c r="M1666" s="11"/>
    </row>
    <row r="1667" spans="3:13">
      <c r="C1667" s="9"/>
      <c r="D1667" s="17"/>
      <c r="E1667" s="17"/>
      <c r="F1667" s="17"/>
      <c r="G1667" s="11"/>
      <c r="H1667" s="11"/>
      <c r="I1667" s="11"/>
      <c r="J1667" s="11"/>
      <c r="K1667" s="12"/>
      <c r="L1667" s="12"/>
      <c r="M1667" s="11"/>
    </row>
    <row r="1668" spans="3:13">
      <c r="C1668" s="9"/>
      <c r="D1668" s="17"/>
      <c r="E1668" s="17"/>
      <c r="F1668" s="17"/>
      <c r="G1668" s="11"/>
      <c r="H1668" s="11"/>
      <c r="I1668" s="11"/>
      <c r="J1668" s="11"/>
      <c r="K1668" s="12"/>
      <c r="L1668" s="12"/>
      <c r="M1668" s="11"/>
    </row>
    <row r="1669" spans="3:13">
      <c r="C1669" s="9"/>
      <c r="D1669" s="17"/>
      <c r="E1669" s="17"/>
      <c r="F1669" s="17"/>
      <c r="G1669" s="11"/>
      <c r="H1669" s="11"/>
      <c r="I1669" s="11"/>
      <c r="J1669" s="11"/>
      <c r="K1669" s="12"/>
      <c r="L1669" s="12"/>
      <c r="M1669" s="11"/>
    </row>
    <row r="1670" spans="3:13">
      <c r="C1670" s="9"/>
      <c r="D1670" s="17"/>
      <c r="E1670" s="17"/>
      <c r="F1670" s="17"/>
      <c r="G1670" s="11"/>
      <c r="H1670" s="11"/>
      <c r="I1670" s="11"/>
      <c r="J1670" s="11"/>
      <c r="K1670" s="12"/>
      <c r="L1670" s="12"/>
      <c r="M1670" s="11"/>
    </row>
    <row r="1671" spans="3:13">
      <c r="C1671" s="9"/>
      <c r="D1671" s="17"/>
      <c r="E1671" s="17"/>
      <c r="F1671" s="17"/>
      <c r="G1671" s="11"/>
      <c r="H1671" s="11"/>
      <c r="I1671" s="11"/>
      <c r="J1671" s="11"/>
      <c r="K1671" s="12"/>
      <c r="L1671" s="12"/>
      <c r="M1671" s="11"/>
    </row>
    <row r="1672" spans="3:13">
      <c r="C1672" s="9"/>
      <c r="D1672" s="17"/>
      <c r="E1672" s="17"/>
      <c r="F1672" s="17"/>
      <c r="G1672" s="11"/>
      <c r="H1672" s="11"/>
      <c r="I1672" s="11"/>
      <c r="J1672" s="11"/>
      <c r="K1672" s="12"/>
      <c r="L1672" s="12"/>
      <c r="M1672" s="11"/>
    </row>
    <row r="1673" spans="3:13">
      <c r="C1673" s="9"/>
      <c r="D1673" s="17"/>
      <c r="E1673" s="17"/>
      <c r="F1673" s="17"/>
      <c r="G1673" s="11"/>
      <c r="H1673" s="11"/>
      <c r="I1673" s="11"/>
      <c r="J1673" s="11"/>
      <c r="K1673" s="12"/>
      <c r="L1673" s="12"/>
      <c r="M1673" s="11"/>
    </row>
    <row r="1674" spans="3:13">
      <c r="C1674" s="9"/>
      <c r="D1674" s="17"/>
      <c r="E1674" s="17"/>
      <c r="F1674" s="17"/>
      <c r="G1674" s="11"/>
      <c r="H1674" s="11"/>
      <c r="I1674" s="11"/>
      <c r="J1674" s="11"/>
      <c r="K1674" s="12"/>
      <c r="L1674" s="12"/>
      <c r="M1674" s="11"/>
    </row>
    <row r="1675" spans="3:13">
      <c r="C1675" s="9"/>
      <c r="D1675" s="17"/>
      <c r="E1675" s="17"/>
      <c r="F1675" s="17"/>
      <c r="G1675" s="11"/>
      <c r="H1675" s="11"/>
      <c r="I1675" s="11"/>
      <c r="J1675" s="11"/>
      <c r="K1675" s="12"/>
      <c r="L1675" s="12"/>
      <c r="M1675" s="11"/>
    </row>
    <row r="1676" spans="3:13">
      <c r="C1676" s="9"/>
      <c r="D1676" s="17"/>
      <c r="E1676" s="17"/>
      <c r="F1676" s="17"/>
      <c r="G1676" s="11"/>
      <c r="H1676" s="11"/>
      <c r="I1676" s="11"/>
      <c r="J1676" s="11"/>
      <c r="K1676" s="12"/>
      <c r="L1676" s="12"/>
      <c r="M1676" s="11"/>
    </row>
    <row r="1677" spans="3:13">
      <c r="C1677" s="9"/>
      <c r="D1677" s="17"/>
      <c r="E1677" s="17"/>
      <c r="F1677" s="17"/>
      <c r="G1677" s="11"/>
      <c r="H1677" s="11"/>
      <c r="I1677" s="11"/>
      <c r="J1677" s="11"/>
      <c r="K1677" s="12"/>
      <c r="L1677" s="12"/>
      <c r="M1677" s="11"/>
    </row>
    <row r="1678" spans="3:13">
      <c r="C1678" s="9"/>
      <c r="D1678" s="17"/>
      <c r="E1678" s="17"/>
      <c r="F1678" s="17"/>
      <c r="G1678" s="11"/>
      <c r="H1678" s="11"/>
      <c r="I1678" s="11"/>
      <c r="J1678" s="11"/>
      <c r="K1678" s="12"/>
      <c r="L1678" s="12"/>
      <c r="M1678" s="11"/>
    </row>
    <row r="1679" spans="3:13">
      <c r="C1679" s="9"/>
      <c r="D1679" s="17"/>
      <c r="E1679" s="17"/>
      <c r="F1679" s="17"/>
      <c r="G1679" s="11"/>
      <c r="H1679" s="11"/>
      <c r="I1679" s="11"/>
      <c r="J1679" s="11"/>
      <c r="K1679" s="12"/>
      <c r="L1679" s="12"/>
      <c r="M1679" s="11"/>
    </row>
    <row r="1680" spans="3:13">
      <c r="C1680" s="9"/>
      <c r="D1680" s="17"/>
      <c r="E1680" s="17"/>
      <c r="F1680" s="17"/>
      <c r="G1680" s="11"/>
      <c r="H1680" s="11"/>
      <c r="I1680" s="11"/>
      <c r="J1680" s="11"/>
      <c r="K1680" s="12"/>
      <c r="L1680" s="12"/>
      <c r="M1680" s="11"/>
    </row>
    <row r="1681" spans="3:13">
      <c r="C1681" s="9"/>
      <c r="D1681" s="17"/>
      <c r="E1681" s="17"/>
      <c r="F1681" s="17"/>
      <c r="G1681" s="11"/>
      <c r="H1681" s="11"/>
      <c r="I1681" s="11"/>
      <c r="J1681" s="11"/>
      <c r="K1681" s="12"/>
      <c r="L1681" s="12"/>
      <c r="M1681" s="11"/>
    </row>
    <row r="1682" spans="3:13">
      <c r="C1682" s="9"/>
      <c r="D1682" s="17"/>
      <c r="E1682" s="17"/>
      <c r="F1682" s="17"/>
      <c r="G1682" s="11"/>
      <c r="H1682" s="11"/>
      <c r="I1682" s="11"/>
      <c r="J1682" s="11"/>
      <c r="K1682" s="12"/>
      <c r="L1682" s="12"/>
      <c r="M1682" s="11"/>
    </row>
    <row r="1683" spans="3:13">
      <c r="C1683" s="9"/>
      <c r="D1683" s="17"/>
      <c r="E1683" s="17"/>
      <c r="F1683" s="17"/>
      <c r="G1683" s="11"/>
      <c r="H1683" s="11"/>
      <c r="I1683" s="11"/>
      <c r="J1683" s="11"/>
      <c r="K1683" s="12"/>
      <c r="L1683" s="12"/>
      <c r="M1683" s="11"/>
    </row>
    <row r="1684" spans="3:13">
      <c r="C1684" s="9"/>
      <c r="D1684" s="17"/>
      <c r="E1684" s="17"/>
      <c r="F1684" s="17"/>
      <c r="G1684" s="11"/>
      <c r="H1684" s="11"/>
      <c r="I1684" s="11"/>
      <c r="J1684" s="11"/>
      <c r="K1684" s="12"/>
      <c r="L1684" s="12"/>
      <c r="M1684" s="11"/>
    </row>
    <row r="1685" spans="3:13">
      <c r="C1685" s="9"/>
      <c r="D1685" s="17"/>
      <c r="E1685" s="17"/>
      <c r="F1685" s="17"/>
      <c r="G1685" s="11"/>
      <c r="H1685" s="11"/>
      <c r="I1685" s="11"/>
      <c r="J1685" s="11"/>
      <c r="K1685" s="12"/>
      <c r="L1685" s="12"/>
      <c r="M1685" s="11"/>
    </row>
    <row r="1686" spans="3:13">
      <c r="C1686" s="9"/>
      <c r="D1686" s="17"/>
      <c r="E1686" s="17"/>
      <c r="F1686" s="17"/>
      <c r="G1686" s="11"/>
      <c r="H1686" s="11"/>
      <c r="I1686" s="11"/>
      <c r="J1686" s="11"/>
      <c r="K1686" s="12"/>
      <c r="L1686" s="12"/>
      <c r="M1686" s="11"/>
    </row>
    <row r="1687" spans="3:13">
      <c r="C1687" s="9"/>
      <c r="D1687" s="17"/>
      <c r="E1687" s="17"/>
      <c r="F1687" s="17"/>
      <c r="G1687" s="11"/>
      <c r="H1687" s="11"/>
      <c r="I1687" s="11"/>
      <c r="J1687" s="11"/>
      <c r="K1687" s="12"/>
      <c r="L1687" s="12"/>
      <c r="M1687" s="11"/>
    </row>
    <row r="1688" spans="3:13">
      <c r="C1688" s="9"/>
      <c r="D1688" s="17"/>
      <c r="E1688" s="17"/>
      <c r="F1688" s="17"/>
      <c r="G1688" s="11"/>
      <c r="H1688" s="11"/>
      <c r="I1688" s="11"/>
      <c r="J1688" s="11"/>
      <c r="K1688" s="12"/>
      <c r="L1688" s="12"/>
      <c r="M1688" s="11"/>
    </row>
    <row r="1689" spans="3:13">
      <c r="C1689" s="9"/>
      <c r="D1689" s="17"/>
      <c r="E1689" s="17"/>
      <c r="F1689" s="17"/>
      <c r="G1689" s="11"/>
      <c r="H1689" s="11"/>
      <c r="I1689" s="11"/>
      <c r="J1689" s="11"/>
      <c r="K1689" s="12"/>
      <c r="L1689" s="12"/>
      <c r="M1689" s="11"/>
    </row>
    <row r="1690" spans="3:13">
      <c r="C1690" s="9"/>
      <c r="D1690" s="17"/>
      <c r="E1690" s="17"/>
      <c r="F1690" s="17"/>
      <c r="G1690" s="11"/>
      <c r="H1690" s="11"/>
      <c r="I1690" s="11"/>
      <c r="J1690" s="11"/>
      <c r="K1690" s="12"/>
      <c r="L1690" s="12"/>
      <c r="M1690" s="11"/>
    </row>
    <row r="1691" spans="3:13">
      <c r="C1691" s="9"/>
      <c r="D1691" s="17"/>
      <c r="E1691" s="17"/>
      <c r="F1691" s="17"/>
      <c r="G1691" s="11"/>
      <c r="H1691" s="11"/>
      <c r="I1691" s="11"/>
      <c r="J1691" s="11"/>
      <c r="K1691" s="12"/>
      <c r="L1691" s="12"/>
      <c r="M1691" s="11"/>
    </row>
    <row r="1692" spans="3:13">
      <c r="C1692" s="9"/>
      <c r="D1692" s="17"/>
      <c r="E1692" s="17"/>
      <c r="F1692" s="17"/>
      <c r="G1692" s="11"/>
      <c r="H1692" s="11"/>
      <c r="I1692" s="11"/>
      <c r="J1692" s="11"/>
      <c r="K1692" s="12"/>
      <c r="L1692" s="12"/>
      <c r="M1692" s="11"/>
    </row>
    <row r="1693" spans="3:13">
      <c r="C1693" s="9"/>
      <c r="D1693" s="17"/>
      <c r="E1693" s="17"/>
      <c r="F1693" s="17"/>
      <c r="G1693" s="11"/>
      <c r="H1693" s="11"/>
      <c r="I1693" s="11"/>
      <c r="J1693" s="11"/>
      <c r="K1693" s="12"/>
      <c r="L1693" s="12"/>
      <c r="M1693" s="11"/>
    </row>
    <row r="1694" spans="3:13">
      <c r="C1694" s="9"/>
      <c r="D1694" s="17"/>
      <c r="E1694" s="17"/>
      <c r="F1694" s="17"/>
      <c r="G1694" s="11"/>
      <c r="H1694" s="11"/>
      <c r="I1694" s="11"/>
      <c r="J1694" s="11"/>
      <c r="K1694" s="12"/>
      <c r="L1694" s="12"/>
      <c r="M1694" s="11"/>
    </row>
    <row r="1695" spans="3:13">
      <c r="C1695" s="9"/>
      <c r="D1695" s="17"/>
      <c r="E1695" s="17"/>
      <c r="F1695" s="17"/>
      <c r="G1695" s="11"/>
      <c r="H1695" s="11"/>
      <c r="I1695" s="11"/>
      <c r="J1695" s="11"/>
      <c r="K1695" s="12"/>
      <c r="L1695" s="12"/>
      <c r="M1695" s="11"/>
    </row>
    <row r="1696" spans="3:13">
      <c r="C1696" s="9"/>
      <c r="D1696" s="17"/>
      <c r="E1696" s="17"/>
      <c r="F1696" s="17"/>
      <c r="G1696" s="11"/>
      <c r="H1696" s="11"/>
      <c r="I1696" s="11"/>
      <c r="J1696" s="11"/>
      <c r="K1696" s="12"/>
      <c r="L1696" s="12"/>
      <c r="M1696" s="11"/>
    </row>
    <row r="1697" spans="3:13">
      <c r="C1697" s="9"/>
      <c r="D1697" s="17"/>
      <c r="E1697" s="17"/>
      <c r="F1697" s="17"/>
      <c r="G1697" s="11"/>
      <c r="H1697" s="11"/>
      <c r="I1697" s="11"/>
      <c r="J1697" s="11"/>
      <c r="K1697" s="12"/>
      <c r="L1697" s="12"/>
      <c r="M1697" s="11"/>
    </row>
    <row r="1698" spans="3:13">
      <c r="C1698" s="9"/>
      <c r="D1698" s="17"/>
      <c r="E1698" s="17"/>
      <c r="F1698" s="17"/>
      <c r="G1698" s="11"/>
      <c r="H1698" s="11"/>
      <c r="I1698" s="11"/>
      <c r="J1698" s="11"/>
      <c r="K1698" s="12"/>
      <c r="L1698" s="12"/>
      <c r="M1698" s="11"/>
    </row>
    <row r="1699" spans="3:13">
      <c r="C1699" s="9"/>
      <c r="D1699" s="17"/>
      <c r="E1699" s="17"/>
      <c r="F1699" s="17"/>
      <c r="G1699" s="11"/>
      <c r="H1699" s="11"/>
      <c r="I1699" s="11"/>
      <c r="J1699" s="11"/>
      <c r="K1699" s="12"/>
      <c r="L1699" s="12"/>
      <c r="M1699" s="11"/>
    </row>
    <row r="1700" spans="3:13">
      <c r="C1700" s="9"/>
      <c r="D1700" s="17"/>
      <c r="E1700" s="17"/>
      <c r="F1700" s="17"/>
      <c r="G1700" s="11"/>
      <c r="H1700" s="11"/>
      <c r="I1700" s="11"/>
      <c r="J1700" s="11"/>
      <c r="K1700" s="12"/>
      <c r="L1700" s="12"/>
      <c r="M1700" s="11"/>
    </row>
    <row r="1701" spans="3:13">
      <c r="C1701" s="9"/>
      <c r="D1701" s="17"/>
      <c r="E1701" s="17"/>
      <c r="F1701" s="17"/>
      <c r="G1701" s="11"/>
      <c r="H1701" s="11"/>
      <c r="I1701" s="11"/>
      <c r="J1701" s="11"/>
      <c r="K1701" s="12"/>
      <c r="L1701" s="12"/>
      <c r="M1701" s="11"/>
    </row>
    <row r="1702" spans="3:13">
      <c r="C1702" s="9"/>
      <c r="D1702" s="17"/>
      <c r="E1702" s="17"/>
      <c r="F1702" s="17"/>
      <c r="G1702" s="11"/>
      <c r="H1702" s="11"/>
      <c r="I1702" s="11"/>
      <c r="J1702" s="11"/>
      <c r="K1702" s="12"/>
      <c r="L1702" s="12"/>
      <c r="M1702" s="11"/>
    </row>
    <row r="1703" spans="3:13">
      <c r="C1703" s="9"/>
      <c r="D1703" s="17"/>
      <c r="E1703" s="17"/>
      <c r="F1703" s="17"/>
      <c r="G1703" s="11"/>
      <c r="H1703" s="11"/>
      <c r="I1703" s="11"/>
      <c r="J1703" s="11"/>
      <c r="K1703" s="12"/>
      <c r="L1703" s="12"/>
      <c r="M1703" s="11"/>
    </row>
    <row r="1704" spans="3:13">
      <c r="C1704" s="9"/>
      <c r="D1704" s="17"/>
      <c r="E1704" s="17"/>
      <c r="F1704" s="17"/>
      <c r="G1704" s="11"/>
      <c r="H1704" s="11"/>
      <c r="I1704" s="11"/>
      <c r="J1704" s="11"/>
      <c r="K1704" s="12"/>
      <c r="L1704" s="12"/>
      <c r="M1704" s="11"/>
    </row>
    <row r="1705" spans="3:13">
      <c r="C1705" s="9"/>
      <c r="D1705" s="17"/>
      <c r="E1705" s="17"/>
      <c r="F1705" s="17"/>
      <c r="G1705" s="11"/>
      <c r="H1705" s="11"/>
      <c r="I1705" s="11"/>
      <c r="J1705" s="11"/>
      <c r="K1705" s="12"/>
      <c r="L1705" s="12"/>
      <c r="M1705" s="11"/>
    </row>
    <row r="1706" spans="3:13">
      <c r="C1706" s="9"/>
      <c r="D1706" s="17"/>
      <c r="E1706" s="17"/>
      <c r="F1706" s="17"/>
      <c r="G1706" s="11"/>
      <c r="H1706" s="11"/>
      <c r="I1706" s="11"/>
      <c r="J1706" s="11"/>
      <c r="K1706" s="12"/>
      <c r="L1706" s="12"/>
      <c r="M1706" s="11"/>
    </row>
    <row r="1707" spans="3:13">
      <c r="C1707" s="9"/>
      <c r="D1707" s="17"/>
      <c r="E1707" s="17"/>
      <c r="F1707" s="17"/>
      <c r="G1707" s="11"/>
      <c r="H1707" s="11"/>
      <c r="I1707" s="11"/>
      <c r="J1707" s="11"/>
      <c r="K1707" s="12"/>
      <c r="L1707" s="12"/>
      <c r="M1707" s="11"/>
    </row>
    <row r="1708" spans="3:13">
      <c r="C1708" s="9"/>
      <c r="D1708" s="17"/>
      <c r="E1708" s="17"/>
      <c r="F1708" s="17"/>
      <c r="G1708" s="11"/>
      <c r="H1708" s="11"/>
      <c r="I1708" s="11"/>
      <c r="J1708" s="11"/>
      <c r="K1708" s="12"/>
      <c r="L1708" s="12"/>
      <c r="M1708" s="11"/>
    </row>
    <row r="1709" spans="3:13">
      <c r="C1709" s="9"/>
      <c r="D1709" s="17"/>
      <c r="E1709" s="17"/>
      <c r="F1709" s="17"/>
      <c r="G1709" s="11"/>
      <c r="H1709" s="11"/>
      <c r="I1709" s="11"/>
      <c r="J1709" s="11"/>
      <c r="K1709" s="12"/>
      <c r="L1709" s="12"/>
      <c r="M1709" s="11"/>
    </row>
    <row r="1710" spans="3:13">
      <c r="C1710" s="9"/>
      <c r="D1710" s="17"/>
      <c r="E1710" s="17"/>
      <c r="F1710" s="17"/>
      <c r="G1710" s="11"/>
      <c r="H1710" s="11"/>
      <c r="I1710" s="11"/>
      <c r="J1710" s="11"/>
      <c r="K1710" s="12"/>
      <c r="L1710" s="12"/>
      <c r="M1710" s="11"/>
    </row>
    <row r="1711" spans="3:13">
      <c r="C1711" s="9"/>
      <c r="D1711" s="17"/>
      <c r="E1711" s="17"/>
      <c r="F1711" s="17"/>
      <c r="G1711" s="11"/>
      <c r="H1711" s="11"/>
      <c r="I1711" s="11"/>
      <c r="J1711" s="11"/>
      <c r="K1711" s="12"/>
      <c r="L1711" s="12"/>
      <c r="M1711" s="11"/>
    </row>
    <row r="1712" spans="3:13">
      <c r="C1712" s="9"/>
      <c r="D1712" s="17"/>
      <c r="E1712" s="17"/>
      <c r="F1712" s="17"/>
      <c r="G1712" s="11"/>
      <c r="H1712" s="11"/>
      <c r="I1712" s="11"/>
      <c r="J1712" s="11"/>
      <c r="K1712" s="12"/>
      <c r="L1712" s="12"/>
      <c r="M1712" s="11"/>
    </row>
    <row r="1713" spans="3:13">
      <c r="C1713" s="9"/>
      <c r="D1713" s="17"/>
      <c r="E1713" s="17"/>
      <c r="F1713" s="17"/>
      <c r="G1713" s="11"/>
      <c r="H1713" s="11"/>
      <c r="I1713" s="11"/>
      <c r="J1713" s="11"/>
      <c r="K1713" s="12"/>
      <c r="L1713" s="12"/>
      <c r="M1713" s="11"/>
    </row>
    <row r="1714" spans="3:13">
      <c r="C1714" s="9"/>
      <c r="D1714" s="17"/>
      <c r="E1714" s="17"/>
      <c r="F1714" s="17"/>
      <c r="G1714" s="11"/>
      <c r="H1714" s="11"/>
      <c r="I1714" s="11"/>
      <c r="J1714" s="11"/>
      <c r="K1714" s="12"/>
      <c r="L1714" s="12"/>
      <c r="M1714" s="11"/>
    </row>
    <row r="1715" spans="3:13">
      <c r="C1715" s="9"/>
      <c r="D1715" s="17"/>
      <c r="E1715" s="17"/>
      <c r="F1715" s="17"/>
      <c r="G1715" s="11"/>
      <c r="H1715" s="11"/>
      <c r="I1715" s="11"/>
      <c r="J1715" s="11"/>
      <c r="K1715" s="12"/>
      <c r="L1715" s="12"/>
      <c r="M1715" s="11"/>
    </row>
    <row r="1716" spans="3:13">
      <c r="C1716" s="9"/>
      <c r="D1716" s="17"/>
      <c r="E1716" s="17"/>
      <c r="F1716" s="17"/>
      <c r="G1716" s="11"/>
      <c r="H1716" s="11"/>
      <c r="I1716" s="11"/>
      <c r="J1716" s="11"/>
      <c r="K1716" s="12"/>
      <c r="L1716" s="12"/>
      <c r="M1716" s="11"/>
    </row>
    <row r="1717" spans="3:13">
      <c r="C1717" s="9"/>
      <c r="D1717" s="17"/>
      <c r="E1717" s="17"/>
      <c r="F1717" s="17"/>
      <c r="G1717" s="11"/>
      <c r="H1717" s="11"/>
      <c r="I1717" s="11"/>
      <c r="J1717" s="11"/>
      <c r="K1717" s="12"/>
      <c r="L1717" s="12"/>
      <c r="M1717" s="11"/>
    </row>
    <row r="1718" spans="3:13">
      <c r="C1718" s="9"/>
      <c r="D1718" s="17"/>
      <c r="E1718" s="17"/>
      <c r="F1718" s="17"/>
      <c r="G1718" s="11"/>
      <c r="H1718" s="11"/>
      <c r="I1718" s="11"/>
      <c r="J1718" s="11"/>
      <c r="K1718" s="12"/>
      <c r="L1718" s="12"/>
      <c r="M1718" s="11"/>
    </row>
    <row r="1719" spans="3:13">
      <c r="C1719" s="9"/>
      <c r="D1719" s="17"/>
      <c r="E1719" s="17"/>
      <c r="F1719" s="17"/>
      <c r="G1719" s="11"/>
      <c r="H1719" s="11"/>
      <c r="I1719" s="11"/>
      <c r="J1719" s="11"/>
      <c r="K1719" s="12"/>
      <c r="L1719" s="12"/>
      <c r="M1719" s="11"/>
    </row>
    <row r="1720" spans="3:13">
      <c r="C1720" s="9"/>
      <c r="D1720" s="17"/>
      <c r="E1720" s="17"/>
      <c r="F1720" s="17"/>
      <c r="G1720" s="11"/>
      <c r="H1720" s="11"/>
      <c r="I1720" s="11"/>
      <c r="J1720" s="11"/>
      <c r="K1720" s="12"/>
      <c r="L1720" s="12"/>
      <c r="M1720" s="11"/>
    </row>
    <row r="1721" spans="3:13">
      <c r="C1721" s="9"/>
      <c r="D1721" s="17"/>
      <c r="E1721" s="17"/>
      <c r="F1721" s="17"/>
      <c r="G1721" s="11"/>
      <c r="H1721" s="11"/>
      <c r="I1721" s="11"/>
      <c r="J1721" s="11"/>
      <c r="K1721" s="12"/>
      <c r="L1721" s="12"/>
      <c r="M1721" s="11"/>
    </row>
    <row r="1722" spans="3:13">
      <c r="C1722" s="9"/>
      <c r="D1722" s="17"/>
      <c r="E1722" s="17"/>
      <c r="F1722" s="17"/>
      <c r="G1722" s="11"/>
      <c r="H1722" s="11"/>
      <c r="I1722" s="11"/>
      <c r="J1722" s="11"/>
      <c r="K1722" s="12"/>
      <c r="L1722" s="12"/>
      <c r="M1722" s="11"/>
    </row>
    <row r="1723" spans="3:13">
      <c r="C1723" s="9"/>
      <c r="D1723" s="17"/>
      <c r="E1723" s="17"/>
      <c r="F1723" s="17"/>
      <c r="G1723" s="11"/>
      <c r="H1723" s="11"/>
      <c r="I1723" s="11"/>
      <c r="J1723" s="11"/>
      <c r="K1723" s="12"/>
      <c r="L1723" s="12"/>
      <c r="M1723" s="11"/>
    </row>
    <row r="1724" spans="3:13">
      <c r="C1724" s="9"/>
      <c r="D1724" s="17"/>
      <c r="E1724" s="17"/>
      <c r="F1724" s="17"/>
      <c r="G1724" s="11"/>
      <c r="H1724" s="11"/>
      <c r="I1724" s="11"/>
      <c r="J1724" s="11"/>
      <c r="K1724" s="12"/>
      <c r="L1724" s="12"/>
      <c r="M1724" s="11"/>
    </row>
    <row r="1725" spans="3:13">
      <c r="C1725" s="9"/>
      <c r="D1725" s="17"/>
      <c r="E1725" s="17"/>
      <c r="F1725" s="17"/>
      <c r="G1725" s="11"/>
      <c r="H1725" s="11"/>
      <c r="I1725" s="11"/>
      <c r="J1725" s="11"/>
      <c r="K1725" s="12"/>
      <c r="L1725" s="12"/>
      <c r="M1725" s="11"/>
    </row>
    <row r="1726" spans="3:13">
      <c r="C1726" s="9"/>
      <c r="D1726" s="17"/>
      <c r="E1726" s="17"/>
      <c r="F1726" s="17"/>
      <c r="G1726" s="11"/>
      <c r="H1726" s="11"/>
      <c r="I1726" s="11"/>
      <c r="J1726" s="11"/>
      <c r="K1726" s="12"/>
      <c r="L1726" s="12"/>
      <c r="M1726" s="11"/>
    </row>
    <row r="1727" spans="3:13">
      <c r="C1727" s="9"/>
      <c r="D1727" s="17"/>
      <c r="E1727" s="17"/>
      <c r="F1727" s="17"/>
      <c r="G1727" s="11"/>
      <c r="H1727" s="11"/>
      <c r="I1727" s="11"/>
      <c r="J1727" s="11"/>
      <c r="K1727" s="12"/>
      <c r="L1727" s="12"/>
      <c r="M1727" s="11"/>
    </row>
    <row r="1728" spans="3:13">
      <c r="C1728" s="9"/>
      <c r="D1728" s="17"/>
      <c r="E1728" s="17"/>
      <c r="F1728" s="17"/>
      <c r="G1728" s="11"/>
      <c r="H1728" s="11"/>
      <c r="I1728" s="11"/>
      <c r="J1728" s="11"/>
      <c r="K1728" s="12"/>
      <c r="L1728" s="12"/>
      <c r="M1728" s="11"/>
    </row>
    <row r="1729" spans="3:13">
      <c r="C1729" s="9"/>
      <c r="D1729" s="17"/>
      <c r="E1729" s="17"/>
      <c r="F1729" s="17"/>
      <c r="G1729" s="11"/>
      <c r="H1729" s="11"/>
      <c r="I1729" s="11"/>
      <c r="J1729" s="11"/>
      <c r="K1729" s="12"/>
      <c r="L1729" s="12"/>
      <c r="M1729" s="11"/>
    </row>
    <row r="1730" spans="3:13">
      <c r="C1730" s="9"/>
      <c r="D1730" s="17"/>
      <c r="E1730" s="17"/>
      <c r="F1730" s="17"/>
      <c r="G1730" s="11"/>
      <c r="H1730" s="11"/>
      <c r="I1730" s="11"/>
      <c r="J1730" s="11"/>
      <c r="K1730" s="12"/>
      <c r="L1730" s="12"/>
      <c r="M1730" s="11"/>
    </row>
    <row r="1731" spans="3:13">
      <c r="C1731" s="9"/>
      <c r="D1731" s="17"/>
      <c r="E1731" s="17"/>
      <c r="F1731" s="17"/>
      <c r="G1731" s="11"/>
      <c r="H1731" s="11"/>
      <c r="I1731" s="11"/>
      <c r="J1731" s="11"/>
      <c r="K1731" s="12"/>
      <c r="L1731" s="12"/>
      <c r="M1731" s="11"/>
    </row>
    <row r="1732" spans="3:13">
      <c r="C1732" s="9"/>
      <c r="D1732" s="17"/>
      <c r="E1732" s="17"/>
      <c r="F1732" s="17"/>
      <c r="G1732" s="11"/>
      <c r="H1732" s="11"/>
      <c r="I1732" s="11"/>
      <c r="J1732" s="11"/>
      <c r="K1732" s="12"/>
      <c r="L1732" s="12"/>
      <c r="M1732" s="11"/>
    </row>
    <row r="1733" spans="3:13">
      <c r="C1733" s="9"/>
      <c r="D1733" s="17"/>
      <c r="E1733" s="17"/>
      <c r="F1733" s="17"/>
      <c r="G1733" s="11"/>
      <c r="H1733" s="11"/>
      <c r="I1733" s="11"/>
      <c r="J1733" s="11"/>
      <c r="K1733" s="12"/>
      <c r="L1733" s="12"/>
      <c r="M1733" s="11"/>
    </row>
    <row r="1734" spans="3:13">
      <c r="C1734" s="9"/>
      <c r="D1734" s="17"/>
      <c r="E1734" s="17"/>
      <c r="F1734" s="17"/>
      <c r="G1734" s="11"/>
      <c r="H1734" s="11"/>
      <c r="I1734" s="11"/>
      <c r="J1734" s="11"/>
      <c r="K1734" s="12"/>
      <c r="L1734" s="12"/>
      <c r="M1734" s="11"/>
    </row>
    <row r="1735" spans="3:13">
      <c r="C1735" s="9"/>
      <c r="D1735" s="17"/>
      <c r="E1735" s="17"/>
      <c r="F1735" s="17"/>
      <c r="G1735" s="11"/>
      <c r="H1735" s="11"/>
      <c r="I1735" s="11"/>
      <c r="J1735" s="11"/>
      <c r="K1735" s="12"/>
      <c r="L1735" s="12"/>
      <c r="M1735" s="11"/>
    </row>
    <row r="1736" spans="3:13">
      <c r="C1736" s="9"/>
      <c r="D1736" s="17"/>
      <c r="E1736" s="17"/>
      <c r="F1736" s="17"/>
      <c r="G1736" s="11"/>
      <c r="H1736" s="11"/>
      <c r="I1736" s="11"/>
      <c r="J1736" s="11"/>
      <c r="K1736" s="12"/>
      <c r="L1736" s="12"/>
      <c r="M1736" s="11"/>
    </row>
    <row r="1737" spans="3:13">
      <c r="C1737" s="9"/>
      <c r="D1737" s="17"/>
      <c r="E1737" s="17"/>
      <c r="F1737" s="17"/>
      <c r="G1737" s="11"/>
      <c r="H1737" s="11"/>
      <c r="I1737" s="11"/>
      <c r="J1737" s="11"/>
      <c r="K1737" s="12"/>
      <c r="L1737" s="12"/>
      <c r="M1737" s="11"/>
    </row>
    <row r="1738" spans="3:13">
      <c r="C1738" s="9"/>
      <c r="D1738" s="17"/>
      <c r="E1738" s="17"/>
      <c r="F1738" s="17"/>
      <c r="G1738" s="11"/>
      <c r="H1738" s="11"/>
      <c r="I1738" s="11"/>
      <c r="J1738" s="11"/>
      <c r="K1738" s="12"/>
      <c r="L1738" s="12"/>
      <c r="M1738" s="11"/>
    </row>
    <row r="1739" spans="3:13">
      <c r="C1739" s="9"/>
      <c r="D1739" s="17"/>
      <c r="E1739" s="17"/>
      <c r="F1739" s="17"/>
      <c r="G1739" s="11"/>
      <c r="H1739" s="11"/>
      <c r="I1739" s="11"/>
      <c r="J1739" s="11"/>
      <c r="K1739" s="12"/>
      <c r="L1739" s="12"/>
      <c r="M1739" s="11"/>
    </row>
    <row r="1740" spans="3:13">
      <c r="C1740" s="9"/>
      <c r="D1740" s="17"/>
      <c r="E1740" s="17"/>
      <c r="F1740" s="17"/>
      <c r="G1740" s="11"/>
      <c r="H1740" s="11"/>
      <c r="I1740" s="11"/>
      <c r="J1740" s="11"/>
      <c r="K1740" s="12"/>
      <c r="L1740" s="12"/>
      <c r="M1740" s="11"/>
    </row>
    <row r="1741" spans="3:13">
      <c r="C1741" s="9"/>
      <c r="D1741" s="17"/>
      <c r="E1741" s="17"/>
      <c r="F1741" s="17"/>
      <c r="G1741" s="11"/>
      <c r="H1741" s="11"/>
      <c r="I1741" s="11"/>
      <c r="J1741" s="11"/>
      <c r="K1741" s="12"/>
      <c r="L1741" s="12"/>
      <c r="M1741" s="11"/>
    </row>
    <row r="1742" spans="3:13">
      <c r="C1742" s="9"/>
      <c r="D1742" s="17"/>
      <c r="E1742" s="17"/>
      <c r="F1742" s="17"/>
      <c r="G1742" s="11"/>
      <c r="H1742" s="11"/>
      <c r="I1742" s="11"/>
      <c r="J1742" s="11"/>
      <c r="K1742" s="12"/>
      <c r="L1742" s="12"/>
      <c r="M1742" s="11"/>
    </row>
    <row r="1743" spans="3:13">
      <c r="C1743" s="9"/>
      <c r="D1743" s="17"/>
      <c r="E1743" s="17"/>
      <c r="F1743" s="17"/>
      <c r="G1743" s="11"/>
      <c r="H1743" s="11"/>
      <c r="I1743" s="11"/>
      <c r="J1743" s="11"/>
      <c r="K1743" s="12"/>
      <c r="L1743" s="12"/>
      <c r="M1743" s="11"/>
    </row>
    <row r="1744" spans="3:13">
      <c r="C1744" s="9"/>
      <c r="D1744" s="17"/>
      <c r="E1744" s="17"/>
      <c r="F1744" s="17"/>
      <c r="G1744" s="11"/>
      <c r="H1744" s="11"/>
      <c r="I1744" s="11"/>
      <c r="J1744" s="11"/>
      <c r="K1744" s="12"/>
      <c r="L1744" s="12"/>
      <c r="M1744" s="11"/>
    </row>
    <row r="1745" spans="3:13">
      <c r="C1745" s="9"/>
      <c r="D1745" s="17"/>
      <c r="E1745" s="17"/>
      <c r="F1745" s="17"/>
      <c r="G1745" s="11"/>
      <c r="H1745" s="11"/>
      <c r="I1745" s="11"/>
      <c r="J1745" s="11"/>
      <c r="K1745" s="12"/>
      <c r="L1745" s="12"/>
      <c r="M1745" s="11"/>
    </row>
    <row r="1746" spans="3:13">
      <c r="C1746" s="9"/>
      <c r="D1746" s="17"/>
      <c r="E1746" s="17"/>
      <c r="F1746" s="17"/>
      <c r="G1746" s="11"/>
      <c r="H1746" s="11"/>
      <c r="I1746" s="11"/>
      <c r="J1746" s="11"/>
      <c r="K1746" s="12"/>
      <c r="L1746" s="12"/>
      <c r="M1746" s="11"/>
    </row>
    <row r="1747" spans="3:13">
      <c r="C1747" s="9"/>
      <c r="D1747" s="17"/>
      <c r="E1747" s="17"/>
      <c r="F1747" s="17"/>
      <c r="G1747" s="11"/>
      <c r="H1747" s="11"/>
      <c r="I1747" s="11"/>
      <c r="J1747" s="11"/>
      <c r="K1747" s="12"/>
      <c r="L1747" s="12"/>
      <c r="M1747" s="11"/>
    </row>
    <row r="1748" spans="3:13">
      <c r="C1748" s="9"/>
      <c r="D1748" s="17"/>
      <c r="E1748" s="17"/>
      <c r="F1748" s="17"/>
      <c r="G1748" s="11"/>
      <c r="H1748" s="11"/>
      <c r="I1748" s="11"/>
      <c r="J1748" s="11"/>
      <c r="K1748" s="12"/>
      <c r="L1748" s="12"/>
      <c r="M1748" s="11"/>
    </row>
    <row r="1749" spans="3:13">
      <c r="C1749" s="9"/>
      <c r="D1749" s="17"/>
      <c r="E1749" s="17"/>
      <c r="F1749" s="17"/>
      <c r="G1749" s="11"/>
      <c r="H1749" s="11"/>
      <c r="I1749" s="11"/>
      <c r="J1749" s="11"/>
      <c r="K1749" s="12"/>
      <c r="L1749" s="12"/>
      <c r="M1749" s="11"/>
    </row>
    <row r="1750" spans="3:13">
      <c r="C1750" s="9"/>
      <c r="D1750" s="17"/>
      <c r="E1750" s="17"/>
      <c r="F1750" s="17"/>
      <c r="G1750" s="11"/>
      <c r="H1750" s="11"/>
      <c r="I1750" s="11"/>
      <c r="J1750" s="11"/>
      <c r="K1750" s="12"/>
      <c r="L1750" s="12"/>
      <c r="M1750" s="11"/>
    </row>
    <row r="1751" spans="3:13">
      <c r="C1751" s="9"/>
      <c r="D1751" s="17"/>
      <c r="E1751" s="17"/>
      <c r="F1751" s="17"/>
      <c r="G1751" s="11"/>
      <c r="H1751" s="11"/>
      <c r="I1751" s="11"/>
      <c r="J1751" s="11"/>
      <c r="K1751" s="12"/>
      <c r="L1751" s="12"/>
      <c r="M1751" s="11"/>
    </row>
    <row r="1752" spans="3:13">
      <c r="C1752" s="9"/>
      <c r="D1752" s="17"/>
      <c r="E1752" s="17"/>
      <c r="F1752" s="17"/>
      <c r="G1752" s="11"/>
      <c r="H1752" s="11"/>
      <c r="I1752" s="11"/>
      <c r="J1752" s="11"/>
      <c r="K1752" s="12"/>
      <c r="L1752" s="12"/>
      <c r="M1752" s="11"/>
    </row>
    <row r="1753" spans="3:13">
      <c r="C1753" s="9"/>
      <c r="D1753" s="17"/>
      <c r="E1753" s="17"/>
      <c r="F1753" s="17"/>
      <c r="G1753" s="11"/>
      <c r="H1753" s="11"/>
      <c r="I1753" s="11"/>
      <c r="J1753" s="11"/>
      <c r="K1753" s="12"/>
      <c r="L1753" s="12"/>
      <c r="M1753" s="11"/>
    </row>
    <row r="1754" spans="3:13">
      <c r="C1754" s="9"/>
      <c r="D1754" s="17"/>
      <c r="E1754" s="17"/>
      <c r="F1754" s="17"/>
      <c r="G1754" s="11"/>
      <c r="H1754" s="11"/>
      <c r="I1754" s="11"/>
      <c r="J1754" s="11"/>
      <c r="K1754" s="12"/>
      <c r="L1754" s="12"/>
      <c r="M1754" s="11"/>
    </row>
    <row r="1755" spans="3:13">
      <c r="C1755" s="9"/>
      <c r="D1755" s="17"/>
      <c r="E1755" s="17"/>
      <c r="F1755" s="17"/>
      <c r="G1755" s="11"/>
      <c r="H1755" s="11"/>
      <c r="I1755" s="11"/>
      <c r="J1755" s="11"/>
      <c r="K1755" s="12"/>
      <c r="L1755" s="12"/>
      <c r="M1755" s="11"/>
    </row>
    <row r="1756" spans="3:13">
      <c r="C1756" s="9"/>
      <c r="D1756" s="17"/>
      <c r="E1756" s="17"/>
      <c r="F1756" s="17"/>
      <c r="G1756" s="11"/>
      <c r="H1756" s="11"/>
      <c r="I1756" s="11"/>
      <c r="J1756" s="11"/>
      <c r="K1756" s="12"/>
      <c r="L1756" s="12"/>
      <c r="M1756" s="11"/>
    </row>
    <row r="1757" spans="3:13">
      <c r="C1757" s="9"/>
      <c r="D1757" s="17"/>
      <c r="E1757" s="17"/>
      <c r="F1757" s="17"/>
      <c r="G1757" s="11"/>
      <c r="H1757" s="11"/>
      <c r="I1757" s="11"/>
      <c r="J1757" s="11"/>
      <c r="K1757" s="12"/>
      <c r="L1757" s="12"/>
      <c r="M1757" s="11"/>
    </row>
    <row r="1758" spans="3:13">
      <c r="C1758" s="9"/>
      <c r="D1758" s="17"/>
      <c r="E1758" s="17"/>
      <c r="F1758" s="17"/>
      <c r="G1758" s="11"/>
      <c r="H1758" s="11"/>
      <c r="I1758" s="11"/>
      <c r="J1758" s="11"/>
      <c r="K1758" s="12"/>
      <c r="L1758" s="12"/>
      <c r="M1758" s="11"/>
    </row>
    <row r="1759" spans="3:13">
      <c r="C1759" s="9"/>
      <c r="D1759" s="17"/>
      <c r="E1759" s="17"/>
      <c r="F1759" s="17"/>
      <c r="G1759" s="11"/>
      <c r="H1759" s="11"/>
      <c r="I1759" s="11"/>
      <c r="J1759" s="11"/>
      <c r="K1759" s="12"/>
      <c r="L1759" s="12"/>
      <c r="M1759" s="11"/>
    </row>
    <row r="1760" spans="3:13">
      <c r="C1760" s="9"/>
      <c r="D1760" s="17"/>
      <c r="E1760" s="17"/>
      <c r="F1760" s="17"/>
      <c r="G1760" s="11"/>
      <c r="H1760" s="11"/>
      <c r="I1760" s="11"/>
      <c r="J1760" s="11"/>
      <c r="K1760" s="12"/>
      <c r="L1760" s="12"/>
      <c r="M1760" s="11"/>
    </row>
    <row r="1761" spans="3:13">
      <c r="C1761" s="9"/>
      <c r="D1761" s="17"/>
      <c r="E1761" s="17"/>
      <c r="F1761" s="17"/>
      <c r="G1761" s="11"/>
      <c r="H1761" s="11"/>
      <c r="I1761" s="11"/>
      <c r="J1761" s="11"/>
      <c r="K1761" s="12"/>
      <c r="L1761" s="12"/>
      <c r="M1761" s="11"/>
    </row>
    <row r="1762" spans="3:13">
      <c r="C1762" s="9"/>
      <c r="D1762" s="17"/>
      <c r="E1762" s="17"/>
      <c r="F1762" s="17"/>
      <c r="G1762" s="11"/>
      <c r="H1762" s="11"/>
      <c r="I1762" s="11"/>
      <c r="J1762" s="11"/>
      <c r="K1762" s="12"/>
      <c r="L1762" s="12"/>
      <c r="M1762" s="11"/>
    </row>
    <row r="1763" spans="3:13">
      <c r="C1763" s="9"/>
      <c r="D1763" s="17"/>
      <c r="E1763" s="17"/>
      <c r="F1763" s="17"/>
      <c r="G1763" s="11"/>
      <c r="H1763" s="11"/>
      <c r="I1763" s="11"/>
      <c r="J1763" s="11"/>
      <c r="K1763" s="12"/>
      <c r="L1763" s="12"/>
      <c r="M1763" s="11"/>
    </row>
    <row r="1764" spans="3:13">
      <c r="C1764" s="9"/>
      <c r="D1764" s="17"/>
      <c r="E1764" s="17"/>
      <c r="F1764" s="17"/>
      <c r="G1764" s="11"/>
      <c r="H1764" s="11"/>
      <c r="I1764" s="11"/>
      <c r="J1764" s="11"/>
      <c r="K1764" s="12"/>
      <c r="L1764" s="12"/>
      <c r="M1764" s="11"/>
    </row>
    <row r="1765" spans="3:13">
      <c r="C1765" s="9"/>
      <c r="D1765" s="17"/>
      <c r="E1765" s="17"/>
      <c r="F1765" s="17"/>
      <c r="G1765" s="11"/>
      <c r="H1765" s="11"/>
      <c r="I1765" s="11"/>
      <c r="J1765" s="11"/>
      <c r="K1765" s="12"/>
      <c r="L1765" s="12"/>
      <c r="M1765" s="11"/>
    </row>
    <row r="1766" spans="3:13">
      <c r="C1766" s="9"/>
      <c r="D1766" s="17"/>
      <c r="E1766" s="17"/>
      <c r="F1766" s="17"/>
      <c r="G1766" s="11"/>
      <c r="H1766" s="11"/>
      <c r="I1766" s="11"/>
      <c r="J1766" s="11"/>
      <c r="K1766" s="12"/>
      <c r="L1766" s="12"/>
      <c r="M1766" s="11"/>
    </row>
    <row r="1767" spans="3:13">
      <c r="C1767" s="9"/>
      <c r="D1767" s="17"/>
      <c r="E1767" s="17"/>
      <c r="F1767" s="17"/>
      <c r="G1767" s="11"/>
      <c r="H1767" s="11"/>
      <c r="I1767" s="11"/>
      <c r="J1767" s="11"/>
      <c r="K1767" s="12"/>
      <c r="L1767" s="12"/>
      <c r="M1767" s="11"/>
    </row>
    <row r="1768" spans="3:13">
      <c r="C1768" s="9"/>
      <c r="D1768" s="17"/>
      <c r="E1768" s="17"/>
      <c r="F1768" s="17"/>
      <c r="G1768" s="11"/>
      <c r="H1768" s="11"/>
      <c r="I1768" s="11"/>
      <c r="J1768" s="11"/>
      <c r="K1768" s="12"/>
      <c r="L1768" s="12"/>
      <c r="M1768" s="11"/>
    </row>
    <row r="1769" spans="3:13">
      <c r="C1769" s="9"/>
      <c r="D1769" s="17"/>
      <c r="E1769" s="17"/>
      <c r="F1769" s="17"/>
      <c r="G1769" s="11"/>
      <c r="H1769" s="11"/>
      <c r="I1769" s="11"/>
      <c r="J1769" s="11"/>
      <c r="K1769" s="12"/>
      <c r="L1769" s="12"/>
      <c r="M1769" s="11"/>
    </row>
    <row r="1770" spans="3:13">
      <c r="C1770" s="9"/>
      <c r="D1770" s="17"/>
      <c r="E1770" s="17"/>
      <c r="F1770" s="17"/>
      <c r="G1770" s="11"/>
      <c r="H1770" s="11"/>
      <c r="I1770" s="11"/>
      <c r="J1770" s="11"/>
      <c r="K1770" s="12"/>
      <c r="L1770" s="12"/>
      <c r="M1770" s="11"/>
    </row>
    <row r="1771" spans="3:13">
      <c r="C1771" s="9"/>
      <c r="D1771" s="17"/>
      <c r="E1771" s="17"/>
      <c r="F1771" s="17"/>
      <c r="G1771" s="11"/>
      <c r="H1771" s="11"/>
      <c r="I1771" s="11"/>
      <c r="J1771" s="11"/>
      <c r="K1771" s="12"/>
      <c r="L1771" s="12"/>
      <c r="M1771" s="11"/>
    </row>
    <row r="1772" spans="3:13">
      <c r="C1772" s="9"/>
      <c r="D1772" s="17"/>
      <c r="E1772" s="17"/>
      <c r="F1772" s="17"/>
      <c r="G1772" s="11"/>
      <c r="H1772" s="11"/>
      <c r="I1772" s="11"/>
      <c r="J1772" s="11"/>
      <c r="K1772" s="12"/>
      <c r="L1772" s="12"/>
      <c r="M1772" s="11"/>
    </row>
    <row r="1773" spans="3:13">
      <c r="C1773" s="9"/>
      <c r="D1773" s="17"/>
      <c r="E1773" s="17"/>
      <c r="F1773" s="17"/>
      <c r="G1773" s="11"/>
      <c r="H1773" s="11"/>
      <c r="I1773" s="11"/>
      <c r="J1773" s="11"/>
      <c r="K1773" s="12"/>
      <c r="L1773" s="12"/>
      <c r="M1773" s="11"/>
    </row>
    <row r="1774" spans="3:13">
      <c r="C1774" s="9"/>
      <c r="D1774" s="17"/>
      <c r="E1774" s="17"/>
      <c r="F1774" s="17"/>
      <c r="G1774" s="11"/>
      <c r="H1774" s="11"/>
      <c r="I1774" s="11"/>
      <c r="J1774" s="11"/>
      <c r="K1774" s="12"/>
      <c r="L1774" s="12"/>
      <c r="M1774" s="11"/>
    </row>
    <row r="1775" spans="3:13">
      <c r="C1775" s="9"/>
      <c r="D1775" s="17"/>
      <c r="E1775" s="17"/>
      <c r="F1775" s="17"/>
      <c r="G1775" s="11"/>
      <c r="H1775" s="11"/>
      <c r="I1775" s="11"/>
      <c r="J1775" s="11"/>
      <c r="K1775" s="12"/>
      <c r="L1775" s="12"/>
      <c r="M1775" s="11"/>
    </row>
    <row r="1776" spans="3:13">
      <c r="C1776" s="9"/>
      <c r="D1776" s="17"/>
      <c r="E1776" s="17"/>
      <c r="F1776" s="17"/>
      <c r="G1776" s="11"/>
      <c r="H1776" s="11"/>
      <c r="I1776" s="11"/>
      <c r="J1776" s="11"/>
      <c r="K1776" s="12"/>
      <c r="L1776" s="12"/>
      <c r="M1776" s="11"/>
    </row>
    <row r="1777" spans="3:13">
      <c r="C1777" s="9"/>
      <c r="D1777" s="17"/>
      <c r="E1777" s="17"/>
      <c r="F1777" s="17"/>
      <c r="G1777" s="11"/>
      <c r="H1777" s="11"/>
      <c r="I1777" s="11"/>
      <c r="J1777" s="11"/>
      <c r="K1777" s="12"/>
      <c r="L1777" s="12"/>
      <c r="M1777" s="11"/>
    </row>
    <row r="1778" spans="3:13">
      <c r="C1778" s="9"/>
      <c r="D1778" s="17"/>
      <c r="E1778" s="17"/>
      <c r="F1778" s="17"/>
      <c r="G1778" s="11"/>
      <c r="H1778" s="11"/>
      <c r="I1778" s="11"/>
      <c r="J1778" s="11"/>
      <c r="K1778" s="12"/>
      <c r="L1778" s="12"/>
      <c r="M1778" s="11"/>
    </row>
    <row r="1779" spans="3:13">
      <c r="C1779" s="9"/>
      <c r="D1779" s="17"/>
      <c r="E1779" s="17"/>
      <c r="F1779" s="17"/>
      <c r="G1779" s="11"/>
      <c r="H1779" s="11"/>
      <c r="I1779" s="11"/>
      <c r="J1779" s="11"/>
      <c r="K1779" s="12"/>
      <c r="L1779" s="12"/>
      <c r="M1779" s="11"/>
    </row>
    <row r="1780" spans="3:13">
      <c r="C1780" s="9"/>
      <c r="D1780" s="17"/>
      <c r="E1780" s="17"/>
      <c r="F1780" s="17"/>
      <c r="G1780" s="11"/>
      <c r="H1780" s="11"/>
      <c r="I1780" s="11"/>
      <c r="J1780" s="11"/>
      <c r="K1780" s="12"/>
      <c r="L1780" s="12"/>
      <c r="M1780" s="11"/>
    </row>
    <row r="1781" spans="3:13">
      <c r="C1781" s="9"/>
      <c r="D1781" s="17"/>
      <c r="E1781" s="17"/>
      <c r="F1781" s="17"/>
      <c r="G1781" s="11"/>
      <c r="H1781" s="11"/>
      <c r="I1781" s="11"/>
      <c r="J1781" s="11"/>
      <c r="K1781" s="12"/>
      <c r="L1781" s="12"/>
      <c r="M1781" s="11"/>
    </row>
    <row r="1782" spans="3:13">
      <c r="C1782" s="9"/>
      <c r="D1782" s="17"/>
      <c r="E1782" s="17"/>
      <c r="F1782" s="17"/>
      <c r="G1782" s="11"/>
      <c r="H1782" s="11"/>
      <c r="I1782" s="11"/>
      <c r="J1782" s="11"/>
      <c r="K1782" s="12"/>
      <c r="L1782" s="12"/>
      <c r="M1782" s="11"/>
    </row>
    <row r="1783" spans="3:13">
      <c r="C1783" s="9"/>
      <c r="D1783" s="17"/>
      <c r="E1783" s="17"/>
      <c r="F1783" s="17"/>
      <c r="G1783" s="11"/>
      <c r="H1783" s="11"/>
      <c r="I1783" s="11"/>
      <c r="J1783" s="11"/>
      <c r="K1783" s="12"/>
      <c r="L1783" s="12"/>
      <c r="M1783" s="11"/>
    </row>
    <row r="1784" spans="3:13">
      <c r="C1784" s="9"/>
      <c r="D1784" s="17"/>
      <c r="E1784" s="17"/>
      <c r="F1784" s="17"/>
      <c r="G1784" s="11"/>
      <c r="H1784" s="11"/>
      <c r="I1784" s="11"/>
      <c r="J1784" s="11"/>
      <c r="K1784" s="12"/>
      <c r="L1784" s="12"/>
      <c r="M1784" s="11"/>
    </row>
    <row r="1785" spans="3:13">
      <c r="C1785" s="9"/>
      <c r="D1785" s="17"/>
      <c r="E1785" s="17"/>
      <c r="F1785" s="17"/>
      <c r="G1785" s="11"/>
      <c r="H1785" s="11"/>
      <c r="I1785" s="11"/>
      <c r="J1785" s="11"/>
      <c r="K1785" s="12"/>
      <c r="L1785" s="12"/>
      <c r="M1785" s="11"/>
    </row>
    <row r="1786" spans="3:13">
      <c r="C1786" s="9"/>
      <c r="D1786" s="17"/>
      <c r="E1786" s="17"/>
      <c r="F1786" s="17"/>
      <c r="G1786" s="11"/>
      <c r="H1786" s="11"/>
      <c r="I1786" s="11"/>
      <c r="J1786" s="11"/>
      <c r="K1786" s="12"/>
      <c r="L1786" s="12"/>
      <c r="M1786" s="11"/>
    </row>
    <row r="1787" spans="3:13">
      <c r="C1787" s="9"/>
      <c r="D1787" s="17"/>
      <c r="E1787" s="17"/>
      <c r="F1787" s="17"/>
      <c r="G1787" s="11"/>
      <c r="H1787" s="11"/>
      <c r="I1787" s="11"/>
      <c r="J1787" s="11"/>
      <c r="K1787" s="12"/>
      <c r="L1787" s="12"/>
      <c r="M1787" s="11"/>
    </row>
    <row r="1788" spans="3:13">
      <c r="C1788" s="9"/>
      <c r="D1788" s="17"/>
      <c r="E1788" s="17"/>
      <c r="F1788" s="17"/>
      <c r="G1788" s="11"/>
      <c r="H1788" s="11"/>
      <c r="I1788" s="11"/>
      <c r="J1788" s="11"/>
      <c r="K1788" s="12"/>
      <c r="L1788" s="12"/>
      <c r="M1788" s="11"/>
    </row>
    <row r="1789" spans="3:13">
      <c r="C1789" s="9"/>
      <c r="D1789" s="17"/>
      <c r="E1789" s="17"/>
      <c r="F1789" s="17"/>
      <c r="G1789" s="11"/>
      <c r="H1789" s="11"/>
      <c r="I1789" s="11"/>
      <c r="J1789" s="11"/>
      <c r="K1789" s="12"/>
      <c r="L1789" s="12"/>
      <c r="M1789" s="11"/>
    </row>
    <row r="1790" spans="3:13">
      <c r="C1790" s="9"/>
      <c r="D1790" s="17"/>
      <c r="E1790" s="17"/>
      <c r="F1790" s="17"/>
      <c r="G1790" s="11"/>
      <c r="H1790" s="11"/>
      <c r="I1790" s="11"/>
      <c r="J1790" s="11"/>
      <c r="K1790" s="12"/>
      <c r="L1790" s="12"/>
      <c r="M1790" s="11"/>
    </row>
    <row r="1791" spans="3:13">
      <c r="C1791" s="9"/>
      <c r="D1791" s="17"/>
      <c r="E1791" s="17"/>
      <c r="F1791" s="17"/>
      <c r="G1791" s="11"/>
      <c r="H1791" s="11"/>
      <c r="I1791" s="11"/>
      <c r="J1791" s="11"/>
      <c r="K1791" s="12"/>
      <c r="L1791" s="12"/>
      <c r="M1791" s="11"/>
    </row>
    <row r="1792" spans="3:13">
      <c r="C1792" s="9"/>
      <c r="D1792" s="17"/>
      <c r="E1792" s="17"/>
      <c r="F1792" s="17"/>
      <c r="G1792" s="11"/>
      <c r="H1792" s="11"/>
      <c r="I1792" s="11"/>
      <c r="J1792" s="11"/>
      <c r="K1792" s="12"/>
      <c r="L1792" s="12"/>
      <c r="M1792" s="11"/>
    </row>
    <row r="1793" spans="3:13">
      <c r="C1793" s="9"/>
      <c r="D1793" s="17"/>
      <c r="E1793" s="17"/>
      <c r="F1793" s="17"/>
      <c r="G1793" s="11"/>
      <c r="H1793" s="11"/>
      <c r="I1793" s="11"/>
      <c r="J1793" s="11"/>
      <c r="K1793" s="12"/>
      <c r="L1793" s="12"/>
      <c r="M1793" s="11"/>
    </row>
    <row r="1794" spans="3:13">
      <c r="C1794" s="9"/>
      <c r="D1794" s="17"/>
      <c r="E1794" s="17"/>
      <c r="F1794" s="17"/>
      <c r="G1794" s="11"/>
      <c r="H1794" s="11"/>
      <c r="I1794" s="11"/>
      <c r="J1794" s="11"/>
      <c r="K1794" s="12"/>
      <c r="L1794" s="12"/>
      <c r="M1794" s="11"/>
    </row>
    <row r="1795" spans="3:13">
      <c r="C1795" s="9"/>
      <c r="D1795" s="17"/>
      <c r="E1795" s="17"/>
      <c r="F1795" s="17"/>
      <c r="G1795" s="11"/>
      <c r="H1795" s="11"/>
      <c r="I1795" s="11"/>
      <c r="J1795" s="11"/>
      <c r="K1795" s="12"/>
      <c r="L1795" s="12"/>
      <c r="M1795" s="11"/>
    </row>
    <row r="1796" spans="3:13">
      <c r="C1796" s="9"/>
      <c r="D1796" s="17"/>
      <c r="E1796" s="17"/>
      <c r="F1796" s="17"/>
      <c r="G1796" s="11"/>
      <c r="H1796" s="11"/>
      <c r="I1796" s="11"/>
      <c r="J1796" s="11"/>
      <c r="K1796" s="12"/>
      <c r="L1796" s="12"/>
      <c r="M1796" s="11"/>
    </row>
    <row r="1797" spans="3:13">
      <c r="C1797" s="9"/>
      <c r="D1797" s="17"/>
      <c r="E1797" s="17"/>
      <c r="F1797" s="17"/>
      <c r="G1797" s="11"/>
      <c r="H1797" s="11"/>
      <c r="I1797" s="11"/>
      <c r="J1797" s="11"/>
      <c r="K1797" s="12"/>
      <c r="L1797" s="12"/>
      <c r="M1797" s="11"/>
    </row>
    <row r="1798" spans="3:13">
      <c r="C1798" s="9"/>
      <c r="D1798" s="17"/>
      <c r="E1798" s="17"/>
      <c r="F1798" s="17"/>
      <c r="G1798" s="11"/>
      <c r="H1798" s="11"/>
      <c r="I1798" s="11"/>
      <c r="J1798" s="11"/>
      <c r="K1798" s="12"/>
      <c r="L1798" s="12"/>
      <c r="M1798" s="11"/>
    </row>
    <row r="1799" spans="3:13">
      <c r="C1799" s="9"/>
      <c r="D1799" s="17"/>
      <c r="E1799" s="17"/>
      <c r="F1799" s="17"/>
      <c r="G1799" s="11"/>
      <c r="H1799" s="11"/>
      <c r="I1799" s="11"/>
      <c r="J1799" s="11"/>
      <c r="K1799" s="12"/>
      <c r="L1799" s="12"/>
      <c r="M1799" s="11"/>
    </row>
    <row r="1800" spans="3:13">
      <c r="C1800" s="9"/>
      <c r="D1800" s="17"/>
      <c r="E1800" s="17"/>
      <c r="F1800" s="17"/>
      <c r="G1800" s="11"/>
      <c r="H1800" s="11"/>
      <c r="I1800" s="11"/>
      <c r="J1800" s="11"/>
      <c r="K1800" s="12"/>
      <c r="L1800" s="12"/>
      <c r="M1800" s="11"/>
    </row>
    <row r="1801" spans="3:13">
      <c r="C1801" s="9"/>
      <c r="D1801" s="17"/>
      <c r="E1801" s="17"/>
      <c r="F1801" s="17"/>
      <c r="G1801" s="11"/>
      <c r="H1801" s="11"/>
      <c r="I1801" s="11"/>
      <c r="J1801" s="11"/>
      <c r="K1801" s="12"/>
      <c r="L1801" s="12"/>
      <c r="M1801" s="11"/>
    </row>
    <row r="1802" spans="3:13">
      <c r="C1802" s="9"/>
      <c r="D1802" s="17"/>
      <c r="E1802" s="17"/>
      <c r="F1802" s="17"/>
      <c r="G1802" s="11"/>
      <c r="H1802" s="11"/>
      <c r="I1802" s="11"/>
      <c r="J1802" s="11"/>
      <c r="K1802" s="12"/>
      <c r="L1802" s="12"/>
      <c r="M1802" s="11"/>
    </row>
    <row r="1803" spans="3:13">
      <c r="C1803" s="9"/>
      <c r="D1803" s="17"/>
      <c r="E1803" s="17"/>
      <c r="F1803" s="17"/>
      <c r="G1803" s="11"/>
      <c r="H1803" s="11"/>
      <c r="I1803" s="11"/>
      <c r="J1803" s="11"/>
      <c r="K1803" s="12"/>
      <c r="L1803" s="12"/>
      <c r="M1803" s="11"/>
    </row>
    <row r="1804" spans="3:13">
      <c r="C1804" s="9"/>
      <c r="D1804" s="17"/>
      <c r="E1804" s="17"/>
      <c r="F1804" s="17"/>
      <c r="G1804" s="11"/>
      <c r="H1804" s="11"/>
      <c r="I1804" s="11"/>
      <c r="J1804" s="11"/>
      <c r="K1804" s="12"/>
      <c r="L1804" s="12"/>
      <c r="M1804" s="11"/>
    </row>
    <row r="1805" spans="3:13">
      <c r="C1805" s="9"/>
      <c r="D1805" s="17"/>
      <c r="E1805" s="17"/>
      <c r="F1805" s="17"/>
      <c r="G1805" s="11"/>
      <c r="H1805" s="11"/>
      <c r="I1805" s="11"/>
      <c r="J1805" s="11"/>
      <c r="K1805" s="12"/>
      <c r="L1805" s="12"/>
      <c r="M1805" s="11"/>
    </row>
    <row r="1806" spans="3:13">
      <c r="C1806" s="9"/>
      <c r="D1806" s="17"/>
      <c r="E1806" s="17"/>
      <c r="F1806" s="17"/>
      <c r="G1806" s="11"/>
      <c r="H1806" s="11"/>
      <c r="I1806" s="11"/>
      <c r="J1806" s="11"/>
      <c r="K1806" s="12"/>
      <c r="L1806" s="12"/>
      <c r="M1806" s="11"/>
    </row>
    <row r="1807" spans="3:13">
      <c r="C1807" s="9"/>
      <c r="D1807" s="17"/>
      <c r="E1807" s="17"/>
      <c r="F1807" s="17"/>
      <c r="G1807" s="11"/>
      <c r="H1807" s="11"/>
      <c r="I1807" s="11"/>
      <c r="J1807" s="11"/>
      <c r="K1807" s="12"/>
      <c r="L1807" s="12"/>
      <c r="M1807" s="11"/>
    </row>
    <row r="1808" spans="3:13">
      <c r="C1808" s="9"/>
      <c r="D1808" s="17"/>
      <c r="E1808" s="17"/>
      <c r="F1808" s="17"/>
      <c r="G1808" s="11"/>
      <c r="H1808" s="11"/>
      <c r="I1808" s="11"/>
      <c r="J1808" s="11"/>
      <c r="K1808" s="12"/>
      <c r="L1808" s="12"/>
      <c r="M1808" s="11"/>
    </row>
    <row r="1809" spans="3:13">
      <c r="C1809" s="9"/>
      <c r="D1809" s="17"/>
      <c r="E1809" s="17"/>
      <c r="F1809" s="17"/>
      <c r="G1809" s="11"/>
      <c r="H1809" s="11"/>
      <c r="I1809" s="11"/>
      <c r="J1809" s="11"/>
      <c r="K1809" s="12"/>
      <c r="L1809" s="12"/>
      <c r="M1809" s="11"/>
    </row>
    <row r="1810" spans="3:13">
      <c r="C1810" s="9"/>
      <c r="D1810" s="17"/>
      <c r="E1810" s="17"/>
      <c r="F1810" s="17"/>
      <c r="G1810" s="11"/>
      <c r="H1810" s="11"/>
      <c r="I1810" s="11"/>
      <c r="J1810" s="11"/>
      <c r="K1810" s="12"/>
      <c r="L1810" s="12"/>
      <c r="M1810" s="11"/>
    </row>
    <row r="1811" spans="3:13">
      <c r="C1811" s="9"/>
      <c r="D1811" s="17"/>
      <c r="E1811" s="17"/>
      <c r="F1811" s="17"/>
      <c r="G1811" s="11"/>
      <c r="H1811" s="11"/>
      <c r="I1811" s="11"/>
      <c r="J1811" s="11"/>
      <c r="K1811" s="12"/>
      <c r="L1811" s="12"/>
      <c r="M1811" s="11"/>
    </row>
    <row r="1812" spans="3:13">
      <c r="C1812" s="9"/>
      <c r="D1812" s="17"/>
      <c r="E1812" s="17"/>
      <c r="F1812" s="17"/>
      <c r="G1812" s="11"/>
      <c r="H1812" s="11"/>
      <c r="I1812" s="11"/>
      <c r="J1812" s="11"/>
      <c r="K1812" s="12"/>
      <c r="L1812" s="12"/>
      <c r="M1812" s="11"/>
    </row>
    <row r="1813" spans="3:13">
      <c r="C1813" s="9"/>
      <c r="D1813" s="17"/>
      <c r="E1813" s="17"/>
      <c r="F1813" s="17"/>
      <c r="G1813" s="11"/>
      <c r="H1813" s="11"/>
      <c r="I1813" s="11"/>
      <c r="J1813" s="11"/>
      <c r="K1813" s="12"/>
      <c r="L1813" s="12"/>
      <c r="M1813" s="11"/>
    </row>
    <row r="1814" spans="3:13">
      <c r="C1814" s="9"/>
      <c r="D1814" s="17"/>
      <c r="E1814" s="17"/>
      <c r="F1814" s="17"/>
      <c r="G1814" s="11"/>
      <c r="H1814" s="11"/>
      <c r="I1814" s="11"/>
      <c r="J1814" s="11"/>
      <c r="K1814" s="12"/>
      <c r="L1814" s="12"/>
      <c r="M1814" s="11"/>
    </row>
    <row r="1815" spans="3:13">
      <c r="C1815" s="9"/>
      <c r="D1815" s="17"/>
      <c r="E1815" s="17"/>
      <c r="F1815" s="17"/>
      <c r="G1815" s="11"/>
      <c r="H1815" s="11"/>
      <c r="I1815" s="11"/>
      <c r="J1815" s="11"/>
      <c r="K1815" s="12"/>
      <c r="L1815" s="12"/>
      <c r="M1815" s="11"/>
    </row>
    <row r="1816" spans="3:13">
      <c r="C1816" s="9"/>
      <c r="D1816" s="17"/>
      <c r="E1816" s="17"/>
      <c r="F1816" s="17"/>
      <c r="G1816" s="11"/>
      <c r="H1816" s="11"/>
      <c r="I1816" s="11"/>
      <c r="J1816" s="11"/>
      <c r="K1816" s="12"/>
      <c r="L1816" s="12"/>
      <c r="M1816" s="11"/>
    </row>
    <row r="1817" spans="3:13">
      <c r="C1817" s="9"/>
      <c r="D1817" s="17"/>
      <c r="E1817" s="17"/>
      <c r="F1817" s="17"/>
      <c r="G1817" s="11"/>
      <c r="H1817" s="11"/>
      <c r="I1817" s="11"/>
      <c r="J1817" s="11"/>
      <c r="K1817" s="12"/>
      <c r="L1817" s="12"/>
      <c r="M1817" s="11"/>
    </row>
    <row r="1818" spans="3:13">
      <c r="C1818" s="9"/>
      <c r="D1818" s="17"/>
      <c r="E1818" s="17"/>
      <c r="F1818" s="17"/>
      <c r="G1818" s="11"/>
      <c r="H1818" s="11"/>
      <c r="I1818" s="11"/>
      <c r="J1818" s="11"/>
      <c r="K1818" s="12"/>
      <c r="L1818" s="12"/>
      <c r="M1818" s="11"/>
    </row>
    <row r="1819" spans="3:13">
      <c r="C1819" s="9"/>
      <c r="D1819" s="17"/>
      <c r="E1819" s="17"/>
      <c r="F1819" s="17"/>
      <c r="G1819" s="11"/>
      <c r="H1819" s="11"/>
      <c r="I1819" s="11"/>
      <c r="J1819" s="11"/>
      <c r="K1819" s="12"/>
      <c r="L1819" s="12"/>
      <c r="M1819" s="11"/>
    </row>
    <row r="1820" spans="3:13">
      <c r="C1820" s="9"/>
      <c r="D1820" s="17"/>
      <c r="E1820" s="17"/>
      <c r="F1820" s="17"/>
      <c r="G1820" s="11"/>
      <c r="H1820" s="11"/>
      <c r="I1820" s="11"/>
      <c r="J1820" s="11"/>
      <c r="K1820" s="12"/>
      <c r="L1820" s="12"/>
      <c r="M1820" s="11"/>
    </row>
    <row r="1821" spans="3:13">
      <c r="C1821" s="9"/>
      <c r="D1821" s="17"/>
      <c r="E1821" s="17"/>
      <c r="F1821" s="17"/>
      <c r="G1821" s="11"/>
      <c r="H1821" s="11"/>
      <c r="I1821" s="11"/>
      <c r="J1821" s="11"/>
      <c r="K1821" s="12"/>
      <c r="L1821" s="12"/>
      <c r="M1821" s="11"/>
    </row>
    <row r="1822" spans="3:13">
      <c r="C1822" s="9"/>
      <c r="D1822" s="17"/>
      <c r="E1822" s="17"/>
      <c r="F1822" s="17"/>
      <c r="G1822" s="11"/>
      <c r="H1822" s="11"/>
      <c r="I1822" s="11"/>
      <c r="J1822" s="11"/>
      <c r="K1822" s="12"/>
      <c r="L1822" s="12"/>
      <c r="M1822" s="11"/>
    </row>
    <row r="1823" spans="3:13">
      <c r="C1823" s="9"/>
      <c r="D1823" s="17"/>
      <c r="E1823" s="17"/>
      <c r="F1823" s="17"/>
      <c r="G1823" s="11"/>
      <c r="H1823" s="11"/>
      <c r="I1823" s="11"/>
      <c r="J1823" s="11"/>
      <c r="K1823" s="12"/>
      <c r="L1823" s="12"/>
      <c r="M1823" s="11"/>
    </row>
    <row r="1824" spans="3:13">
      <c r="C1824" s="9"/>
      <c r="D1824" s="17"/>
      <c r="E1824" s="17"/>
      <c r="F1824" s="17"/>
      <c r="G1824" s="11"/>
      <c r="H1824" s="11"/>
      <c r="I1824" s="11"/>
      <c r="J1824" s="11"/>
      <c r="K1824" s="12"/>
      <c r="L1824" s="12"/>
      <c r="M1824" s="11"/>
    </row>
    <row r="1825" spans="3:13">
      <c r="C1825" s="9"/>
      <c r="D1825" s="17"/>
      <c r="E1825" s="17"/>
      <c r="F1825" s="17"/>
      <c r="G1825" s="11"/>
      <c r="H1825" s="11"/>
      <c r="I1825" s="11"/>
      <c r="J1825" s="11"/>
      <c r="K1825" s="12"/>
      <c r="L1825" s="12"/>
      <c r="M1825" s="11"/>
    </row>
    <row r="1826" spans="3:13">
      <c r="C1826" s="9"/>
      <c r="D1826" s="17"/>
      <c r="E1826" s="17"/>
      <c r="F1826" s="17"/>
      <c r="G1826" s="11"/>
      <c r="H1826" s="11"/>
      <c r="I1826" s="11"/>
      <c r="J1826" s="11"/>
      <c r="K1826" s="12"/>
      <c r="L1826" s="12"/>
      <c r="M1826" s="11"/>
    </row>
    <row r="1827" spans="3:13">
      <c r="C1827" s="9"/>
      <c r="D1827" s="17"/>
      <c r="E1827" s="17"/>
      <c r="F1827" s="17"/>
      <c r="G1827" s="11"/>
      <c r="H1827" s="11"/>
      <c r="I1827" s="11"/>
      <c r="J1827" s="11"/>
      <c r="K1827" s="12"/>
      <c r="L1827" s="12"/>
      <c r="M1827" s="11"/>
    </row>
    <row r="1828" spans="3:13">
      <c r="C1828" s="9"/>
      <c r="D1828" s="17"/>
      <c r="E1828" s="17"/>
      <c r="F1828" s="17"/>
      <c r="G1828" s="11"/>
      <c r="H1828" s="11"/>
      <c r="I1828" s="11"/>
      <c r="J1828" s="11"/>
      <c r="K1828" s="12"/>
      <c r="L1828" s="12"/>
      <c r="M1828" s="11"/>
    </row>
    <row r="1829" spans="3:13">
      <c r="C1829" s="9"/>
      <c r="D1829" s="17"/>
      <c r="E1829" s="17"/>
      <c r="F1829" s="17"/>
      <c r="G1829" s="11"/>
      <c r="H1829" s="11"/>
      <c r="I1829" s="11"/>
      <c r="J1829" s="11"/>
      <c r="K1829" s="12"/>
      <c r="L1829" s="12"/>
      <c r="M1829" s="11"/>
    </row>
    <row r="1830" spans="3:13">
      <c r="C1830" s="9"/>
      <c r="D1830" s="17"/>
      <c r="E1830" s="17"/>
      <c r="F1830" s="17"/>
      <c r="G1830" s="11"/>
      <c r="H1830" s="11"/>
      <c r="I1830" s="11"/>
      <c r="J1830" s="11"/>
      <c r="K1830" s="12"/>
      <c r="L1830" s="12"/>
      <c r="M1830" s="11"/>
    </row>
    <row r="1831" spans="3:13">
      <c r="C1831" s="9"/>
      <c r="D1831" s="17"/>
      <c r="E1831" s="17"/>
      <c r="F1831" s="17"/>
      <c r="G1831" s="11"/>
      <c r="H1831" s="11"/>
      <c r="I1831" s="11"/>
      <c r="J1831" s="11"/>
      <c r="K1831" s="12"/>
      <c r="L1831" s="12"/>
      <c r="M1831" s="11"/>
    </row>
    <row r="1832" spans="3:13">
      <c r="C1832" s="9"/>
      <c r="D1832" s="17"/>
      <c r="E1832" s="17"/>
      <c r="F1832" s="17"/>
      <c r="G1832" s="11"/>
      <c r="H1832" s="11"/>
      <c r="I1832" s="11"/>
      <c r="J1832" s="11"/>
      <c r="K1832" s="12"/>
      <c r="L1832" s="12"/>
      <c r="M1832" s="11"/>
    </row>
    <row r="1833" spans="3:13">
      <c r="C1833" s="9"/>
      <c r="D1833" s="17"/>
      <c r="E1833" s="17"/>
      <c r="F1833" s="17"/>
      <c r="G1833" s="11"/>
      <c r="H1833" s="11"/>
      <c r="I1833" s="11"/>
      <c r="J1833" s="11"/>
      <c r="K1833" s="12"/>
      <c r="L1833" s="12"/>
      <c r="M1833" s="11"/>
    </row>
    <row r="1834" spans="3:13">
      <c r="C1834" s="9"/>
      <c r="D1834" s="17"/>
      <c r="E1834" s="17"/>
      <c r="F1834" s="17"/>
      <c r="G1834" s="11"/>
      <c r="H1834" s="11"/>
      <c r="I1834" s="11"/>
      <c r="J1834" s="11"/>
      <c r="K1834" s="12"/>
      <c r="L1834" s="12"/>
      <c r="M1834" s="11"/>
    </row>
    <row r="1835" spans="3:13">
      <c r="C1835" s="9"/>
      <c r="D1835" s="17"/>
      <c r="E1835" s="17"/>
      <c r="F1835" s="17"/>
      <c r="G1835" s="11"/>
      <c r="H1835" s="11"/>
      <c r="I1835" s="11"/>
      <c r="J1835" s="11"/>
      <c r="K1835" s="12"/>
      <c r="L1835" s="12"/>
      <c r="M1835" s="11"/>
    </row>
    <row r="1836" spans="3:13">
      <c r="C1836" s="9"/>
      <c r="D1836" s="17"/>
      <c r="E1836" s="17"/>
      <c r="F1836" s="17"/>
      <c r="G1836" s="11"/>
      <c r="H1836" s="11"/>
      <c r="I1836" s="11"/>
      <c r="J1836" s="11"/>
      <c r="K1836" s="12"/>
      <c r="L1836" s="12"/>
      <c r="M1836" s="11"/>
    </row>
    <row r="1837" spans="3:13">
      <c r="C1837" s="9"/>
      <c r="D1837" s="17"/>
      <c r="E1837" s="17"/>
      <c r="F1837" s="17"/>
      <c r="G1837" s="11"/>
      <c r="H1837" s="11"/>
      <c r="I1837" s="11"/>
      <c r="J1837" s="11"/>
      <c r="K1837" s="12"/>
      <c r="L1837" s="12"/>
      <c r="M1837" s="11"/>
    </row>
    <row r="1838" spans="3:13">
      <c r="C1838" s="9"/>
      <c r="D1838" s="17"/>
      <c r="E1838" s="17"/>
      <c r="F1838" s="17"/>
      <c r="G1838" s="11"/>
      <c r="H1838" s="11"/>
      <c r="I1838" s="11"/>
      <c r="J1838" s="11"/>
      <c r="K1838" s="12"/>
      <c r="L1838" s="12"/>
      <c r="M1838" s="11"/>
    </row>
    <row r="1839" spans="3:13">
      <c r="C1839" s="9"/>
      <c r="D1839" s="17"/>
      <c r="E1839" s="17"/>
      <c r="F1839" s="17"/>
      <c r="G1839" s="11"/>
      <c r="H1839" s="11"/>
      <c r="I1839" s="11"/>
      <c r="J1839" s="11"/>
      <c r="K1839" s="12"/>
      <c r="L1839" s="12"/>
      <c r="M1839" s="11"/>
    </row>
    <row r="1840" spans="3:13">
      <c r="C1840" s="9"/>
      <c r="D1840" s="17"/>
      <c r="E1840" s="17"/>
      <c r="F1840" s="17"/>
      <c r="G1840" s="11"/>
      <c r="H1840" s="11"/>
      <c r="I1840" s="11"/>
      <c r="J1840" s="11"/>
      <c r="K1840" s="12"/>
      <c r="L1840" s="12"/>
      <c r="M1840" s="11"/>
    </row>
    <row r="1841" spans="3:13">
      <c r="C1841" s="9"/>
      <c r="D1841" s="17"/>
      <c r="E1841" s="17"/>
      <c r="F1841" s="17"/>
      <c r="G1841" s="11"/>
      <c r="H1841" s="11"/>
      <c r="I1841" s="11"/>
      <c r="J1841" s="11"/>
      <c r="K1841" s="12"/>
      <c r="L1841" s="12"/>
      <c r="M1841" s="11"/>
    </row>
    <row r="1842" spans="3:13">
      <c r="C1842" s="9"/>
      <c r="D1842" s="17"/>
      <c r="E1842" s="17"/>
      <c r="F1842" s="17"/>
      <c r="G1842" s="11"/>
      <c r="H1842" s="11"/>
      <c r="I1842" s="11"/>
      <c r="J1842" s="11"/>
      <c r="K1842" s="12"/>
      <c r="L1842" s="12"/>
      <c r="M1842" s="11"/>
    </row>
    <row r="1843" spans="3:13">
      <c r="C1843" s="9"/>
      <c r="D1843" s="17"/>
      <c r="E1843" s="17"/>
      <c r="F1843" s="17"/>
      <c r="G1843" s="11"/>
      <c r="H1843" s="11"/>
      <c r="I1843" s="11"/>
      <c r="J1843" s="11"/>
      <c r="K1843" s="12"/>
      <c r="L1843" s="12"/>
      <c r="M1843" s="11"/>
    </row>
    <row r="1844" spans="3:13">
      <c r="C1844" s="9"/>
      <c r="D1844" s="17"/>
      <c r="E1844" s="17"/>
      <c r="F1844" s="17"/>
      <c r="G1844" s="11"/>
      <c r="H1844" s="11"/>
      <c r="I1844" s="11"/>
      <c r="J1844" s="11"/>
      <c r="K1844" s="12"/>
      <c r="L1844" s="12"/>
      <c r="M1844" s="11"/>
    </row>
    <row r="1845" spans="3:13">
      <c r="C1845" s="9"/>
      <c r="D1845" s="17"/>
      <c r="E1845" s="17"/>
      <c r="F1845" s="17"/>
      <c r="G1845" s="11"/>
      <c r="H1845" s="11"/>
      <c r="I1845" s="11"/>
      <c r="J1845" s="11"/>
      <c r="K1845" s="12"/>
      <c r="L1845" s="12"/>
      <c r="M1845" s="11"/>
    </row>
    <row r="1846" spans="3:13">
      <c r="C1846" s="9"/>
      <c r="D1846" s="17"/>
      <c r="E1846" s="17"/>
      <c r="F1846" s="17"/>
      <c r="G1846" s="11"/>
      <c r="H1846" s="11"/>
      <c r="I1846" s="11"/>
      <c r="J1846" s="11"/>
      <c r="K1846" s="12"/>
      <c r="L1846" s="12"/>
      <c r="M1846" s="11"/>
    </row>
    <row r="1847" spans="3:13">
      <c r="C1847" s="9"/>
      <c r="D1847" s="17"/>
      <c r="E1847" s="17"/>
      <c r="F1847" s="17"/>
      <c r="G1847" s="11"/>
      <c r="H1847" s="11"/>
      <c r="I1847" s="11"/>
      <c r="J1847" s="11"/>
      <c r="K1847" s="12"/>
      <c r="L1847" s="12"/>
      <c r="M1847" s="11"/>
    </row>
    <row r="1848" spans="3:13">
      <c r="C1848" s="9"/>
      <c r="D1848" s="17"/>
      <c r="E1848" s="17"/>
      <c r="F1848" s="17"/>
      <c r="G1848" s="11"/>
      <c r="H1848" s="11"/>
      <c r="I1848" s="11"/>
      <c r="J1848" s="11"/>
      <c r="K1848" s="12"/>
      <c r="L1848" s="12"/>
      <c r="M1848" s="11"/>
    </row>
    <row r="1849" spans="3:13">
      <c r="C1849" s="9"/>
      <c r="D1849" s="17"/>
      <c r="E1849" s="17"/>
      <c r="F1849" s="17"/>
      <c r="G1849" s="11"/>
      <c r="H1849" s="11"/>
      <c r="I1849" s="11"/>
      <c r="J1849" s="11"/>
      <c r="K1849" s="12"/>
      <c r="L1849" s="12"/>
      <c r="M1849" s="11"/>
    </row>
    <row r="1850" spans="3:13">
      <c r="C1850" s="9"/>
      <c r="D1850" s="17"/>
      <c r="E1850" s="17"/>
      <c r="F1850" s="17"/>
      <c r="G1850" s="11"/>
      <c r="H1850" s="11"/>
      <c r="I1850" s="11"/>
      <c r="J1850" s="11"/>
      <c r="K1850" s="12"/>
      <c r="L1850" s="12"/>
      <c r="M1850" s="11"/>
    </row>
    <row r="1851" spans="3:13">
      <c r="C1851" s="9"/>
      <c r="D1851" s="17"/>
      <c r="E1851" s="17"/>
      <c r="F1851" s="17"/>
      <c r="G1851" s="11"/>
      <c r="H1851" s="11"/>
      <c r="I1851" s="11"/>
      <c r="J1851" s="11"/>
      <c r="K1851" s="12"/>
      <c r="L1851" s="12"/>
      <c r="M1851" s="11"/>
    </row>
    <row r="1852" spans="3:13">
      <c r="C1852" s="9"/>
      <c r="D1852" s="17"/>
      <c r="E1852" s="17"/>
      <c r="F1852" s="17"/>
      <c r="G1852" s="11"/>
      <c r="H1852" s="11"/>
      <c r="I1852" s="11"/>
      <c r="J1852" s="11"/>
      <c r="K1852" s="12"/>
      <c r="L1852" s="12"/>
      <c r="M1852" s="11"/>
    </row>
    <row r="1853" spans="3:13">
      <c r="C1853" s="9"/>
      <c r="D1853" s="17"/>
      <c r="E1853" s="17"/>
      <c r="F1853" s="17"/>
      <c r="G1853" s="11"/>
      <c r="H1853" s="11"/>
      <c r="I1853" s="11"/>
      <c r="J1853" s="11"/>
      <c r="K1853" s="12"/>
      <c r="L1853" s="12"/>
      <c r="M1853" s="11"/>
    </row>
    <row r="1854" spans="3:13">
      <c r="C1854" s="9"/>
      <c r="D1854" s="17"/>
      <c r="E1854" s="17"/>
      <c r="F1854" s="17"/>
      <c r="G1854" s="11"/>
      <c r="H1854" s="11"/>
      <c r="I1854" s="11"/>
      <c r="J1854" s="11"/>
      <c r="K1854" s="12"/>
      <c r="L1854" s="12"/>
      <c r="M1854" s="11"/>
    </row>
    <row r="1855" spans="3:13">
      <c r="C1855" s="9"/>
      <c r="D1855" s="17"/>
      <c r="E1855" s="17"/>
      <c r="F1855" s="17"/>
      <c r="G1855" s="11"/>
      <c r="H1855" s="11"/>
      <c r="I1855" s="11"/>
      <c r="J1855" s="11"/>
      <c r="K1855" s="12"/>
      <c r="L1855" s="12"/>
      <c r="M1855" s="11"/>
    </row>
    <row r="1856" spans="3:13">
      <c r="C1856" s="9"/>
      <c r="D1856" s="17"/>
      <c r="E1856" s="17"/>
      <c r="F1856" s="17"/>
      <c r="G1856" s="11"/>
      <c r="H1856" s="11"/>
      <c r="I1856" s="11"/>
      <c r="J1856" s="11"/>
      <c r="K1856" s="12"/>
      <c r="L1856" s="12"/>
      <c r="M1856" s="11"/>
    </row>
    <row r="1857" spans="3:13">
      <c r="C1857" s="9"/>
      <c r="D1857" s="17"/>
      <c r="E1857" s="17"/>
      <c r="F1857" s="17"/>
      <c r="G1857" s="11"/>
      <c r="H1857" s="11"/>
      <c r="I1857" s="11"/>
      <c r="J1857" s="11"/>
      <c r="K1857" s="12"/>
      <c r="L1857" s="12"/>
      <c r="M1857" s="11"/>
    </row>
    <row r="1858" spans="3:13">
      <c r="C1858" s="9"/>
      <c r="D1858" s="17"/>
      <c r="E1858" s="17"/>
      <c r="F1858" s="17"/>
      <c r="G1858" s="11"/>
      <c r="H1858" s="11"/>
      <c r="I1858" s="11"/>
      <c r="J1858" s="11"/>
      <c r="K1858" s="12"/>
      <c r="L1858" s="12"/>
      <c r="M1858" s="11"/>
    </row>
    <row r="1859" spans="3:13">
      <c r="C1859" s="9"/>
      <c r="D1859" s="17"/>
      <c r="E1859" s="17"/>
      <c r="F1859" s="17"/>
      <c r="G1859" s="11"/>
      <c r="H1859" s="11"/>
      <c r="I1859" s="11"/>
      <c r="J1859" s="11"/>
      <c r="K1859" s="12"/>
      <c r="L1859" s="12"/>
      <c r="M1859" s="11"/>
    </row>
    <row r="1860" spans="3:13">
      <c r="C1860" s="9"/>
      <c r="D1860" s="17"/>
      <c r="E1860" s="17"/>
      <c r="F1860" s="17"/>
      <c r="G1860" s="11"/>
      <c r="H1860" s="11"/>
      <c r="I1860" s="11"/>
      <c r="J1860" s="11"/>
      <c r="K1860" s="12"/>
      <c r="L1860" s="12"/>
      <c r="M1860" s="11"/>
    </row>
    <row r="1861" spans="3:13">
      <c r="C1861" s="9"/>
      <c r="D1861" s="17"/>
      <c r="E1861" s="17"/>
      <c r="F1861" s="17"/>
      <c r="G1861" s="11"/>
      <c r="H1861" s="11"/>
      <c r="I1861" s="11"/>
      <c r="J1861" s="11"/>
      <c r="K1861" s="12"/>
      <c r="L1861" s="12"/>
      <c r="M1861" s="11"/>
    </row>
    <row r="1862" spans="3:13">
      <c r="C1862" s="9"/>
      <c r="D1862" s="17"/>
      <c r="E1862" s="17"/>
      <c r="F1862" s="17"/>
      <c r="G1862" s="11"/>
      <c r="H1862" s="11"/>
      <c r="I1862" s="11"/>
      <c r="J1862" s="11"/>
      <c r="K1862" s="12"/>
      <c r="L1862" s="12"/>
      <c r="M1862" s="11"/>
    </row>
    <row r="1863" spans="3:13">
      <c r="C1863" s="9"/>
      <c r="D1863" s="17"/>
      <c r="E1863" s="17"/>
      <c r="F1863" s="17"/>
      <c r="G1863" s="11"/>
      <c r="H1863" s="11"/>
      <c r="I1863" s="11"/>
      <c r="J1863" s="11"/>
      <c r="K1863" s="12"/>
      <c r="L1863" s="12"/>
      <c r="M1863" s="11"/>
    </row>
    <row r="1864" spans="3:13">
      <c r="C1864" s="9"/>
      <c r="D1864" s="17"/>
      <c r="E1864" s="17"/>
      <c r="F1864" s="17"/>
      <c r="G1864" s="11"/>
      <c r="H1864" s="11"/>
      <c r="I1864" s="11"/>
      <c r="J1864" s="11"/>
      <c r="K1864" s="12"/>
      <c r="L1864" s="12"/>
      <c r="M1864" s="11"/>
    </row>
    <row r="1865" spans="3:13">
      <c r="C1865" s="9"/>
      <c r="D1865" s="17"/>
      <c r="E1865" s="17"/>
      <c r="F1865" s="17"/>
      <c r="G1865" s="11"/>
      <c r="H1865" s="11"/>
      <c r="I1865" s="11"/>
      <c r="J1865" s="11"/>
      <c r="K1865" s="12"/>
      <c r="L1865" s="12"/>
      <c r="M1865" s="11"/>
    </row>
    <row r="1866" spans="3:13">
      <c r="C1866" s="9"/>
      <c r="D1866" s="17"/>
      <c r="E1866" s="17"/>
      <c r="F1866" s="17"/>
      <c r="G1866" s="11"/>
      <c r="H1866" s="11"/>
      <c r="I1866" s="11"/>
      <c r="J1866" s="11"/>
      <c r="K1866" s="12"/>
      <c r="L1866" s="12"/>
      <c r="M1866" s="11"/>
    </row>
    <row r="1867" spans="3:13">
      <c r="C1867" s="9"/>
      <c r="D1867" s="17"/>
      <c r="E1867" s="17"/>
      <c r="F1867" s="17"/>
      <c r="G1867" s="11"/>
      <c r="H1867" s="11"/>
      <c r="I1867" s="11"/>
      <c r="J1867" s="11"/>
      <c r="K1867" s="12"/>
      <c r="L1867" s="12"/>
      <c r="M1867" s="11"/>
    </row>
    <row r="1868" spans="3:13">
      <c r="C1868" s="9"/>
      <c r="D1868" s="17"/>
      <c r="E1868" s="17"/>
      <c r="F1868" s="17"/>
      <c r="G1868" s="11"/>
      <c r="H1868" s="11"/>
      <c r="I1868" s="11"/>
      <c r="J1868" s="11"/>
      <c r="K1868" s="12"/>
      <c r="L1868" s="12"/>
      <c r="M1868" s="11"/>
    </row>
    <row r="1869" spans="3:13">
      <c r="C1869" s="9"/>
      <c r="D1869" s="17"/>
      <c r="E1869" s="17"/>
      <c r="F1869" s="17"/>
      <c r="G1869" s="11"/>
      <c r="H1869" s="11"/>
      <c r="I1869" s="11"/>
      <c r="J1869" s="11"/>
      <c r="K1869" s="12"/>
      <c r="L1869" s="12"/>
      <c r="M1869" s="11"/>
    </row>
    <row r="1870" spans="3:13">
      <c r="C1870" s="9"/>
      <c r="D1870" s="17"/>
      <c r="E1870" s="17"/>
      <c r="F1870" s="17"/>
      <c r="G1870" s="11"/>
      <c r="H1870" s="11"/>
      <c r="I1870" s="11"/>
      <c r="J1870" s="11"/>
      <c r="K1870" s="12"/>
      <c r="L1870" s="12"/>
      <c r="M1870" s="11"/>
    </row>
    <row r="1871" spans="3:13">
      <c r="C1871" s="9"/>
      <c r="D1871" s="17"/>
      <c r="E1871" s="17"/>
      <c r="F1871" s="17"/>
      <c r="G1871" s="11"/>
      <c r="H1871" s="11"/>
      <c r="I1871" s="11"/>
      <c r="J1871" s="11"/>
      <c r="K1871" s="12"/>
      <c r="L1871" s="12"/>
      <c r="M1871" s="11"/>
    </row>
    <row r="1872" spans="3:13">
      <c r="C1872" s="9"/>
      <c r="D1872" s="17"/>
      <c r="E1872" s="17"/>
      <c r="F1872" s="17"/>
      <c r="G1872" s="11"/>
      <c r="H1872" s="11"/>
      <c r="I1872" s="11"/>
      <c r="J1872" s="11"/>
      <c r="K1872" s="12"/>
      <c r="L1872" s="12"/>
      <c r="M1872" s="11"/>
    </row>
    <row r="1873" spans="3:13">
      <c r="C1873" s="9"/>
      <c r="D1873" s="17"/>
      <c r="E1873" s="17"/>
      <c r="F1873" s="17"/>
      <c r="G1873" s="11"/>
      <c r="H1873" s="11"/>
      <c r="I1873" s="11"/>
      <c r="J1873" s="11"/>
      <c r="K1873" s="12"/>
      <c r="L1873" s="12"/>
      <c r="M1873" s="11"/>
    </row>
    <row r="1874" spans="3:13">
      <c r="C1874" s="9"/>
      <c r="D1874" s="17"/>
      <c r="E1874" s="17"/>
      <c r="F1874" s="17"/>
      <c r="G1874" s="11"/>
      <c r="H1874" s="11"/>
      <c r="I1874" s="11"/>
      <c r="J1874" s="11"/>
      <c r="K1874" s="12"/>
      <c r="L1874" s="12"/>
      <c r="M1874" s="11"/>
    </row>
    <row r="1875" spans="3:13">
      <c r="C1875" s="9"/>
      <c r="D1875" s="17"/>
      <c r="E1875" s="17"/>
      <c r="F1875" s="17"/>
      <c r="G1875" s="11"/>
      <c r="H1875" s="11"/>
      <c r="I1875" s="11"/>
      <c r="J1875" s="11"/>
      <c r="K1875" s="12"/>
      <c r="L1875" s="12"/>
      <c r="M1875" s="11"/>
    </row>
    <row r="1876" spans="3:13">
      <c r="C1876" s="9"/>
      <c r="D1876" s="17"/>
      <c r="E1876" s="17"/>
      <c r="F1876" s="17"/>
      <c r="G1876" s="11"/>
      <c r="H1876" s="11"/>
      <c r="I1876" s="11"/>
      <c r="J1876" s="11"/>
      <c r="K1876" s="12"/>
      <c r="L1876" s="12"/>
      <c r="M1876" s="11"/>
    </row>
    <row r="1877" spans="3:13">
      <c r="C1877" s="9"/>
      <c r="D1877" s="17"/>
      <c r="E1877" s="17"/>
      <c r="F1877" s="17"/>
      <c r="G1877" s="11"/>
      <c r="H1877" s="11"/>
      <c r="I1877" s="11"/>
      <c r="J1877" s="11"/>
      <c r="K1877" s="12"/>
      <c r="L1877" s="12"/>
      <c r="M1877" s="11"/>
    </row>
    <row r="1878" spans="3:13">
      <c r="C1878" s="9"/>
      <c r="D1878" s="17"/>
      <c r="E1878" s="17"/>
      <c r="F1878" s="17"/>
      <c r="G1878" s="11"/>
      <c r="H1878" s="11"/>
      <c r="I1878" s="11"/>
      <c r="J1878" s="11"/>
      <c r="K1878" s="12"/>
      <c r="L1878" s="12"/>
      <c r="M1878" s="11"/>
    </row>
    <row r="1879" spans="3:13">
      <c r="C1879" s="9"/>
      <c r="D1879" s="17"/>
      <c r="E1879" s="17"/>
      <c r="F1879" s="17"/>
      <c r="G1879" s="11"/>
      <c r="H1879" s="11"/>
      <c r="I1879" s="11"/>
      <c r="J1879" s="11"/>
      <c r="K1879" s="12"/>
      <c r="L1879" s="12"/>
      <c r="M1879" s="11"/>
    </row>
    <row r="1880" spans="3:13">
      <c r="C1880" s="9"/>
      <c r="D1880" s="17"/>
      <c r="E1880" s="17"/>
      <c r="F1880" s="17"/>
      <c r="G1880" s="11"/>
      <c r="H1880" s="11"/>
      <c r="I1880" s="11"/>
      <c r="J1880" s="11"/>
      <c r="K1880" s="12"/>
      <c r="L1880" s="12"/>
      <c r="M1880" s="11"/>
    </row>
    <row r="1881" spans="3:13">
      <c r="C1881" s="9"/>
      <c r="D1881" s="17"/>
      <c r="E1881" s="17"/>
      <c r="F1881" s="17"/>
      <c r="G1881" s="11"/>
      <c r="H1881" s="11"/>
      <c r="I1881" s="11"/>
      <c r="J1881" s="11"/>
      <c r="K1881" s="12"/>
      <c r="L1881" s="12"/>
      <c r="M1881" s="11"/>
    </row>
    <row r="1882" spans="3:13">
      <c r="C1882" s="9"/>
      <c r="D1882" s="17"/>
      <c r="E1882" s="17"/>
      <c r="F1882" s="17"/>
      <c r="G1882" s="11"/>
      <c r="H1882" s="11"/>
      <c r="I1882" s="11"/>
      <c r="J1882" s="11"/>
      <c r="K1882" s="12"/>
      <c r="L1882" s="12"/>
      <c r="M1882" s="11"/>
    </row>
    <row r="1883" spans="3:13">
      <c r="C1883" s="9"/>
      <c r="D1883" s="17"/>
      <c r="E1883" s="17"/>
      <c r="F1883" s="17"/>
      <c r="G1883" s="11"/>
      <c r="H1883" s="11"/>
      <c r="I1883" s="11"/>
      <c r="J1883" s="11"/>
      <c r="K1883" s="12"/>
      <c r="L1883" s="12"/>
      <c r="M1883" s="11"/>
    </row>
    <row r="1884" spans="3:13">
      <c r="C1884" s="9"/>
      <c r="D1884" s="17"/>
      <c r="E1884" s="17"/>
      <c r="F1884" s="17"/>
      <c r="G1884" s="11"/>
      <c r="H1884" s="11"/>
      <c r="I1884" s="11"/>
      <c r="J1884" s="11"/>
      <c r="K1884" s="12"/>
      <c r="L1884" s="12"/>
      <c r="M1884" s="11"/>
    </row>
    <row r="1885" spans="3:13">
      <c r="C1885" s="9"/>
      <c r="D1885" s="17"/>
      <c r="E1885" s="17"/>
      <c r="F1885" s="17"/>
      <c r="G1885" s="11"/>
      <c r="H1885" s="11"/>
      <c r="I1885" s="11"/>
      <c r="J1885" s="11"/>
      <c r="K1885" s="12"/>
      <c r="L1885" s="12"/>
      <c r="M1885" s="11"/>
    </row>
    <row r="1886" spans="3:13">
      <c r="C1886" s="9"/>
      <c r="D1886" s="17"/>
      <c r="E1886" s="17"/>
      <c r="F1886" s="17"/>
      <c r="G1886" s="11"/>
      <c r="H1886" s="11"/>
      <c r="I1886" s="11"/>
      <c r="J1886" s="11"/>
      <c r="K1886" s="12"/>
      <c r="L1886" s="12"/>
      <c r="M1886" s="11"/>
    </row>
    <row r="1887" spans="3:13">
      <c r="C1887" s="9"/>
      <c r="D1887" s="17"/>
      <c r="E1887" s="17"/>
      <c r="F1887" s="17"/>
      <c r="G1887" s="11"/>
      <c r="H1887" s="11"/>
      <c r="I1887" s="11"/>
      <c r="J1887" s="11"/>
      <c r="K1887" s="12"/>
      <c r="L1887" s="12"/>
      <c r="M1887" s="11"/>
    </row>
    <row r="1888" spans="3:13">
      <c r="C1888" s="9"/>
      <c r="D1888" s="17"/>
      <c r="E1888" s="17"/>
      <c r="F1888" s="17"/>
      <c r="G1888" s="11"/>
      <c r="H1888" s="11"/>
      <c r="I1888" s="11"/>
      <c r="J1888" s="11"/>
      <c r="K1888" s="12"/>
      <c r="L1888" s="12"/>
      <c r="M1888" s="11"/>
    </row>
    <row r="1889" spans="3:13">
      <c r="C1889" s="9"/>
      <c r="D1889" s="17"/>
      <c r="E1889" s="17"/>
      <c r="F1889" s="17"/>
      <c r="G1889" s="11"/>
      <c r="H1889" s="11"/>
      <c r="I1889" s="11"/>
      <c r="J1889" s="11"/>
      <c r="K1889" s="12"/>
      <c r="L1889" s="12"/>
      <c r="M1889" s="11"/>
    </row>
    <row r="1890" spans="3:13">
      <c r="C1890" s="9"/>
      <c r="D1890" s="17"/>
      <c r="E1890" s="17"/>
      <c r="F1890" s="17"/>
      <c r="G1890" s="11"/>
      <c r="H1890" s="11"/>
      <c r="I1890" s="11"/>
      <c r="J1890" s="11"/>
      <c r="K1890" s="12"/>
      <c r="L1890" s="12"/>
      <c r="M1890" s="11"/>
    </row>
    <row r="1891" spans="3:13">
      <c r="C1891" s="9"/>
      <c r="D1891" s="17"/>
      <c r="E1891" s="17"/>
      <c r="F1891" s="17"/>
      <c r="G1891" s="11"/>
      <c r="H1891" s="11"/>
      <c r="I1891" s="11"/>
      <c r="J1891" s="11"/>
      <c r="K1891" s="12"/>
      <c r="L1891" s="12"/>
      <c r="M1891" s="11"/>
    </row>
    <row r="1892" spans="3:13">
      <c r="C1892" s="9"/>
      <c r="D1892" s="17"/>
      <c r="E1892" s="17"/>
      <c r="F1892" s="17"/>
      <c r="G1892" s="11"/>
      <c r="H1892" s="11"/>
      <c r="I1892" s="11"/>
      <c r="J1892" s="11"/>
      <c r="K1892" s="12"/>
      <c r="L1892" s="12"/>
      <c r="M1892" s="11"/>
    </row>
    <row r="1893" spans="3:13">
      <c r="C1893" s="9"/>
      <c r="D1893" s="17"/>
      <c r="E1893" s="17"/>
      <c r="F1893" s="17"/>
      <c r="G1893" s="11"/>
      <c r="H1893" s="11"/>
      <c r="I1893" s="11"/>
      <c r="J1893" s="11"/>
      <c r="K1893" s="12"/>
      <c r="L1893" s="12"/>
      <c r="M1893" s="11"/>
    </row>
    <row r="1894" spans="3:13">
      <c r="C1894" s="9"/>
      <c r="D1894" s="17"/>
      <c r="E1894" s="17"/>
      <c r="F1894" s="17"/>
      <c r="G1894" s="11"/>
      <c r="H1894" s="11"/>
      <c r="I1894" s="11"/>
      <c r="J1894" s="11"/>
      <c r="K1894" s="12"/>
      <c r="L1894" s="12"/>
      <c r="M1894" s="11"/>
    </row>
    <row r="1895" spans="3:13">
      <c r="C1895" s="9"/>
      <c r="D1895" s="17"/>
      <c r="E1895" s="17"/>
      <c r="F1895" s="17"/>
      <c r="G1895" s="11"/>
      <c r="H1895" s="11"/>
      <c r="I1895" s="11"/>
      <c r="J1895" s="11"/>
      <c r="K1895" s="12"/>
      <c r="L1895" s="12"/>
      <c r="M1895" s="11"/>
    </row>
    <row r="1896" spans="3:13">
      <c r="C1896" s="9"/>
      <c r="D1896" s="17"/>
      <c r="E1896" s="17"/>
      <c r="F1896" s="17"/>
      <c r="G1896" s="11"/>
      <c r="H1896" s="11"/>
      <c r="I1896" s="11"/>
      <c r="J1896" s="11"/>
      <c r="K1896" s="12"/>
      <c r="L1896" s="12"/>
      <c r="M1896" s="11"/>
    </row>
    <row r="1897" spans="3:13">
      <c r="C1897" s="9"/>
      <c r="D1897" s="17"/>
      <c r="E1897" s="17"/>
      <c r="F1897" s="17"/>
      <c r="G1897" s="11"/>
      <c r="H1897" s="11"/>
      <c r="I1897" s="11"/>
      <c r="J1897" s="11"/>
      <c r="K1897" s="12"/>
      <c r="L1897" s="12"/>
      <c r="M1897" s="11"/>
    </row>
    <row r="1898" spans="3:13">
      <c r="C1898" s="9"/>
      <c r="D1898" s="17"/>
      <c r="E1898" s="17"/>
      <c r="F1898" s="17"/>
      <c r="G1898" s="11"/>
      <c r="H1898" s="11"/>
      <c r="I1898" s="11"/>
      <c r="J1898" s="11"/>
      <c r="K1898" s="12"/>
      <c r="L1898" s="12"/>
      <c r="M1898" s="11"/>
    </row>
    <row r="1899" spans="3:13">
      <c r="C1899" s="9"/>
      <c r="D1899" s="17"/>
      <c r="E1899" s="17"/>
      <c r="F1899" s="17"/>
      <c r="G1899" s="11"/>
      <c r="H1899" s="11"/>
      <c r="I1899" s="11"/>
      <c r="J1899" s="11"/>
      <c r="K1899" s="12"/>
      <c r="L1899" s="12"/>
      <c r="M1899" s="11"/>
    </row>
    <row r="1900" spans="3:13">
      <c r="C1900" s="9"/>
      <c r="D1900" s="17"/>
      <c r="E1900" s="17"/>
      <c r="F1900" s="17"/>
      <c r="G1900" s="11"/>
      <c r="H1900" s="11"/>
      <c r="I1900" s="11"/>
      <c r="J1900" s="11"/>
      <c r="K1900" s="12"/>
      <c r="L1900" s="12"/>
      <c r="M1900" s="11"/>
    </row>
    <row r="1901" spans="3:13">
      <c r="C1901" s="9"/>
      <c r="D1901" s="17"/>
      <c r="E1901" s="17"/>
      <c r="F1901" s="17"/>
      <c r="G1901" s="11"/>
      <c r="H1901" s="11"/>
      <c r="I1901" s="11"/>
      <c r="J1901" s="11"/>
      <c r="K1901" s="12"/>
      <c r="L1901" s="12"/>
      <c r="M1901" s="11"/>
    </row>
    <row r="1902" spans="3:13">
      <c r="C1902" s="9"/>
      <c r="D1902" s="17"/>
      <c r="E1902" s="17"/>
      <c r="F1902" s="17"/>
      <c r="G1902" s="11"/>
      <c r="H1902" s="11"/>
      <c r="I1902" s="11"/>
      <c r="J1902" s="11"/>
      <c r="K1902" s="12"/>
      <c r="L1902" s="12"/>
      <c r="M1902" s="11"/>
    </row>
    <row r="1903" spans="3:13">
      <c r="C1903" s="9"/>
      <c r="D1903" s="17"/>
      <c r="E1903" s="17"/>
      <c r="F1903" s="17"/>
      <c r="G1903" s="11"/>
      <c r="H1903" s="11"/>
      <c r="I1903" s="11"/>
      <c r="J1903" s="11"/>
      <c r="K1903" s="12"/>
      <c r="L1903" s="12"/>
      <c r="M1903" s="11"/>
    </row>
    <row r="1904" spans="3:13">
      <c r="C1904" s="9"/>
      <c r="D1904" s="17"/>
      <c r="E1904" s="17"/>
      <c r="F1904" s="17"/>
      <c r="G1904" s="11"/>
      <c r="H1904" s="11"/>
      <c r="I1904" s="11"/>
      <c r="J1904" s="11"/>
      <c r="K1904" s="12"/>
      <c r="L1904" s="12"/>
      <c r="M1904" s="11"/>
    </row>
    <row r="1905" spans="3:13">
      <c r="C1905" s="9"/>
      <c r="D1905" s="17"/>
      <c r="E1905" s="17"/>
      <c r="F1905" s="17"/>
      <c r="G1905" s="11"/>
      <c r="H1905" s="11"/>
      <c r="I1905" s="11"/>
      <c r="J1905" s="11"/>
      <c r="K1905" s="12"/>
      <c r="L1905" s="12"/>
      <c r="M1905" s="11"/>
    </row>
    <row r="1906" spans="3:13">
      <c r="C1906" s="9"/>
      <c r="D1906" s="17"/>
      <c r="E1906" s="17"/>
      <c r="F1906" s="17"/>
      <c r="G1906" s="11"/>
      <c r="H1906" s="11"/>
      <c r="I1906" s="11"/>
      <c r="J1906" s="11"/>
      <c r="K1906" s="12"/>
      <c r="L1906" s="12"/>
      <c r="M1906" s="11"/>
    </row>
    <row r="1907" spans="3:13">
      <c r="C1907" s="9"/>
      <c r="D1907" s="17"/>
      <c r="E1907" s="17"/>
      <c r="F1907" s="17"/>
      <c r="G1907" s="11"/>
      <c r="H1907" s="11"/>
      <c r="I1907" s="11"/>
      <c r="J1907" s="11"/>
      <c r="K1907" s="12"/>
      <c r="L1907" s="12"/>
      <c r="M1907" s="11"/>
    </row>
    <row r="1908" spans="3:13">
      <c r="C1908" s="9"/>
      <c r="D1908" s="17"/>
      <c r="E1908" s="17"/>
      <c r="F1908" s="17"/>
      <c r="G1908" s="11"/>
      <c r="H1908" s="11"/>
      <c r="I1908" s="11"/>
      <c r="J1908" s="11"/>
      <c r="K1908" s="12"/>
      <c r="L1908" s="12"/>
      <c r="M1908" s="11"/>
    </row>
    <row r="1909" spans="3:13">
      <c r="C1909" s="9"/>
      <c r="D1909" s="17"/>
      <c r="E1909" s="17"/>
      <c r="F1909" s="17"/>
      <c r="G1909" s="11"/>
      <c r="H1909" s="11"/>
      <c r="I1909" s="11"/>
      <c r="J1909" s="11"/>
      <c r="K1909" s="12"/>
      <c r="L1909" s="12"/>
      <c r="M1909" s="11"/>
    </row>
    <row r="1910" spans="3:13">
      <c r="C1910" s="9"/>
      <c r="D1910" s="17"/>
      <c r="E1910" s="17"/>
      <c r="F1910" s="17"/>
      <c r="G1910" s="11"/>
      <c r="H1910" s="11"/>
      <c r="I1910" s="11"/>
      <c r="J1910" s="11"/>
      <c r="K1910" s="12"/>
      <c r="L1910" s="12"/>
      <c r="M1910" s="11"/>
    </row>
    <row r="1911" spans="3:13">
      <c r="C1911" s="9"/>
      <c r="D1911" s="17"/>
      <c r="E1911" s="17"/>
      <c r="F1911" s="17"/>
      <c r="G1911" s="11"/>
      <c r="H1911" s="11"/>
      <c r="I1911" s="11"/>
      <c r="J1911" s="11"/>
      <c r="K1911" s="12"/>
      <c r="L1911" s="12"/>
      <c r="M1911" s="11"/>
    </row>
    <row r="1912" spans="3:13">
      <c r="C1912" s="9"/>
      <c r="D1912" s="17"/>
      <c r="E1912" s="17"/>
      <c r="F1912" s="17"/>
      <c r="G1912" s="11"/>
      <c r="H1912" s="11"/>
      <c r="I1912" s="11"/>
      <c r="J1912" s="11"/>
      <c r="K1912" s="12"/>
      <c r="L1912" s="12"/>
      <c r="M1912" s="11"/>
    </row>
    <row r="1913" spans="3:13">
      <c r="C1913" s="9"/>
      <c r="D1913" s="17"/>
      <c r="E1913" s="17"/>
      <c r="F1913" s="17"/>
      <c r="G1913" s="11"/>
      <c r="H1913" s="11"/>
      <c r="I1913" s="11"/>
      <c r="J1913" s="11"/>
      <c r="K1913" s="12"/>
      <c r="L1913" s="12"/>
      <c r="M1913" s="11"/>
    </row>
    <row r="1914" spans="3:13">
      <c r="C1914" s="9"/>
      <c r="D1914" s="17"/>
      <c r="E1914" s="17"/>
      <c r="F1914" s="17"/>
      <c r="G1914" s="11"/>
      <c r="H1914" s="11"/>
      <c r="I1914" s="11"/>
      <c r="J1914" s="11"/>
      <c r="K1914" s="12"/>
      <c r="L1914" s="12"/>
      <c r="M1914" s="11"/>
    </row>
    <row r="1915" spans="3:13">
      <c r="C1915" s="9"/>
      <c r="D1915" s="17"/>
      <c r="E1915" s="17"/>
      <c r="F1915" s="17"/>
      <c r="G1915" s="11"/>
      <c r="H1915" s="11"/>
      <c r="I1915" s="11"/>
      <c r="J1915" s="11"/>
      <c r="K1915" s="12"/>
      <c r="L1915" s="12"/>
      <c r="M1915" s="11"/>
    </row>
    <row r="1916" spans="3:13">
      <c r="C1916" s="9"/>
      <c r="D1916" s="17"/>
      <c r="E1916" s="17"/>
      <c r="F1916" s="17"/>
      <c r="G1916" s="11"/>
      <c r="H1916" s="11"/>
      <c r="I1916" s="11"/>
      <c r="J1916" s="11"/>
      <c r="K1916" s="12"/>
      <c r="L1916" s="12"/>
      <c r="M1916" s="11"/>
    </row>
    <row r="1917" spans="3:13">
      <c r="C1917" s="9"/>
      <c r="D1917" s="17"/>
      <c r="E1917" s="17"/>
      <c r="F1917" s="17"/>
      <c r="G1917" s="11"/>
      <c r="H1917" s="11"/>
      <c r="I1917" s="11"/>
      <c r="J1917" s="11"/>
      <c r="K1917" s="12"/>
      <c r="L1917" s="12"/>
      <c r="M1917" s="11"/>
    </row>
    <row r="1918" spans="3:13">
      <c r="C1918" s="9"/>
      <c r="D1918" s="17"/>
      <c r="E1918" s="17"/>
      <c r="F1918" s="17"/>
      <c r="G1918" s="11"/>
      <c r="H1918" s="11"/>
      <c r="I1918" s="11"/>
      <c r="J1918" s="11"/>
      <c r="K1918" s="12"/>
      <c r="L1918" s="12"/>
      <c r="M1918" s="11"/>
    </row>
    <row r="1919" spans="3:13">
      <c r="C1919" s="9"/>
      <c r="D1919" s="17"/>
      <c r="E1919" s="17"/>
      <c r="F1919" s="17"/>
      <c r="G1919" s="11"/>
      <c r="H1919" s="11"/>
      <c r="I1919" s="11"/>
      <c r="J1919" s="11"/>
      <c r="K1919" s="12"/>
      <c r="L1919" s="12"/>
      <c r="M1919" s="11"/>
    </row>
    <row r="1920" spans="3:13">
      <c r="C1920" s="9"/>
      <c r="D1920" s="17"/>
      <c r="E1920" s="17"/>
      <c r="F1920" s="17"/>
      <c r="G1920" s="11"/>
      <c r="H1920" s="11"/>
      <c r="I1920" s="11"/>
      <c r="J1920" s="11"/>
      <c r="K1920" s="12"/>
      <c r="L1920" s="12"/>
      <c r="M1920" s="11"/>
    </row>
    <row r="1921" spans="3:13">
      <c r="C1921" s="9"/>
      <c r="D1921" s="17"/>
      <c r="E1921" s="17"/>
      <c r="F1921" s="17"/>
      <c r="G1921" s="11"/>
      <c r="H1921" s="11"/>
      <c r="I1921" s="11"/>
      <c r="J1921" s="11"/>
      <c r="K1921" s="12"/>
      <c r="L1921" s="12"/>
      <c r="M1921" s="11"/>
    </row>
    <row r="1922" spans="3:13">
      <c r="C1922" s="9"/>
      <c r="D1922" s="17"/>
      <c r="E1922" s="17"/>
      <c r="F1922" s="17"/>
      <c r="G1922" s="11"/>
      <c r="H1922" s="11"/>
      <c r="I1922" s="11"/>
      <c r="J1922" s="11"/>
      <c r="K1922" s="12"/>
      <c r="L1922" s="12"/>
      <c r="M1922" s="11"/>
    </row>
    <row r="1923" spans="3:13">
      <c r="C1923" s="9"/>
      <c r="D1923" s="17"/>
      <c r="E1923" s="17"/>
      <c r="F1923" s="17"/>
      <c r="G1923" s="11"/>
      <c r="H1923" s="11"/>
      <c r="I1923" s="11"/>
      <c r="J1923" s="11"/>
      <c r="K1923" s="12"/>
      <c r="L1923" s="12"/>
      <c r="M1923" s="11"/>
    </row>
    <row r="1924" spans="3:13">
      <c r="C1924" s="9"/>
      <c r="D1924" s="17"/>
      <c r="E1924" s="17"/>
      <c r="F1924" s="17"/>
      <c r="G1924" s="11"/>
      <c r="H1924" s="11"/>
      <c r="I1924" s="11"/>
      <c r="J1924" s="11"/>
      <c r="K1924" s="12"/>
      <c r="L1924" s="12"/>
      <c r="M1924" s="11"/>
    </row>
    <row r="1925" spans="3:13">
      <c r="C1925" s="9"/>
      <c r="D1925" s="17"/>
      <c r="E1925" s="17"/>
      <c r="F1925" s="17"/>
      <c r="G1925" s="11"/>
      <c r="H1925" s="11"/>
      <c r="I1925" s="11"/>
      <c r="J1925" s="11"/>
      <c r="K1925" s="12"/>
      <c r="L1925" s="12"/>
      <c r="M1925" s="11"/>
    </row>
    <row r="1926" spans="3:13">
      <c r="C1926" s="9"/>
      <c r="D1926" s="17"/>
      <c r="E1926" s="17"/>
      <c r="F1926" s="17"/>
      <c r="G1926" s="11"/>
      <c r="H1926" s="11"/>
      <c r="I1926" s="11"/>
      <c r="J1926" s="11"/>
      <c r="K1926" s="12"/>
      <c r="L1926" s="12"/>
      <c r="M1926" s="11"/>
    </row>
    <row r="1927" spans="3:13">
      <c r="C1927" s="9"/>
      <c r="D1927" s="17"/>
      <c r="E1927" s="17"/>
      <c r="F1927" s="17"/>
      <c r="G1927" s="11"/>
      <c r="H1927" s="11"/>
      <c r="I1927" s="11"/>
      <c r="J1927" s="11"/>
      <c r="K1927" s="12"/>
      <c r="L1927" s="12"/>
      <c r="M1927" s="11"/>
    </row>
    <row r="1928" spans="3:13">
      <c r="C1928" s="9"/>
      <c r="D1928" s="17"/>
      <c r="E1928" s="17"/>
      <c r="F1928" s="17"/>
      <c r="G1928" s="11"/>
      <c r="H1928" s="11"/>
      <c r="I1928" s="11"/>
      <c r="J1928" s="11"/>
      <c r="K1928" s="12"/>
      <c r="L1928" s="12"/>
      <c r="M1928" s="11"/>
    </row>
    <row r="1929" spans="3:13">
      <c r="C1929" s="9"/>
      <c r="D1929" s="17"/>
      <c r="E1929" s="17"/>
      <c r="F1929" s="17"/>
      <c r="G1929" s="11"/>
      <c r="H1929" s="11"/>
      <c r="I1929" s="11"/>
      <c r="J1929" s="11"/>
      <c r="K1929" s="12"/>
      <c r="L1929" s="12"/>
      <c r="M1929" s="11"/>
    </row>
    <row r="1930" spans="3:13">
      <c r="C1930" s="9"/>
      <c r="D1930" s="17"/>
      <c r="E1930" s="17"/>
      <c r="F1930" s="17"/>
      <c r="G1930" s="11"/>
      <c r="H1930" s="11"/>
      <c r="I1930" s="11"/>
      <c r="J1930" s="11"/>
      <c r="K1930" s="12"/>
      <c r="L1930" s="12"/>
      <c r="M1930" s="11"/>
    </row>
    <row r="1931" spans="3:13">
      <c r="C1931" s="9"/>
      <c r="D1931" s="17"/>
      <c r="E1931" s="17"/>
      <c r="F1931" s="17"/>
      <c r="G1931" s="11"/>
      <c r="H1931" s="11"/>
      <c r="I1931" s="11"/>
      <c r="J1931" s="11"/>
      <c r="K1931" s="12"/>
      <c r="L1931" s="12"/>
      <c r="M1931" s="11"/>
    </row>
    <row r="1932" spans="3:13">
      <c r="C1932" s="9"/>
      <c r="D1932" s="17"/>
      <c r="E1932" s="17"/>
      <c r="F1932" s="17"/>
      <c r="G1932" s="11"/>
      <c r="H1932" s="11"/>
      <c r="I1932" s="11"/>
      <c r="J1932" s="11"/>
      <c r="K1932" s="12"/>
      <c r="L1932" s="12"/>
      <c r="M1932" s="11"/>
    </row>
    <row r="1933" spans="3:13">
      <c r="C1933" s="9"/>
      <c r="D1933" s="17"/>
      <c r="E1933" s="17"/>
      <c r="F1933" s="17"/>
      <c r="G1933" s="11"/>
      <c r="H1933" s="11"/>
      <c r="I1933" s="11"/>
      <c r="J1933" s="11"/>
      <c r="K1933" s="12"/>
      <c r="L1933" s="12"/>
      <c r="M1933" s="11"/>
    </row>
    <row r="1934" spans="3:13">
      <c r="C1934" s="9"/>
      <c r="D1934" s="17"/>
      <c r="E1934" s="17"/>
      <c r="F1934" s="17"/>
      <c r="G1934" s="11"/>
      <c r="H1934" s="11"/>
      <c r="I1934" s="11"/>
      <c r="J1934" s="11"/>
      <c r="K1934" s="12"/>
      <c r="L1934" s="12"/>
      <c r="M1934" s="11"/>
    </row>
    <row r="1935" spans="3:13">
      <c r="C1935" s="9"/>
      <c r="D1935" s="17"/>
      <c r="E1935" s="17"/>
      <c r="F1935" s="17"/>
      <c r="G1935" s="11"/>
      <c r="H1935" s="11"/>
      <c r="I1935" s="11"/>
      <c r="J1935" s="11"/>
      <c r="K1935" s="12"/>
      <c r="L1935" s="12"/>
      <c r="M1935" s="11"/>
    </row>
    <row r="1936" spans="3:13">
      <c r="C1936" s="9"/>
      <c r="D1936" s="17"/>
      <c r="E1936" s="17"/>
      <c r="F1936" s="17"/>
      <c r="G1936" s="11"/>
      <c r="H1936" s="11"/>
      <c r="I1936" s="11"/>
      <c r="J1936" s="11"/>
      <c r="K1936" s="12"/>
      <c r="L1936" s="12"/>
      <c r="M1936" s="11"/>
    </row>
    <row r="1937" spans="3:13">
      <c r="C1937" s="9"/>
      <c r="D1937" s="17"/>
      <c r="E1937" s="17"/>
      <c r="F1937" s="17"/>
      <c r="G1937" s="11"/>
      <c r="H1937" s="11"/>
      <c r="I1937" s="11"/>
      <c r="J1937" s="11"/>
      <c r="K1937" s="12"/>
      <c r="L1937" s="12"/>
      <c r="M1937" s="11"/>
    </row>
    <row r="1938" spans="3:13">
      <c r="C1938" s="9"/>
      <c r="D1938" s="17"/>
      <c r="E1938" s="17"/>
      <c r="F1938" s="17"/>
      <c r="G1938" s="11"/>
      <c r="H1938" s="11"/>
      <c r="I1938" s="11"/>
      <c r="J1938" s="11"/>
      <c r="K1938" s="12"/>
      <c r="L1938" s="12"/>
      <c r="M1938" s="11"/>
    </row>
    <row r="1939" spans="3:13">
      <c r="C1939" s="9"/>
      <c r="D1939" s="17"/>
      <c r="E1939" s="17"/>
      <c r="F1939" s="17"/>
      <c r="G1939" s="11"/>
      <c r="H1939" s="11"/>
      <c r="I1939" s="11"/>
      <c r="J1939" s="11"/>
      <c r="K1939" s="12"/>
      <c r="L1939" s="12"/>
      <c r="M1939" s="11"/>
    </row>
    <row r="1940" spans="3:13">
      <c r="C1940" s="9"/>
      <c r="D1940" s="17"/>
      <c r="E1940" s="17"/>
      <c r="F1940" s="17"/>
      <c r="G1940" s="11"/>
      <c r="H1940" s="11"/>
      <c r="I1940" s="11"/>
      <c r="J1940" s="11"/>
      <c r="K1940" s="12"/>
      <c r="L1940" s="12"/>
      <c r="M1940" s="11"/>
    </row>
    <row r="1941" spans="3:13">
      <c r="C1941" s="9"/>
      <c r="D1941" s="17"/>
      <c r="E1941" s="17"/>
      <c r="F1941" s="17"/>
      <c r="G1941" s="11"/>
      <c r="H1941" s="11"/>
      <c r="I1941" s="11"/>
      <c r="J1941" s="11"/>
      <c r="K1941" s="12"/>
      <c r="L1941" s="12"/>
      <c r="M1941" s="11"/>
    </row>
    <row r="1942" spans="3:13">
      <c r="C1942" s="9"/>
      <c r="D1942" s="17"/>
      <c r="E1942" s="17"/>
      <c r="F1942" s="17"/>
      <c r="G1942" s="11"/>
      <c r="H1942" s="11"/>
      <c r="I1942" s="11"/>
      <c r="J1942" s="11"/>
      <c r="K1942" s="12"/>
      <c r="L1942" s="12"/>
      <c r="M1942" s="11"/>
    </row>
    <row r="1943" spans="3:13">
      <c r="C1943" s="9"/>
      <c r="D1943" s="17"/>
      <c r="E1943" s="17"/>
      <c r="F1943" s="17"/>
      <c r="G1943" s="11"/>
      <c r="H1943" s="11"/>
      <c r="I1943" s="11"/>
      <c r="J1943" s="11"/>
      <c r="K1943" s="12"/>
      <c r="L1943" s="12"/>
      <c r="M1943" s="11"/>
    </row>
    <row r="1944" spans="3:13">
      <c r="C1944" s="9"/>
      <c r="D1944" s="17"/>
      <c r="E1944" s="17"/>
      <c r="F1944" s="17"/>
      <c r="G1944" s="11"/>
      <c r="H1944" s="11"/>
      <c r="I1944" s="11"/>
      <c r="J1944" s="11"/>
      <c r="K1944" s="12"/>
      <c r="L1944" s="12"/>
      <c r="M1944" s="11"/>
    </row>
    <row r="1945" spans="3:13">
      <c r="C1945" s="9"/>
      <c r="D1945" s="17"/>
      <c r="E1945" s="17"/>
      <c r="F1945" s="17"/>
      <c r="G1945" s="11"/>
      <c r="H1945" s="11"/>
      <c r="I1945" s="11"/>
      <c r="J1945" s="11"/>
      <c r="K1945" s="12"/>
      <c r="L1945" s="12"/>
      <c r="M1945" s="11"/>
    </row>
    <row r="1946" spans="3:13">
      <c r="C1946" s="9"/>
      <c r="D1946" s="17"/>
      <c r="E1946" s="17"/>
      <c r="F1946" s="17"/>
      <c r="G1946" s="11"/>
      <c r="H1946" s="11"/>
      <c r="I1946" s="11"/>
      <c r="J1946" s="11"/>
      <c r="K1946" s="12"/>
      <c r="L1946" s="12"/>
      <c r="M1946" s="11"/>
    </row>
    <row r="1947" spans="3:13">
      <c r="C1947" s="9"/>
      <c r="D1947" s="17"/>
      <c r="E1947" s="17"/>
      <c r="F1947" s="17"/>
      <c r="G1947" s="11"/>
      <c r="H1947" s="11"/>
      <c r="I1947" s="11"/>
      <c r="J1947" s="11"/>
      <c r="K1947" s="12"/>
      <c r="L1947" s="12"/>
      <c r="M1947" s="11"/>
    </row>
    <row r="1948" spans="3:13">
      <c r="C1948" s="9"/>
      <c r="D1948" s="17"/>
      <c r="E1948" s="17"/>
      <c r="F1948" s="17"/>
      <c r="G1948" s="11"/>
      <c r="H1948" s="11"/>
      <c r="I1948" s="11"/>
      <c r="J1948" s="11"/>
      <c r="K1948" s="12"/>
      <c r="L1948" s="12"/>
      <c r="M1948" s="11"/>
    </row>
    <row r="1949" spans="3:13">
      <c r="C1949" s="9"/>
      <c r="D1949" s="17"/>
      <c r="E1949" s="17"/>
      <c r="F1949" s="17"/>
      <c r="G1949" s="11"/>
      <c r="H1949" s="11"/>
      <c r="I1949" s="11"/>
      <c r="J1949" s="11"/>
      <c r="K1949" s="12"/>
      <c r="L1949" s="12"/>
      <c r="M1949" s="11"/>
    </row>
    <row r="1950" spans="3:13">
      <c r="C1950" s="9"/>
      <c r="D1950" s="17"/>
      <c r="E1950" s="17"/>
      <c r="F1950" s="17"/>
      <c r="G1950" s="11"/>
      <c r="H1950" s="11"/>
      <c r="I1950" s="11"/>
      <c r="J1950" s="11"/>
      <c r="K1950" s="12"/>
      <c r="L1950" s="12"/>
      <c r="M1950" s="11"/>
    </row>
    <row r="1951" spans="3:13">
      <c r="C1951" s="9"/>
      <c r="D1951" s="17"/>
      <c r="E1951" s="17"/>
      <c r="F1951" s="17"/>
      <c r="G1951" s="11"/>
      <c r="H1951" s="11"/>
      <c r="I1951" s="11"/>
      <c r="J1951" s="11"/>
      <c r="K1951" s="12"/>
      <c r="L1951" s="12"/>
      <c r="M1951" s="11"/>
    </row>
    <row r="1952" spans="3:13">
      <c r="C1952" s="9"/>
      <c r="D1952" s="17"/>
      <c r="E1952" s="17"/>
      <c r="F1952" s="17"/>
      <c r="G1952" s="11"/>
      <c r="H1952" s="11"/>
      <c r="I1952" s="11"/>
      <c r="J1952" s="11"/>
      <c r="K1952" s="12"/>
      <c r="L1952" s="12"/>
      <c r="M1952" s="11"/>
    </row>
    <row r="1953" spans="3:13">
      <c r="C1953" s="9"/>
      <c r="D1953" s="17"/>
      <c r="E1953" s="17"/>
      <c r="F1953" s="17"/>
      <c r="G1953" s="11"/>
      <c r="H1953" s="11"/>
      <c r="I1953" s="11"/>
      <c r="J1953" s="11"/>
      <c r="K1953" s="12"/>
      <c r="L1953" s="12"/>
      <c r="M1953" s="11"/>
    </row>
    <row r="1954" spans="3:13">
      <c r="C1954" s="9"/>
      <c r="D1954" s="17"/>
      <c r="E1954" s="17"/>
      <c r="F1954" s="17"/>
      <c r="G1954" s="11"/>
      <c r="H1954" s="11"/>
      <c r="I1954" s="11"/>
      <c r="J1954" s="11"/>
      <c r="K1954" s="12"/>
      <c r="L1954" s="12"/>
      <c r="M1954" s="11"/>
    </row>
    <row r="1955" spans="3:13">
      <c r="C1955" s="9"/>
      <c r="D1955" s="17"/>
      <c r="E1955" s="17"/>
      <c r="F1955" s="17"/>
      <c r="G1955" s="11"/>
      <c r="H1955" s="11"/>
      <c r="I1955" s="11"/>
      <c r="J1955" s="11"/>
      <c r="K1955" s="12"/>
      <c r="L1955" s="12"/>
      <c r="M1955" s="11"/>
    </row>
    <row r="1956" spans="3:13">
      <c r="C1956" s="9"/>
      <c r="D1956" s="17"/>
      <c r="E1956" s="17"/>
      <c r="F1956" s="17"/>
      <c r="G1956" s="11"/>
      <c r="H1956" s="11"/>
      <c r="I1956" s="11"/>
      <c r="J1956" s="11"/>
      <c r="K1956" s="12"/>
      <c r="L1956" s="12"/>
      <c r="M1956" s="11"/>
    </row>
    <row r="1957" spans="3:13">
      <c r="C1957" s="9"/>
      <c r="D1957" s="17"/>
      <c r="E1957" s="17"/>
      <c r="F1957" s="17"/>
      <c r="G1957" s="11"/>
      <c r="H1957" s="11"/>
      <c r="I1957" s="11"/>
      <c r="J1957" s="11"/>
      <c r="K1957" s="12"/>
      <c r="L1957" s="12"/>
      <c r="M1957" s="11"/>
    </row>
    <row r="1958" spans="3:13">
      <c r="C1958" s="9"/>
      <c r="D1958" s="17"/>
      <c r="E1958" s="17"/>
      <c r="F1958" s="17"/>
      <c r="G1958" s="11"/>
      <c r="H1958" s="11"/>
      <c r="I1958" s="11"/>
      <c r="J1958" s="11"/>
      <c r="K1958" s="12"/>
      <c r="L1958" s="12"/>
      <c r="M1958" s="11"/>
    </row>
    <row r="1959" spans="3:13">
      <c r="C1959" s="9"/>
      <c r="D1959" s="17"/>
      <c r="E1959" s="17"/>
      <c r="F1959" s="17"/>
      <c r="G1959" s="11"/>
      <c r="H1959" s="11"/>
      <c r="I1959" s="11"/>
      <c r="J1959" s="11"/>
      <c r="K1959" s="12"/>
      <c r="L1959" s="12"/>
      <c r="M1959" s="11"/>
    </row>
    <row r="1960" spans="3:13">
      <c r="C1960" s="9"/>
      <c r="D1960" s="17"/>
      <c r="E1960" s="17"/>
      <c r="F1960" s="17"/>
      <c r="G1960" s="11"/>
      <c r="H1960" s="11"/>
      <c r="I1960" s="11"/>
      <c r="J1960" s="11"/>
      <c r="K1960" s="12"/>
      <c r="L1960" s="12"/>
      <c r="M1960" s="11"/>
    </row>
    <row r="1961" spans="3:13">
      <c r="C1961" s="9"/>
      <c r="D1961" s="17"/>
      <c r="E1961" s="17"/>
      <c r="F1961" s="17"/>
      <c r="G1961" s="11"/>
      <c r="H1961" s="11"/>
      <c r="I1961" s="11"/>
      <c r="J1961" s="11"/>
      <c r="K1961" s="12"/>
      <c r="L1961" s="12"/>
      <c r="M1961" s="11"/>
    </row>
    <row r="1962" spans="3:13">
      <c r="C1962" s="9"/>
      <c r="D1962" s="17"/>
      <c r="E1962" s="17"/>
      <c r="F1962" s="17"/>
      <c r="G1962" s="11"/>
      <c r="H1962" s="11"/>
      <c r="I1962" s="11"/>
      <c r="J1962" s="11"/>
      <c r="K1962" s="12"/>
      <c r="L1962" s="12"/>
      <c r="M1962" s="11"/>
    </row>
    <row r="1963" spans="3:13">
      <c r="C1963" s="9"/>
      <c r="D1963" s="17"/>
      <c r="E1963" s="17"/>
      <c r="F1963" s="17"/>
      <c r="G1963" s="11"/>
      <c r="H1963" s="11"/>
      <c r="I1963" s="11"/>
      <c r="J1963" s="11"/>
      <c r="K1963" s="12"/>
      <c r="L1963" s="12"/>
      <c r="M1963" s="11"/>
    </row>
    <row r="1964" spans="3:13">
      <c r="C1964" s="9"/>
      <c r="D1964" s="17"/>
      <c r="E1964" s="17"/>
      <c r="F1964" s="17"/>
      <c r="G1964" s="11"/>
      <c r="H1964" s="11"/>
      <c r="I1964" s="11"/>
      <c r="J1964" s="11"/>
      <c r="K1964" s="12"/>
      <c r="L1964" s="12"/>
      <c r="M1964" s="11"/>
    </row>
    <row r="1965" spans="3:13">
      <c r="C1965" s="9"/>
      <c r="D1965" s="17"/>
      <c r="E1965" s="17"/>
      <c r="F1965" s="17"/>
      <c r="G1965" s="11"/>
      <c r="H1965" s="11"/>
      <c r="I1965" s="11"/>
      <c r="J1965" s="11"/>
      <c r="K1965" s="12"/>
      <c r="L1965" s="12"/>
      <c r="M1965" s="11"/>
    </row>
    <row r="1966" spans="3:13">
      <c r="C1966" s="9"/>
      <c r="D1966" s="17"/>
      <c r="E1966" s="17"/>
      <c r="F1966" s="17"/>
      <c r="G1966" s="11"/>
      <c r="H1966" s="11"/>
      <c r="I1966" s="11"/>
      <c r="J1966" s="11"/>
      <c r="K1966" s="12"/>
      <c r="L1966" s="12"/>
      <c r="M1966" s="11"/>
    </row>
    <row r="1967" spans="3:13">
      <c r="C1967" s="9"/>
      <c r="D1967" s="17"/>
      <c r="E1967" s="17"/>
      <c r="F1967" s="17"/>
      <c r="G1967" s="11"/>
      <c r="H1967" s="11"/>
      <c r="I1967" s="11"/>
      <c r="J1967" s="11"/>
      <c r="K1967" s="12"/>
      <c r="L1967" s="12"/>
      <c r="M1967" s="11"/>
    </row>
    <row r="1968" spans="3:13">
      <c r="C1968" s="9"/>
      <c r="D1968" s="17"/>
      <c r="E1968" s="17"/>
      <c r="F1968" s="17"/>
      <c r="G1968" s="11"/>
      <c r="H1968" s="11"/>
      <c r="I1968" s="11"/>
      <c r="J1968" s="11"/>
      <c r="K1968" s="12"/>
      <c r="L1968" s="12"/>
      <c r="M1968" s="11"/>
    </row>
    <row r="1969" spans="3:13">
      <c r="C1969" s="9"/>
      <c r="D1969" s="17"/>
      <c r="E1969" s="17"/>
      <c r="F1969" s="17"/>
      <c r="G1969" s="11"/>
      <c r="H1969" s="11"/>
      <c r="I1969" s="11"/>
      <c r="J1969" s="11"/>
      <c r="K1969" s="12"/>
      <c r="L1969" s="12"/>
      <c r="M1969" s="11"/>
    </row>
    <row r="1970" spans="3:13">
      <c r="C1970" s="9"/>
      <c r="D1970" s="17"/>
      <c r="E1970" s="17"/>
      <c r="F1970" s="17"/>
      <c r="G1970" s="11"/>
      <c r="H1970" s="11"/>
      <c r="I1970" s="11"/>
      <c r="J1970" s="11"/>
      <c r="K1970" s="12"/>
      <c r="L1970" s="12"/>
      <c r="M1970" s="11"/>
    </row>
    <row r="1971" spans="3:13">
      <c r="C1971" s="9"/>
      <c r="D1971" s="17"/>
      <c r="E1971" s="17"/>
      <c r="F1971" s="17"/>
      <c r="G1971" s="11"/>
      <c r="H1971" s="11"/>
      <c r="I1971" s="11"/>
      <c r="J1971" s="11"/>
      <c r="K1971" s="12"/>
      <c r="L1971" s="12"/>
      <c r="M1971" s="11"/>
    </row>
    <row r="1972" spans="3:13">
      <c r="C1972" s="9"/>
      <c r="D1972" s="17"/>
      <c r="E1972" s="17"/>
      <c r="F1972" s="17"/>
      <c r="G1972" s="11"/>
      <c r="H1972" s="11"/>
      <c r="I1972" s="11"/>
      <c r="J1972" s="11"/>
      <c r="K1972" s="12"/>
      <c r="L1972" s="12"/>
      <c r="M1972" s="11"/>
    </row>
    <row r="1973" spans="3:13">
      <c r="C1973" s="9"/>
      <c r="D1973" s="17"/>
      <c r="E1973" s="17"/>
      <c r="F1973" s="17"/>
      <c r="G1973" s="11"/>
      <c r="H1973" s="11"/>
      <c r="I1973" s="11"/>
      <c r="J1973" s="11"/>
      <c r="K1973" s="12"/>
      <c r="L1973" s="12"/>
      <c r="M1973" s="11"/>
    </row>
    <row r="1974" spans="3:13">
      <c r="C1974" s="9"/>
      <c r="D1974" s="17"/>
      <c r="E1974" s="17"/>
      <c r="F1974" s="17"/>
      <c r="G1974" s="11"/>
      <c r="H1974" s="11"/>
      <c r="I1974" s="11"/>
      <c r="J1974" s="11"/>
      <c r="K1974" s="12"/>
      <c r="L1974" s="12"/>
      <c r="M1974" s="11"/>
    </row>
    <row r="1975" spans="3:13">
      <c r="C1975" s="9"/>
      <c r="D1975" s="17"/>
      <c r="E1975" s="17"/>
      <c r="F1975" s="17"/>
      <c r="G1975" s="11"/>
      <c r="H1975" s="11"/>
      <c r="I1975" s="11"/>
      <c r="J1975" s="11"/>
      <c r="K1975" s="12"/>
      <c r="L1975" s="12"/>
      <c r="M1975" s="11"/>
    </row>
    <row r="1976" spans="3:13">
      <c r="C1976" s="9"/>
      <c r="D1976" s="17"/>
      <c r="E1976" s="17"/>
      <c r="F1976" s="17"/>
      <c r="G1976" s="11"/>
      <c r="H1976" s="11"/>
      <c r="I1976" s="11"/>
      <c r="J1976" s="11"/>
      <c r="K1976" s="12"/>
      <c r="L1976" s="12"/>
      <c r="M1976" s="11"/>
    </row>
    <row r="1977" spans="3:13">
      <c r="C1977" s="9"/>
      <c r="D1977" s="17"/>
      <c r="E1977" s="17"/>
      <c r="F1977" s="17"/>
      <c r="G1977" s="11"/>
      <c r="H1977" s="11"/>
      <c r="I1977" s="11"/>
      <c r="J1977" s="11"/>
      <c r="K1977" s="12"/>
      <c r="L1977" s="12"/>
      <c r="M1977" s="11"/>
    </row>
    <row r="1978" spans="3:13">
      <c r="C1978" s="9"/>
      <c r="D1978" s="17"/>
      <c r="E1978" s="17"/>
      <c r="F1978" s="17"/>
      <c r="G1978" s="11"/>
      <c r="H1978" s="11"/>
      <c r="I1978" s="11"/>
      <c r="J1978" s="11"/>
      <c r="K1978" s="12"/>
      <c r="L1978" s="12"/>
      <c r="M1978" s="11"/>
    </row>
    <row r="1979" spans="3:13">
      <c r="C1979" s="9"/>
      <c r="D1979" s="17"/>
      <c r="E1979" s="17"/>
      <c r="F1979" s="17"/>
      <c r="G1979" s="11"/>
      <c r="H1979" s="11"/>
      <c r="I1979" s="11"/>
      <c r="J1979" s="11"/>
      <c r="K1979" s="12"/>
      <c r="L1979" s="12"/>
      <c r="M1979" s="11"/>
    </row>
    <row r="1980" spans="3:13">
      <c r="C1980" s="9"/>
      <c r="D1980" s="17"/>
      <c r="E1980" s="17"/>
      <c r="F1980" s="17"/>
      <c r="G1980" s="11"/>
      <c r="H1980" s="11"/>
      <c r="I1980" s="11"/>
      <c r="J1980" s="11"/>
      <c r="K1980" s="12"/>
      <c r="L1980" s="12"/>
      <c r="M1980" s="11"/>
    </row>
    <row r="1981" spans="3:13">
      <c r="C1981" s="9"/>
      <c r="D1981" s="17"/>
      <c r="E1981" s="17"/>
      <c r="F1981" s="17"/>
      <c r="G1981" s="11"/>
      <c r="H1981" s="11"/>
      <c r="I1981" s="11"/>
      <c r="J1981" s="11"/>
      <c r="K1981" s="12"/>
      <c r="L1981" s="12"/>
      <c r="M1981" s="11"/>
    </row>
    <row r="1982" spans="3:13">
      <c r="C1982" s="9"/>
      <c r="D1982" s="17"/>
      <c r="E1982" s="17"/>
      <c r="F1982" s="17"/>
      <c r="G1982" s="11"/>
      <c r="H1982" s="11"/>
      <c r="I1982" s="11"/>
      <c r="J1982" s="11"/>
      <c r="K1982" s="12"/>
      <c r="L1982" s="12"/>
      <c r="M1982" s="11"/>
    </row>
    <row r="1983" spans="3:13">
      <c r="C1983" s="9"/>
      <c r="D1983" s="17"/>
      <c r="E1983" s="17"/>
      <c r="F1983" s="17"/>
      <c r="G1983" s="11"/>
      <c r="H1983" s="11"/>
      <c r="I1983" s="11"/>
      <c r="J1983" s="11"/>
      <c r="K1983" s="12"/>
      <c r="L1983" s="12"/>
      <c r="M1983" s="11"/>
    </row>
    <row r="1984" spans="3:13">
      <c r="C1984" s="9"/>
      <c r="D1984" s="17"/>
      <c r="E1984" s="17"/>
      <c r="F1984" s="17"/>
      <c r="G1984" s="11"/>
      <c r="H1984" s="11"/>
      <c r="I1984" s="11"/>
      <c r="J1984" s="11"/>
      <c r="K1984" s="12"/>
      <c r="L1984" s="12"/>
      <c r="M1984" s="11"/>
    </row>
    <row r="1985" spans="3:13">
      <c r="C1985" s="9"/>
      <c r="D1985" s="17"/>
      <c r="E1985" s="17"/>
      <c r="F1985" s="17"/>
      <c r="G1985" s="11"/>
      <c r="H1985" s="11"/>
      <c r="I1985" s="11"/>
      <c r="J1985" s="11"/>
      <c r="K1985" s="12"/>
      <c r="L1985" s="12"/>
      <c r="M1985" s="11"/>
    </row>
    <row r="1986" spans="3:13">
      <c r="C1986" s="9"/>
      <c r="D1986" s="17"/>
      <c r="E1986" s="17"/>
      <c r="F1986" s="17"/>
      <c r="G1986" s="11"/>
      <c r="H1986" s="11"/>
      <c r="I1986" s="11"/>
      <c r="J1986" s="11"/>
      <c r="K1986" s="12"/>
      <c r="L1986" s="12"/>
      <c r="M1986" s="11"/>
    </row>
    <row r="1987" spans="3:13">
      <c r="C1987" s="9"/>
      <c r="D1987" s="17"/>
      <c r="E1987" s="17"/>
      <c r="F1987" s="17"/>
      <c r="G1987" s="11"/>
      <c r="H1987" s="11"/>
      <c r="I1987" s="11"/>
      <c r="J1987" s="11"/>
      <c r="K1987" s="12"/>
      <c r="L1987" s="12"/>
      <c r="M1987" s="11"/>
    </row>
    <row r="1988" spans="3:13">
      <c r="C1988" s="9"/>
      <c r="D1988" s="17"/>
      <c r="E1988" s="17"/>
      <c r="F1988" s="17"/>
      <c r="G1988" s="11"/>
      <c r="H1988" s="11"/>
      <c r="I1988" s="11"/>
      <c r="J1988" s="11"/>
      <c r="K1988" s="12"/>
      <c r="L1988" s="12"/>
      <c r="M1988" s="11"/>
    </row>
    <row r="1989" spans="3:13">
      <c r="C1989" s="9"/>
      <c r="D1989" s="17"/>
      <c r="E1989" s="17"/>
      <c r="F1989" s="17"/>
      <c r="G1989" s="11"/>
      <c r="H1989" s="11"/>
      <c r="I1989" s="11"/>
      <c r="J1989" s="11"/>
      <c r="K1989" s="12"/>
      <c r="L1989" s="12"/>
      <c r="M1989" s="11"/>
    </row>
    <row r="1990" spans="3:13">
      <c r="C1990" s="9"/>
      <c r="D1990" s="17"/>
      <c r="E1990" s="17"/>
      <c r="F1990" s="17"/>
      <c r="G1990" s="11"/>
      <c r="H1990" s="11"/>
      <c r="I1990" s="11"/>
      <c r="J1990" s="11"/>
      <c r="K1990" s="12"/>
      <c r="L1990" s="12"/>
      <c r="M1990" s="11"/>
    </row>
    <row r="1991" spans="3:13">
      <c r="C1991" s="9"/>
      <c r="D1991" s="17"/>
      <c r="E1991" s="17"/>
      <c r="F1991" s="17"/>
      <c r="G1991" s="11"/>
      <c r="H1991" s="11"/>
      <c r="I1991" s="11"/>
      <c r="J1991" s="11"/>
      <c r="K1991" s="12"/>
      <c r="L1991" s="12"/>
      <c r="M1991" s="11"/>
    </row>
    <row r="1992" spans="3:13">
      <c r="C1992" s="9"/>
      <c r="D1992" s="17"/>
      <c r="E1992" s="17"/>
      <c r="F1992" s="17"/>
      <c r="G1992" s="11"/>
      <c r="H1992" s="11"/>
      <c r="I1992" s="11"/>
      <c r="J1992" s="11"/>
      <c r="K1992" s="12"/>
      <c r="L1992" s="12"/>
      <c r="M1992" s="11"/>
    </row>
    <row r="1993" spans="3:13">
      <c r="C1993" s="9"/>
      <c r="D1993" s="17"/>
      <c r="E1993" s="17"/>
      <c r="F1993" s="17"/>
      <c r="G1993" s="11"/>
      <c r="H1993" s="11"/>
      <c r="I1993" s="11"/>
      <c r="J1993" s="11"/>
      <c r="K1993" s="12"/>
      <c r="L1993" s="12"/>
      <c r="M1993" s="11"/>
    </row>
    <row r="1994" spans="3:13">
      <c r="C1994" s="9"/>
      <c r="D1994" s="17"/>
      <c r="E1994" s="17"/>
      <c r="F1994" s="17"/>
      <c r="G1994" s="11"/>
      <c r="H1994" s="11"/>
      <c r="I1994" s="11"/>
      <c r="J1994" s="11"/>
      <c r="K1994" s="12"/>
      <c r="L1994" s="12"/>
      <c r="M1994" s="11"/>
    </row>
    <row r="1995" spans="3:13">
      <c r="C1995" s="9"/>
      <c r="D1995" s="17"/>
      <c r="E1995" s="17"/>
      <c r="F1995" s="17"/>
      <c r="G1995" s="11"/>
      <c r="H1995" s="11"/>
      <c r="I1995" s="11"/>
      <c r="J1995" s="11"/>
      <c r="K1995" s="12"/>
      <c r="L1995" s="12"/>
      <c r="M1995" s="11"/>
    </row>
    <row r="1996" spans="3:13">
      <c r="C1996" s="9"/>
      <c r="D1996" s="17"/>
      <c r="E1996" s="17"/>
      <c r="F1996" s="17"/>
      <c r="G1996" s="11"/>
      <c r="H1996" s="11"/>
      <c r="I1996" s="11"/>
      <c r="J1996" s="11"/>
      <c r="K1996" s="12"/>
      <c r="L1996" s="12"/>
      <c r="M1996" s="11"/>
    </row>
    <row r="1997" spans="3:13">
      <c r="C1997" s="9"/>
      <c r="D1997" s="17"/>
      <c r="E1997" s="17"/>
      <c r="F1997" s="17"/>
      <c r="G1997" s="11"/>
      <c r="H1997" s="11"/>
      <c r="I1997" s="11"/>
      <c r="J1997" s="11"/>
      <c r="K1997" s="12"/>
      <c r="L1997" s="12"/>
      <c r="M1997" s="11"/>
    </row>
    <row r="1998" spans="3:13">
      <c r="C1998" s="9"/>
      <c r="D1998" s="17"/>
      <c r="E1998" s="17"/>
      <c r="F1998" s="17"/>
      <c r="G1998" s="11"/>
      <c r="H1998" s="11"/>
      <c r="I1998" s="11"/>
      <c r="J1998" s="11"/>
      <c r="K1998" s="12"/>
      <c r="L1998" s="12"/>
      <c r="M1998" s="11"/>
    </row>
    <row r="1999" spans="3:13">
      <c r="C1999" s="9"/>
      <c r="D1999" s="17"/>
      <c r="E1999" s="17"/>
      <c r="F1999" s="17"/>
      <c r="G1999" s="11"/>
      <c r="H1999" s="11"/>
      <c r="I1999" s="11"/>
      <c r="J1999" s="11"/>
      <c r="K1999" s="12"/>
      <c r="L1999" s="12"/>
      <c r="M1999" s="11"/>
    </row>
    <row r="2000" spans="3:13">
      <c r="C2000" s="9"/>
      <c r="D2000" s="17"/>
      <c r="E2000" s="17"/>
      <c r="F2000" s="17"/>
      <c r="G2000" s="11"/>
      <c r="H2000" s="11"/>
      <c r="I2000" s="11"/>
      <c r="J2000" s="11"/>
      <c r="K2000" s="12"/>
      <c r="L2000" s="12"/>
      <c r="M2000" s="11"/>
    </row>
    <row r="2001" spans="3:13">
      <c r="C2001" s="9"/>
      <c r="D2001" s="17"/>
      <c r="E2001" s="17"/>
      <c r="F2001" s="17"/>
      <c r="G2001" s="11"/>
      <c r="H2001" s="11"/>
      <c r="I2001" s="11"/>
      <c r="J2001" s="11"/>
      <c r="K2001" s="12"/>
      <c r="L2001" s="12"/>
      <c r="M2001" s="11"/>
    </row>
    <row r="2002" spans="3:13">
      <c r="C2002" s="9"/>
      <c r="D2002" s="17"/>
      <c r="E2002" s="17"/>
      <c r="F2002" s="17"/>
      <c r="G2002" s="11"/>
      <c r="H2002" s="11"/>
      <c r="I2002" s="11"/>
      <c r="J2002" s="11"/>
      <c r="K2002" s="12"/>
      <c r="L2002" s="12"/>
      <c r="M2002" s="11"/>
    </row>
    <row r="2003" spans="3:13">
      <c r="C2003" s="9"/>
      <c r="D2003" s="17"/>
      <c r="E2003" s="17"/>
      <c r="F2003" s="17"/>
      <c r="G2003" s="11"/>
      <c r="H2003" s="11"/>
      <c r="I2003" s="11"/>
      <c r="J2003" s="11"/>
      <c r="K2003" s="12"/>
      <c r="L2003" s="12"/>
      <c r="M2003" s="11"/>
    </row>
    <row r="2004" spans="3:13">
      <c r="C2004" s="9"/>
      <c r="D2004" s="17"/>
      <c r="E2004" s="17"/>
      <c r="F2004" s="17"/>
      <c r="G2004" s="11"/>
      <c r="H2004" s="11"/>
      <c r="I2004" s="11"/>
      <c r="J2004" s="11"/>
      <c r="K2004" s="12"/>
      <c r="L2004" s="12"/>
      <c r="M2004" s="11"/>
    </row>
    <row r="2005" spans="3:13">
      <c r="C2005" s="9"/>
      <c r="D2005" s="17"/>
      <c r="E2005" s="17"/>
      <c r="F2005" s="17"/>
      <c r="G2005" s="11"/>
      <c r="H2005" s="11"/>
      <c r="I2005" s="11"/>
      <c r="J2005" s="11"/>
      <c r="K2005" s="12"/>
      <c r="L2005" s="12"/>
      <c r="M2005" s="11"/>
    </row>
    <row r="2006" spans="3:13">
      <c r="C2006" s="9"/>
      <c r="D2006" s="17"/>
      <c r="E2006" s="17"/>
      <c r="F2006" s="17"/>
      <c r="G2006" s="11"/>
      <c r="H2006" s="11"/>
      <c r="I2006" s="11"/>
      <c r="J2006" s="11"/>
      <c r="K2006" s="12"/>
      <c r="L2006" s="12"/>
      <c r="M2006" s="11"/>
    </row>
    <row r="2007" spans="3:13">
      <c r="C2007" s="9"/>
      <c r="D2007" s="17"/>
      <c r="E2007" s="17"/>
      <c r="F2007" s="17"/>
      <c r="G2007" s="11"/>
      <c r="H2007" s="11"/>
      <c r="I2007" s="11"/>
      <c r="J2007" s="11"/>
      <c r="K2007" s="12"/>
      <c r="L2007" s="12"/>
      <c r="M2007" s="11"/>
    </row>
    <row r="2008" spans="3:13">
      <c r="C2008" s="9"/>
      <c r="D2008" s="17"/>
      <c r="E2008" s="17"/>
      <c r="F2008" s="17"/>
      <c r="G2008" s="11"/>
      <c r="H2008" s="11"/>
      <c r="I2008" s="11"/>
      <c r="J2008" s="11"/>
      <c r="K2008" s="12"/>
      <c r="L2008" s="12"/>
      <c r="M2008" s="11"/>
    </row>
    <row r="2009" spans="3:13">
      <c r="C2009" s="9"/>
      <c r="D2009" s="17"/>
      <c r="E2009" s="17"/>
      <c r="F2009" s="17"/>
      <c r="G2009" s="11"/>
      <c r="H2009" s="11"/>
      <c r="I2009" s="11"/>
      <c r="J2009" s="11"/>
      <c r="K2009" s="12"/>
      <c r="L2009" s="12"/>
      <c r="M2009" s="11"/>
    </row>
    <row r="2010" spans="3:13">
      <c r="C2010" s="9"/>
      <c r="D2010" s="17"/>
      <c r="E2010" s="17"/>
      <c r="F2010" s="17"/>
      <c r="G2010" s="11"/>
      <c r="H2010" s="11"/>
      <c r="I2010" s="11"/>
      <c r="J2010" s="11"/>
      <c r="K2010" s="12"/>
      <c r="L2010" s="12"/>
      <c r="M2010" s="11"/>
    </row>
    <row r="2011" spans="3:13">
      <c r="C2011" s="9"/>
      <c r="D2011" s="17"/>
      <c r="E2011" s="17"/>
      <c r="F2011" s="17"/>
      <c r="G2011" s="11"/>
      <c r="H2011" s="11"/>
      <c r="I2011" s="11"/>
      <c r="J2011" s="11"/>
      <c r="K2011" s="12"/>
      <c r="L2011" s="12"/>
      <c r="M2011" s="11"/>
    </row>
    <row r="2012" spans="3:13">
      <c r="C2012" s="9"/>
      <c r="D2012" s="17"/>
      <c r="E2012" s="17"/>
      <c r="F2012" s="17"/>
      <c r="G2012" s="11"/>
      <c r="H2012" s="11"/>
      <c r="I2012" s="11"/>
      <c r="J2012" s="11"/>
      <c r="K2012" s="12"/>
      <c r="L2012" s="12"/>
      <c r="M2012" s="11"/>
    </row>
    <row r="2013" spans="3:13">
      <c r="C2013" s="9"/>
      <c r="D2013" s="17"/>
      <c r="E2013" s="17"/>
      <c r="F2013" s="17"/>
      <c r="G2013" s="11"/>
      <c r="H2013" s="11"/>
      <c r="I2013" s="11"/>
      <c r="J2013" s="11"/>
      <c r="K2013" s="12"/>
      <c r="L2013" s="12"/>
      <c r="M2013" s="11"/>
    </row>
    <row r="2014" spans="3:13">
      <c r="C2014" s="9"/>
      <c r="D2014" s="17"/>
      <c r="E2014" s="17"/>
      <c r="F2014" s="17"/>
      <c r="G2014" s="11"/>
      <c r="H2014" s="11"/>
      <c r="I2014" s="11"/>
      <c r="J2014" s="11"/>
      <c r="K2014" s="12"/>
      <c r="L2014" s="12"/>
      <c r="M2014" s="11"/>
    </row>
    <row r="2015" spans="3:13">
      <c r="C2015" s="9"/>
      <c r="D2015" s="17"/>
      <c r="E2015" s="17"/>
      <c r="F2015" s="17"/>
      <c r="G2015" s="11"/>
      <c r="H2015" s="11"/>
      <c r="I2015" s="11"/>
      <c r="J2015" s="11"/>
      <c r="K2015" s="12"/>
      <c r="L2015" s="12"/>
      <c r="M2015" s="11"/>
    </row>
    <row r="2016" spans="3:13">
      <c r="C2016" s="9"/>
      <c r="D2016" s="17"/>
      <c r="E2016" s="17"/>
      <c r="F2016" s="17"/>
      <c r="G2016" s="11"/>
      <c r="H2016" s="11"/>
      <c r="I2016" s="11"/>
      <c r="J2016" s="11"/>
      <c r="K2016" s="12"/>
      <c r="L2016" s="12"/>
      <c r="M2016" s="11"/>
    </row>
    <row r="2017" spans="3:13">
      <c r="C2017" s="9"/>
      <c r="D2017" s="17"/>
      <c r="E2017" s="17"/>
      <c r="F2017" s="17"/>
      <c r="G2017" s="11"/>
      <c r="H2017" s="11"/>
      <c r="I2017" s="11"/>
      <c r="J2017" s="11"/>
      <c r="K2017" s="12"/>
      <c r="L2017" s="12"/>
      <c r="M2017" s="11"/>
    </row>
    <row r="2018" spans="3:13">
      <c r="C2018" s="9"/>
      <c r="D2018" s="17"/>
      <c r="E2018" s="17"/>
      <c r="F2018" s="17"/>
      <c r="G2018" s="11"/>
      <c r="H2018" s="11"/>
      <c r="I2018" s="11"/>
      <c r="J2018" s="11"/>
      <c r="K2018" s="12"/>
      <c r="L2018" s="12"/>
      <c r="M2018" s="11"/>
    </row>
    <row r="2019" spans="3:13">
      <c r="C2019" s="9"/>
      <c r="D2019" s="17"/>
      <c r="E2019" s="17"/>
      <c r="F2019" s="17"/>
      <c r="G2019" s="11"/>
      <c r="H2019" s="11"/>
      <c r="I2019" s="11"/>
      <c r="J2019" s="11"/>
      <c r="K2019" s="12"/>
      <c r="L2019" s="12"/>
      <c r="M2019" s="11"/>
    </row>
    <row r="2020" spans="3:13">
      <c r="C2020" s="9"/>
      <c r="D2020" s="17"/>
      <c r="E2020" s="17"/>
      <c r="F2020" s="17"/>
      <c r="G2020" s="11"/>
      <c r="H2020" s="11"/>
      <c r="I2020" s="11"/>
      <c r="J2020" s="11"/>
      <c r="K2020" s="12"/>
      <c r="L2020" s="12"/>
      <c r="M2020" s="11"/>
    </row>
    <row r="2021" spans="3:13">
      <c r="C2021" s="9"/>
      <c r="D2021" s="17"/>
      <c r="E2021" s="17"/>
      <c r="F2021" s="17"/>
      <c r="G2021" s="11"/>
      <c r="H2021" s="11"/>
      <c r="I2021" s="11"/>
      <c r="J2021" s="11"/>
      <c r="K2021" s="12"/>
      <c r="L2021" s="12"/>
      <c r="M2021" s="11"/>
    </row>
    <row r="2022" spans="3:13">
      <c r="C2022" s="9"/>
      <c r="D2022" s="17"/>
      <c r="E2022" s="17"/>
      <c r="F2022" s="17"/>
      <c r="G2022" s="11"/>
      <c r="H2022" s="11"/>
      <c r="I2022" s="11"/>
      <c r="J2022" s="11"/>
      <c r="K2022" s="12"/>
      <c r="L2022" s="12"/>
      <c r="M2022" s="11"/>
    </row>
    <row r="2023" spans="3:13">
      <c r="C2023" s="9"/>
      <c r="D2023" s="17"/>
      <c r="E2023" s="17"/>
      <c r="F2023" s="17"/>
      <c r="G2023" s="11"/>
      <c r="H2023" s="11"/>
      <c r="I2023" s="11"/>
      <c r="J2023" s="11"/>
      <c r="K2023" s="12"/>
      <c r="L2023" s="12"/>
      <c r="M2023" s="11"/>
    </row>
    <row r="2024" spans="3:13">
      <c r="C2024" s="9"/>
      <c r="D2024" s="17"/>
      <c r="E2024" s="17"/>
      <c r="F2024" s="17"/>
      <c r="G2024" s="11"/>
      <c r="H2024" s="11"/>
      <c r="I2024" s="11"/>
      <c r="J2024" s="11"/>
      <c r="K2024" s="12"/>
      <c r="L2024" s="12"/>
      <c r="M2024" s="11"/>
    </row>
    <row r="2025" spans="3:13">
      <c r="C2025" s="9"/>
      <c r="D2025" s="17"/>
      <c r="E2025" s="17"/>
      <c r="F2025" s="17"/>
      <c r="G2025" s="11"/>
      <c r="H2025" s="11"/>
      <c r="I2025" s="11"/>
      <c r="J2025" s="11"/>
      <c r="K2025" s="12"/>
      <c r="L2025" s="12"/>
      <c r="M2025" s="11"/>
    </row>
    <row r="2026" spans="3:13">
      <c r="C2026" s="9"/>
      <c r="D2026" s="17"/>
      <c r="E2026" s="17"/>
      <c r="F2026" s="17"/>
      <c r="G2026" s="11"/>
      <c r="H2026" s="11"/>
      <c r="I2026" s="11"/>
      <c r="J2026" s="11"/>
      <c r="K2026" s="12"/>
      <c r="L2026" s="12"/>
      <c r="M2026" s="11"/>
    </row>
    <row r="2027" spans="3:13">
      <c r="C2027" s="9"/>
      <c r="D2027" s="17"/>
      <c r="E2027" s="17"/>
      <c r="F2027" s="17"/>
      <c r="G2027" s="11"/>
      <c r="H2027" s="11"/>
      <c r="I2027" s="11"/>
      <c r="J2027" s="11"/>
      <c r="K2027" s="12"/>
      <c r="L2027" s="12"/>
      <c r="M2027" s="11"/>
    </row>
    <row r="2028" spans="3:13">
      <c r="C2028" s="9"/>
      <c r="D2028" s="17"/>
      <c r="E2028" s="17"/>
      <c r="F2028" s="17"/>
      <c r="G2028" s="11"/>
      <c r="H2028" s="11"/>
      <c r="I2028" s="11"/>
      <c r="J2028" s="11"/>
      <c r="K2028" s="12"/>
      <c r="L2028" s="12"/>
      <c r="M2028" s="11"/>
    </row>
    <row r="2029" spans="3:13">
      <c r="C2029" s="9"/>
      <c r="D2029" s="17"/>
      <c r="E2029" s="17"/>
      <c r="F2029" s="17"/>
      <c r="G2029" s="11"/>
      <c r="H2029" s="11"/>
      <c r="I2029" s="11"/>
      <c r="J2029" s="11"/>
      <c r="K2029" s="12"/>
      <c r="L2029" s="12"/>
      <c r="M2029" s="11"/>
    </row>
    <row r="2030" spans="3:13">
      <c r="C2030" s="9"/>
      <c r="D2030" s="17"/>
      <c r="E2030" s="17"/>
      <c r="F2030" s="17"/>
      <c r="G2030" s="11"/>
      <c r="H2030" s="11"/>
      <c r="I2030" s="11"/>
      <c r="J2030" s="11"/>
      <c r="K2030" s="12"/>
      <c r="L2030" s="12"/>
      <c r="M2030" s="11"/>
    </row>
    <row r="2031" spans="3:13">
      <c r="C2031" s="9"/>
      <c r="D2031" s="17"/>
      <c r="E2031" s="17"/>
      <c r="F2031" s="17"/>
      <c r="G2031" s="11"/>
      <c r="H2031" s="11"/>
      <c r="I2031" s="11"/>
      <c r="J2031" s="11"/>
      <c r="K2031" s="12"/>
      <c r="L2031" s="12"/>
      <c r="M2031" s="11"/>
    </row>
    <row r="2032" spans="3:13">
      <c r="C2032" s="9"/>
      <c r="D2032" s="17"/>
      <c r="E2032" s="17"/>
      <c r="F2032" s="17"/>
      <c r="G2032" s="11"/>
      <c r="H2032" s="11"/>
      <c r="I2032" s="11"/>
      <c r="J2032" s="11"/>
      <c r="K2032" s="12"/>
      <c r="L2032" s="12"/>
      <c r="M2032" s="11"/>
    </row>
    <row r="2033" spans="3:13">
      <c r="C2033" s="9"/>
      <c r="D2033" s="17"/>
      <c r="E2033" s="17"/>
      <c r="F2033" s="17"/>
      <c r="G2033" s="11"/>
      <c r="H2033" s="11"/>
      <c r="I2033" s="11"/>
      <c r="J2033" s="11"/>
      <c r="K2033" s="12"/>
      <c r="L2033" s="12"/>
      <c r="M2033" s="11"/>
    </row>
    <row r="2034" spans="3:13">
      <c r="C2034" s="9"/>
      <c r="D2034" s="17"/>
      <c r="E2034" s="17"/>
      <c r="F2034" s="17"/>
      <c r="G2034" s="11"/>
      <c r="H2034" s="11"/>
      <c r="I2034" s="11"/>
      <c r="J2034" s="11"/>
      <c r="K2034" s="12"/>
      <c r="L2034" s="12"/>
      <c r="M2034" s="11"/>
    </row>
    <row r="2035" spans="3:13">
      <c r="C2035" s="9"/>
      <c r="D2035" s="17"/>
      <c r="E2035" s="17"/>
      <c r="F2035" s="17"/>
      <c r="G2035" s="11"/>
      <c r="H2035" s="11"/>
      <c r="I2035" s="11"/>
      <c r="J2035" s="11"/>
      <c r="K2035" s="12"/>
      <c r="L2035" s="12"/>
      <c r="M2035" s="11"/>
    </row>
    <row r="2036" spans="3:13">
      <c r="C2036" s="9"/>
      <c r="D2036" s="17"/>
      <c r="E2036" s="17"/>
      <c r="F2036" s="17"/>
      <c r="G2036" s="11"/>
      <c r="H2036" s="11"/>
      <c r="I2036" s="11"/>
      <c r="J2036" s="11"/>
      <c r="K2036" s="12"/>
      <c r="L2036" s="12"/>
      <c r="M2036" s="11"/>
    </row>
    <row r="2037" spans="3:13">
      <c r="C2037" s="9"/>
      <c r="D2037" s="17"/>
      <c r="E2037" s="17"/>
      <c r="F2037" s="17"/>
      <c r="G2037" s="11"/>
      <c r="H2037" s="11"/>
      <c r="I2037" s="11"/>
      <c r="J2037" s="11"/>
      <c r="K2037" s="12"/>
      <c r="L2037" s="12"/>
      <c r="M2037" s="11"/>
    </row>
    <row r="2038" spans="3:13">
      <c r="C2038" s="9"/>
      <c r="D2038" s="17"/>
      <c r="E2038" s="17"/>
      <c r="F2038" s="17"/>
      <c r="G2038" s="11"/>
      <c r="H2038" s="11"/>
      <c r="I2038" s="11"/>
      <c r="J2038" s="11"/>
      <c r="K2038" s="12"/>
      <c r="L2038" s="12"/>
      <c r="M2038" s="11"/>
    </row>
    <row r="2039" spans="3:13">
      <c r="C2039" s="9"/>
      <c r="D2039" s="17"/>
      <c r="E2039" s="17"/>
      <c r="F2039" s="17"/>
      <c r="G2039" s="11"/>
      <c r="H2039" s="11"/>
      <c r="I2039" s="11"/>
      <c r="J2039" s="11"/>
      <c r="K2039" s="12"/>
      <c r="L2039" s="12"/>
      <c r="M2039" s="11"/>
    </row>
    <row r="2040" spans="3:13">
      <c r="C2040" s="9"/>
      <c r="D2040" s="17"/>
      <c r="E2040" s="17"/>
      <c r="F2040" s="17"/>
      <c r="G2040" s="11"/>
      <c r="H2040" s="11"/>
      <c r="I2040" s="11"/>
      <c r="J2040" s="11"/>
      <c r="K2040" s="12"/>
      <c r="L2040" s="12"/>
      <c r="M2040" s="11"/>
    </row>
    <row r="2041" spans="3:13">
      <c r="C2041" s="9"/>
      <c r="D2041" s="17"/>
      <c r="E2041" s="17"/>
      <c r="F2041" s="17"/>
      <c r="G2041" s="11"/>
      <c r="H2041" s="11"/>
      <c r="I2041" s="11"/>
      <c r="J2041" s="11"/>
      <c r="K2041" s="12"/>
      <c r="L2041" s="12"/>
      <c r="M2041" s="11"/>
    </row>
    <row r="2042" spans="3:13">
      <c r="C2042" s="9"/>
      <c r="D2042" s="17"/>
      <c r="E2042" s="17"/>
      <c r="F2042" s="17"/>
      <c r="G2042" s="11"/>
      <c r="H2042" s="11"/>
      <c r="I2042" s="11"/>
      <c r="J2042" s="11"/>
      <c r="K2042" s="12"/>
      <c r="L2042" s="12"/>
      <c r="M2042" s="11"/>
    </row>
    <row r="2043" spans="3:13">
      <c r="C2043" s="9"/>
      <c r="D2043" s="17"/>
      <c r="E2043" s="17"/>
      <c r="F2043" s="17"/>
      <c r="G2043" s="11"/>
      <c r="H2043" s="11"/>
      <c r="I2043" s="11"/>
      <c r="J2043" s="11"/>
      <c r="K2043" s="12"/>
      <c r="L2043" s="12"/>
      <c r="M2043" s="11"/>
    </row>
    <row r="2044" spans="3:13">
      <c r="C2044" s="9"/>
      <c r="D2044" s="17"/>
      <c r="E2044" s="17"/>
      <c r="F2044" s="17"/>
      <c r="G2044" s="11"/>
      <c r="H2044" s="11"/>
      <c r="I2044" s="11"/>
      <c r="J2044" s="11"/>
      <c r="K2044" s="12"/>
      <c r="L2044" s="12"/>
      <c r="M2044" s="11"/>
    </row>
    <row r="2045" spans="3:13">
      <c r="C2045" s="9"/>
      <c r="D2045" s="17"/>
      <c r="E2045" s="17"/>
      <c r="F2045" s="17"/>
      <c r="G2045" s="11"/>
      <c r="H2045" s="11"/>
      <c r="I2045" s="11"/>
      <c r="J2045" s="11"/>
      <c r="K2045" s="12"/>
      <c r="L2045" s="12"/>
      <c r="M2045" s="11"/>
    </row>
    <row r="2046" spans="3:13">
      <c r="C2046" s="9"/>
      <c r="D2046" s="17"/>
      <c r="E2046" s="17"/>
      <c r="F2046" s="17"/>
      <c r="G2046" s="11"/>
      <c r="H2046" s="11"/>
      <c r="I2046" s="11"/>
      <c r="J2046" s="11"/>
      <c r="K2046" s="12"/>
      <c r="L2046" s="12"/>
      <c r="M2046" s="11"/>
    </row>
    <row r="2047" spans="3:13">
      <c r="C2047" s="9"/>
      <c r="D2047" s="17"/>
      <c r="E2047" s="17"/>
      <c r="F2047" s="17"/>
      <c r="G2047" s="11"/>
      <c r="H2047" s="11"/>
      <c r="I2047" s="11"/>
      <c r="J2047" s="11"/>
      <c r="K2047" s="12"/>
      <c r="L2047" s="12"/>
      <c r="M2047" s="11"/>
    </row>
    <row r="2048" spans="3:13">
      <c r="C2048" s="9"/>
      <c r="D2048" s="17"/>
      <c r="E2048" s="17"/>
      <c r="F2048" s="17"/>
      <c r="G2048" s="11"/>
      <c r="H2048" s="11"/>
      <c r="I2048" s="11"/>
      <c r="J2048" s="11"/>
      <c r="K2048" s="12"/>
      <c r="L2048" s="12"/>
      <c r="M2048" s="11"/>
    </row>
    <row r="2049" spans="3:13">
      <c r="C2049" s="9"/>
      <c r="D2049" s="17"/>
      <c r="E2049" s="17"/>
      <c r="F2049" s="17"/>
      <c r="G2049" s="11"/>
      <c r="H2049" s="11"/>
      <c r="I2049" s="11"/>
      <c r="J2049" s="11"/>
      <c r="K2049" s="12"/>
      <c r="L2049" s="12"/>
      <c r="M2049" s="11"/>
    </row>
    <row r="2050" spans="3:13">
      <c r="C2050" s="9"/>
      <c r="D2050" s="17"/>
      <c r="E2050" s="17"/>
      <c r="F2050" s="17"/>
      <c r="G2050" s="11"/>
      <c r="H2050" s="11"/>
      <c r="I2050" s="11"/>
      <c r="J2050" s="11"/>
      <c r="K2050" s="12"/>
      <c r="L2050" s="12"/>
      <c r="M2050" s="11"/>
    </row>
    <row r="2051" spans="3:13">
      <c r="C2051" s="9"/>
      <c r="D2051" s="17"/>
      <c r="E2051" s="17"/>
      <c r="F2051" s="17"/>
      <c r="G2051" s="11"/>
      <c r="H2051" s="11"/>
      <c r="I2051" s="11"/>
      <c r="J2051" s="11"/>
      <c r="K2051" s="12"/>
      <c r="L2051" s="12"/>
      <c r="M2051" s="11"/>
    </row>
    <row r="2052" spans="3:13">
      <c r="C2052" s="9"/>
      <c r="D2052" s="17"/>
      <c r="E2052" s="17"/>
      <c r="F2052" s="17"/>
      <c r="G2052" s="11"/>
      <c r="H2052" s="11"/>
      <c r="I2052" s="11"/>
      <c r="J2052" s="11"/>
      <c r="K2052" s="12"/>
      <c r="L2052" s="12"/>
      <c r="M2052" s="11"/>
    </row>
    <row r="2053" spans="3:13">
      <c r="C2053" s="9"/>
      <c r="D2053" s="17"/>
      <c r="E2053" s="17"/>
      <c r="F2053" s="17"/>
      <c r="G2053" s="11"/>
      <c r="H2053" s="11"/>
      <c r="I2053" s="11"/>
      <c r="J2053" s="11"/>
      <c r="K2053" s="12"/>
      <c r="L2053" s="12"/>
      <c r="M2053" s="11"/>
    </row>
    <row r="2054" spans="3:13">
      <c r="C2054" s="9"/>
      <c r="D2054" s="17"/>
      <c r="E2054" s="17"/>
      <c r="F2054" s="17"/>
      <c r="G2054" s="11"/>
      <c r="H2054" s="11"/>
      <c r="I2054" s="11"/>
      <c r="J2054" s="11"/>
      <c r="K2054" s="12"/>
      <c r="L2054" s="12"/>
      <c r="M2054" s="11"/>
    </row>
    <row r="2055" spans="3:13">
      <c r="C2055" s="9"/>
      <c r="D2055" s="17"/>
      <c r="E2055" s="17"/>
      <c r="F2055" s="17"/>
      <c r="G2055" s="11"/>
      <c r="H2055" s="11"/>
      <c r="I2055" s="11"/>
      <c r="J2055" s="11"/>
      <c r="K2055" s="12"/>
      <c r="L2055" s="12"/>
      <c r="M2055" s="11"/>
    </row>
    <row r="2056" spans="3:13">
      <c r="C2056" s="9"/>
      <c r="D2056" s="17"/>
      <c r="E2056" s="17"/>
      <c r="F2056" s="17"/>
      <c r="G2056" s="11"/>
      <c r="H2056" s="11"/>
      <c r="I2056" s="11"/>
      <c r="J2056" s="11"/>
      <c r="K2056" s="12"/>
      <c r="L2056" s="12"/>
      <c r="M2056" s="11"/>
    </row>
    <row r="2057" spans="3:13">
      <c r="C2057" s="9"/>
      <c r="D2057" s="17"/>
      <c r="E2057" s="17"/>
      <c r="F2057" s="17"/>
      <c r="G2057" s="11"/>
      <c r="H2057" s="11"/>
      <c r="I2057" s="11"/>
      <c r="J2057" s="11"/>
      <c r="K2057" s="12"/>
      <c r="L2057" s="12"/>
      <c r="M2057" s="11"/>
    </row>
    <row r="2058" spans="3:13">
      <c r="C2058" s="9"/>
      <c r="D2058" s="17"/>
      <c r="E2058" s="17"/>
      <c r="F2058" s="17"/>
      <c r="G2058" s="11"/>
      <c r="H2058" s="11"/>
      <c r="I2058" s="11"/>
      <c r="J2058" s="11"/>
      <c r="K2058" s="12"/>
      <c r="L2058" s="12"/>
      <c r="M2058" s="11"/>
    </row>
    <row r="2059" spans="3:13">
      <c r="C2059" s="9"/>
      <c r="D2059" s="17"/>
      <c r="E2059" s="17"/>
      <c r="F2059" s="17"/>
      <c r="G2059" s="11"/>
      <c r="H2059" s="11"/>
      <c r="I2059" s="11"/>
      <c r="J2059" s="11"/>
      <c r="K2059" s="12"/>
      <c r="L2059" s="12"/>
      <c r="M2059" s="11"/>
    </row>
    <row r="2060" spans="3:13">
      <c r="C2060" s="9"/>
      <c r="D2060" s="17"/>
      <c r="E2060" s="17"/>
      <c r="F2060" s="17"/>
      <c r="G2060" s="11"/>
      <c r="H2060" s="11"/>
      <c r="I2060" s="11"/>
      <c r="J2060" s="11"/>
      <c r="K2060" s="12"/>
      <c r="L2060" s="12"/>
      <c r="M2060" s="11"/>
    </row>
    <row r="2061" spans="3:13">
      <c r="C2061" s="9"/>
      <c r="D2061" s="17"/>
      <c r="E2061" s="17"/>
      <c r="F2061" s="17"/>
      <c r="G2061" s="11"/>
      <c r="H2061" s="11"/>
      <c r="I2061" s="11"/>
      <c r="J2061" s="11"/>
      <c r="K2061" s="12"/>
      <c r="L2061" s="12"/>
      <c r="M2061" s="11"/>
    </row>
    <row r="2062" spans="3:13">
      <c r="C2062" s="9"/>
      <c r="D2062" s="17"/>
      <c r="E2062" s="17"/>
      <c r="F2062" s="17"/>
      <c r="G2062" s="11"/>
      <c r="H2062" s="11"/>
      <c r="I2062" s="11"/>
      <c r="J2062" s="11"/>
      <c r="K2062" s="12"/>
      <c r="L2062" s="12"/>
      <c r="M2062" s="11"/>
    </row>
    <row r="2063" spans="3:13">
      <c r="C2063" s="9"/>
      <c r="D2063" s="17"/>
      <c r="E2063" s="17"/>
      <c r="F2063" s="17"/>
      <c r="G2063" s="11"/>
      <c r="H2063" s="11"/>
      <c r="I2063" s="11"/>
      <c r="J2063" s="11"/>
      <c r="K2063" s="12"/>
      <c r="L2063" s="12"/>
      <c r="M2063" s="11"/>
    </row>
    <row r="2064" spans="3:13">
      <c r="C2064" s="9"/>
      <c r="D2064" s="17"/>
      <c r="E2064" s="17"/>
      <c r="F2064" s="17"/>
      <c r="G2064" s="11"/>
      <c r="H2064" s="11"/>
      <c r="I2064" s="11"/>
      <c r="J2064" s="11"/>
      <c r="K2064" s="12"/>
      <c r="L2064" s="12"/>
      <c r="M2064" s="11"/>
    </row>
    <row r="2065" spans="3:13">
      <c r="C2065" s="9"/>
      <c r="D2065" s="17"/>
      <c r="E2065" s="17"/>
      <c r="F2065" s="17"/>
      <c r="G2065" s="11"/>
      <c r="H2065" s="11"/>
      <c r="I2065" s="11"/>
      <c r="J2065" s="11"/>
      <c r="K2065" s="12"/>
      <c r="L2065" s="12"/>
      <c r="M2065" s="11"/>
    </row>
    <row r="2066" spans="3:13">
      <c r="C2066" s="9"/>
      <c r="D2066" s="17"/>
      <c r="E2066" s="17"/>
      <c r="F2066" s="17"/>
      <c r="G2066" s="11"/>
      <c r="H2066" s="11"/>
      <c r="I2066" s="11"/>
      <c r="J2066" s="11"/>
      <c r="K2066" s="12"/>
      <c r="L2066" s="12"/>
      <c r="M2066" s="11"/>
    </row>
    <row r="2067" spans="3:13">
      <c r="C2067" s="9"/>
      <c r="D2067" s="17"/>
      <c r="E2067" s="17"/>
      <c r="F2067" s="17"/>
      <c r="G2067" s="11"/>
      <c r="H2067" s="11"/>
      <c r="I2067" s="11"/>
      <c r="J2067" s="11"/>
      <c r="K2067" s="12"/>
      <c r="L2067" s="12"/>
      <c r="M2067" s="11"/>
    </row>
    <row r="2068" spans="3:13">
      <c r="C2068" s="9"/>
      <c r="D2068" s="17"/>
      <c r="E2068" s="17"/>
      <c r="F2068" s="17"/>
      <c r="G2068" s="11"/>
      <c r="H2068" s="11"/>
      <c r="I2068" s="11"/>
      <c r="J2068" s="11"/>
      <c r="K2068" s="12"/>
      <c r="L2068" s="12"/>
      <c r="M2068" s="11"/>
    </row>
    <row r="2069" spans="3:13">
      <c r="C2069" s="9"/>
      <c r="D2069" s="17"/>
      <c r="E2069" s="17"/>
      <c r="F2069" s="17"/>
      <c r="G2069" s="11"/>
      <c r="H2069" s="11"/>
      <c r="I2069" s="11"/>
      <c r="J2069" s="11"/>
      <c r="K2069" s="12"/>
      <c r="L2069" s="12"/>
      <c r="M2069" s="11"/>
    </row>
    <row r="2070" spans="3:13">
      <c r="C2070" s="9"/>
      <c r="D2070" s="17"/>
      <c r="E2070" s="17"/>
      <c r="F2070" s="17"/>
      <c r="G2070" s="11"/>
      <c r="H2070" s="11"/>
      <c r="I2070" s="11"/>
      <c r="J2070" s="11"/>
      <c r="K2070" s="12"/>
      <c r="L2070" s="12"/>
      <c r="M2070" s="11"/>
    </row>
    <row r="2071" spans="3:13">
      <c r="C2071" s="9"/>
      <c r="D2071" s="17"/>
      <c r="E2071" s="17"/>
      <c r="F2071" s="17"/>
      <c r="G2071" s="11"/>
      <c r="H2071" s="11"/>
      <c r="I2071" s="11"/>
      <c r="J2071" s="11"/>
      <c r="K2071" s="12"/>
      <c r="L2071" s="12"/>
      <c r="M2071" s="11"/>
    </row>
    <row r="2072" spans="3:13">
      <c r="C2072" s="9"/>
      <c r="D2072" s="17"/>
      <c r="E2072" s="17"/>
      <c r="F2072" s="17"/>
      <c r="G2072" s="11"/>
      <c r="H2072" s="11"/>
      <c r="I2072" s="11"/>
      <c r="J2072" s="11"/>
      <c r="K2072" s="12"/>
      <c r="L2072" s="12"/>
      <c r="M2072" s="11"/>
    </row>
    <row r="2073" spans="3:13">
      <c r="C2073" s="9"/>
      <c r="D2073" s="17"/>
      <c r="E2073" s="17"/>
      <c r="F2073" s="17"/>
      <c r="G2073" s="11"/>
      <c r="H2073" s="11"/>
      <c r="I2073" s="11"/>
      <c r="J2073" s="11"/>
      <c r="K2073" s="12"/>
      <c r="L2073" s="12"/>
      <c r="M2073" s="11"/>
    </row>
    <row r="2074" spans="3:13">
      <c r="C2074" s="9"/>
      <c r="D2074" s="17"/>
      <c r="E2074" s="17"/>
      <c r="F2074" s="17"/>
      <c r="G2074" s="11"/>
      <c r="H2074" s="11"/>
      <c r="I2074" s="11"/>
      <c r="J2074" s="11"/>
      <c r="K2074" s="12"/>
      <c r="L2074" s="12"/>
      <c r="M2074" s="11"/>
    </row>
    <row r="2075" spans="3:13">
      <c r="C2075" s="9"/>
      <c r="D2075" s="17"/>
      <c r="E2075" s="17"/>
      <c r="F2075" s="17"/>
      <c r="G2075" s="11"/>
      <c r="H2075" s="11"/>
      <c r="I2075" s="11"/>
      <c r="J2075" s="11"/>
      <c r="K2075" s="12"/>
      <c r="L2075" s="12"/>
      <c r="M2075" s="11"/>
    </row>
    <row r="2076" spans="3:13">
      <c r="C2076" s="9"/>
      <c r="D2076" s="17"/>
      <c r="E2076" s="17"/>
      <c r="F2076" s="17"/>
      <c r="G2076" s="11"/>
      <c r="H2076" s="11"/>
      <c r="I2076" s="11"/>
      <c r="J2076" s="11"/>
      <c r="K2076" s="12"/>
      <c r="L2076" s="12"/>
      <c r="M2076" s="11"/>
    </row>
    <row r="2077" spans="3:13">
      <c r="C2077" s="9"/>
      <c r="D2077" s="17"/>
      <c r="E2077" s="17"/>
      <c r="F2077" s="17"/>
      <c r="G2077" s="11"/>
      <c r="H2077" s="11"/>
      <c r="I2077" s="11"/>
      <c r="J2077" s="11"/>
      <c r="K2077" s="12"/>
      <c r="L2077" s="12"/>
      <c r="M2077" s="11"/>
    </row>
    <row r="2078" spans="3:13">
      <c r="C2078" s="9"/>
      <c r="D2078" s="17"/>
      <c r="E2078" s="17"/>
      <c r="F2078" s="17"/>
      <c r="G2078" s="11"/>
      <c r="H2078" s="11"/>
      <c r="I2078" s="11"/>
      <c r="J2078" s="11"/>
      <c r="K2078" s="12"/>
      <c r="L2078" s="12"/>
      <c r="M2078" s="11"/>
    </row>
    <row r="2079" spans="3:13">
      <c r="C2079" s="9"/>
      <c r="D2079" s="17"/>
      <c r="E2079" s="17"/>
      <c r="F2079" s="17"/>
      <c r="G2079" s="11"/>
      <c r="H2079" s="11"/>
      <c r="I2079" s="11"/>
      <c r="J2079" s="11"/>
      <c r="K2079" s="12"/>
      <c r="L2079" s="12"/>
      <c r="M2079" s="11"/>
    </row>
    <row r="2080" spans="3:13">
      <c r="C2080" s="9"/>
      <c r="D2080" s="17"/>
      <c r="E2080" s="17"/>
      <c r="F2080" s="17"/>
      <c r="G2080" s="11"/>
      <c r="H2080" s="11"/>
      <c r="I2080" s="11"/>
      <c r="J2080" s="11"/>
      <c r="K2080" s="12"/>
      <c r="L2080" s="12"/>
      <c r="M2080" s="11"/>
    </row>
    <row r="2081" spans="3:13">
      <c r="C2081" s="9"/>
      <c r="D2081" s="17"/>
      <c r="E2081" s="17"/>
      <c r="F2081" s="17"/>
      <c r="G2081" s="11"/>
      <c r="H2081" s="11"/>
      <c r="I2081" s="11"/>
      <c r="J2081" s="11"/>
      <c r="K2081" s="12"/>
      <c r="L2081" s="12"/>
      <c r="M2081" s="11"/>
    </row>
    <row r="2082" spans="3:13">
      <c r="C2082" s="9"/>
      <c r="D2082" s="17"/>
      <c r="E2082" s="17"/>
      <c r="F2082" s="17"/>
      <c r="G2082" s="11"/>
      <c r="H2082" s="11"/>
      <c r="I2082" s="11"/>
      <c r="J2082" s="11"/>
      <c r="K2082" s="12"/>
      <c r="L2082" s="12"/>
      <c r="M2082" s="11"/>
    </row>
    <row r="2083" spans="3:13">
      <c r="C2083" s="9"/>
      <c r="D2083" s="17"/>
      <c r="E2083" s="17"/>
      <c r="F2083" s="17"/>
      <c r="G2083" s="11"/>
      <c r="H2083" s="11"/>
      <c r="I2083" s="11"/>
      <c r="J2083" s="11"/>
      <c r="K2083" s="12"/>
      <c r="L2083" s="12"/>
      <c r="M2083" s="11"/>
    </row>
    <row r="2084" spans="3:13">
      <c r="C2084" s="9"/>
      <c r="D2084" s="17"/>
      <c r="E2084" s="17"/>
      <c r="F2084" s="17"/>
      <c r="G2084" s="11"/>
      <c r="H2084" s="11"/>
      <c r="I2084" s="11"/>
      <c r="J2084" s="11"/>
      <c r="K2084" s="12"/>
      <c r="L2084" s="12"/>
      <c r="M2084" s="11"/>
    </row>
    <row r="2085" spans="3:13">
      <c r="C2085" s="9"/>
      <c r="D2085" s="17"/>
      <c r="E2085" s="17"/>
      <c r="F2085" s="17"/>
      <c r="G2085" s="11"/>
      <c r="H2085" s="11"/>
      <c r="I2085" s="11"/>
      <c r="J2085" s="11"/>
      <c r="K2085" s="12"/>
      <c r="L2085" s="12"/>
      <c r="M2085" s="11"/>
    </row>
    <row r="2086" spans="3:13">
      <c r="C2086" s="9"/>
      <c r="D2086" s="17"/>
      <c r="E2086" s="17"/>
      <c r="F2086" s="17"/>
      <c r="G2086" s="11"/>
      <c r="H2086" s="11"/>
      <c r="I2086" s="11"/>
      <c r="J2086" s="11"/>
      <c r="K2086" s="12"/>
      <c r="L2086" s="12"/>
      <c r="M2086" s="11"/>
    </row>
    <row r="2087" spans="3:13">
      <c r="C2087" s="9"/>
      <c r="D2087" s="17"/>
      <c r="E2087" s="17"/>
      <c r="F2087" s="17"/>
      <c r="G2087" s="11"/>
      <c r="H2087" s="11"/>
      <c r="I2087" s="11"/>
      <c r="J2087" s="11"/>
      <c r="K2087" s="12"/>
      <c r="L2087" s="12"/>
      <c r="M2087" s="11"/>
    </row>
    <row r="2088" spans="3:13">
      <c r="C2088" s="9"/>
      <c r="D2088" s="17"/>
      <c r="E2088" s="17"/>
      <c r="F2088" s="17"/>
      <c r="G2088" s="11"/>
      <c r="H2088" s="11"/>
      <c r="I2088" s="11"/>
      <c r="J2088" s="11"/>
      <c r="K2088" s="12"/>
      <c r="L2088" s="12"/>
      <c r="M2088" s="11"/>
    </row>
    <row r="2089" spans="3:13">
      <c r="C2089" s="9"/>
      <c r="D2089" s="17"/>
      <c r="E2089" s="17"/>
      <c r="F2089" s="17"/>
      <c r="G2089" s="11"/>
      <c r="H2089" s="11"/>
      <c r="I2089" s="11"/>
      <c r="J2089" s="11"/>
      <c r="K2089" s="12"/>
      <c r="L2089" s="12"/>
      <c r="M2089" s="11"/>
    </row>
    <row r="2090" spans="3:13">
      <c r="C2090" s="9"/>
      <c r="D2090" s="17"/>
      <c r="E2090" s="17"/>
      <c r="F2090" s="17"/>
      <c r="G2090" s="11"/>
      <c r="H2090" s="11"/>
      <c r="I2090" s="11"/>
      <c r="J2090" s="11"/>
      <c r="K2090" s="12"/>
      <c r="L2090" s="12"/>
      <c r="M2090" s="11"/>
    </row>
    <row r="2091" spans="3:13">
      <c r="C2091" s="9"/>
      <c r="D2091" s="17"/>
      <c r="E2091" s="17"/>
      <c r="F2091" s="17"/>
      <c r="G2091" s="11"/>
      <c r="H2091" s="11"/>
      <c r="I2091" s="11"/>
      <c r="J2091" s="11"/>
      <c r="K2091" s="12"/>
      <c r="L2091" s="12"/>
      <c r="M2091" s="11"/>
    </row>
    <row r="2092" spans="3:13">
      <c r="C2092" s="9"/>
      <c r="D2092" s="17"/>
      <c r="E2092" s="17"/>
      <c r="F2092" s="17"/>
      <c r="G2092" s="11"/>
      <c r="H2092" s="11"/>
      <c r="I2092" s="11"/>
      <c r="J2092" s="11"/>
      <c r="K2092" s="12"/>
      <c r="L2092" s="12"/>
      <c r="M2092" s="11"/>
    </row>
    <row r="2093" spans="3:13">
      <c r="C2093" s="9"/>
      <c r="D2093" s="17"/>
      <c r="E2093" s="17"/>
      <c r="F2093" s="17"/>
      <c r="G2093" s="11"/>
      <c r="H2093" s="11"/>
      <c r="I2093" s="11"/>
      <c r="J2093" s="11"/>
      <c r="K2093" s="12"/>
      <c r="L2093" s="12"/>
      <c r="M2093" s="11"/>
    </row>
    <row r="2094" spans="3:13">
      <c r="C2094" s="9"/>
      <c r="D2094" s="17"/>
      <c r="E2094" s="17"/>
      <c r="F2094" s="17"/>
      <c r="G2094" s="11"/>
      <c r="H2094" s="11"/>
      <c r="I2094" s="11"/>
      <c r="J2094" s="11"/>
      <c r="K2094" s="12"/>
      <c r="L2094" s="12"/>
      <c r="M2094" s="11"/>
    </row>
    <row r="2095" spans="3:13">
      <c r="C2095" s="9"/>
      <c r="D2095" s="17"/>
      <c r="E2095" s="17"/>
      <c r="F2095" s="17"/>
      <c r="G2095" s="11"/>
      <c r="H2095" s="11"/>
      <c r="I2095" s="11"/>
      <c r="J2095" s="11"/>
      <c r="K2095" s="12"/>
      <c r="L2095" s="12"/>
      <c r="M2095" s="11"/>
    </row>
    <row r="2096" spans="3:13">
      <c r="C2096" s="9"/>
      <c r="D2096" s="17"/>
      <c r="E2096" s="17"/>
      <c r="F2096" s="17"/>
      <c r="G2096" s="11"/>
      <c r="H2096" s="11"/>
      <c r="I2096" s="11"/>
      <c r="J2096" s="11"/>
      <c r="K2096" s="12"/>
      <c r="L2096" s="12"/>
      <c r="M2096" s="11"/>
    </row>
    <row r="2097" spans="3:13">
      <c r="C2097" s="9"/>
      <c r="D2097" s="17"/>
      <c r="E2097" s="17"/>
      <c r="F2097" s="17"/>
      <c r="G2097" s="11"/>
      <c r="H2097" s="11"/>
      <c r="I2097" s="11"/>
      <c r="J2097" s="11"/>
      <c r="K2097" s="12"/>
      <c r="L2097" s="12"/>
      <c r="M2097" s="11"/>
    </row>
    <row r="2098" spans="3:13">
      <c r="C2098" s="9"/>
      <c r="D2098" s="17"/>
      <c r="E2098" s="17"/>
      <c r="F2098" s="17"/>
      <c r="G2098" s="11"/>
      <c r="H2098" s="11"/>
      <c r="I2098" s="11"/>
      <c r="J2098" s="11"/>
      <c r="K2098" s="12"/>
      <c r="L2098" s="12"/>
      <c r="M2098" s="11"/>
    </row>
    <row r="2099" spans="3:13">
      <c r="C2099" s="9"/>
      <c r="D2099" s="17"/>
      <c r="E2099" s="17"/>
      <c r="F2099" s="17"/>
      <c r="G2099" s="11"/>
      <c r="H2099" s="11"/>
      <c r="I2099" s="11"/>
      <c r="J2099" s="11"/>
      <c r="K2099" s="12"/>
      <c r="L2099" s="12"/>
      <c r="M2099" s="11"/>
    </row>
    <row r="2100" spans="3:13">
      <c r="C2100" s="9"/>
      <c r="D2100" s="17"/>
      <c r="E2100" s="17"/>
      <c r="F2100" s="17"/>
      <c r="G2100" s="11"/>
      <c r="H2100" s="11"/>
      <c r="I2100" s="11"/>
      <c r="J2100" s="11"/>
      <c r="K2100" s="12"/>
      <c r="L2100" s="12"/>
      <c r="M2100" s="11"/>
    </row>
    <row r="2101" spans="3:13">
      <c r="C2101" s="9"/>
      <c r="D2101" s="17"/>
      <c r="E2101" s="17"/>
      <c r="F2101" s="17"/>
      <c r="G2101" s="11"/>
      <c r="H2101" s="11"/>
      <c r="I2101" s="11"/>
      <c r="J2101" s="11"/>
      <c r="K2101" s="12"/>
      <c r="L2101" s="12"/>
      <c r="M2101" s="11"/>
    </row>
    <row r="2102" spans="3:13">
      <c r="C2102" s="9"/>
      <c r="D2102" s="17"/>
      <c r="E2102" s="17"/>
      <c r="F2102" s="17"/>
      <c r="G2102" s="11"/>
      <c r="H2102" s="11"/>
      <c r="I2102" s="11"/>
      <c r="J2102" s="11"/>
      <c r="K2102" s="12"/>
      <c r="L2102" s="12"/>
      <c r="M2102" s="11"/>
    </row>
    <row r="2103" spans="3:13">
      <c r="C2103" s="9"/>
      <c r="D2103" s="17"/>
      <c r="E2103" s="17"/>
      <c r="F2103" s="17"/>
      <c r="G2103" s="11"/>
      <c r="H2103" s="11"/>
      <c r="I2103" s="11"/>
      <c r="J2103" s="11"/>
      <c r="K2103" s="12"/>
      <c r="L2103" s="12"/>
      <c r="M2103" s="11"/>
    </row>
    <row r="2104" spans="3:13">
      <c r="C2104" s="9"/>
      <c r="D2104" s="17"/>
      <c r="E2104" s="17"/>
      <c r="F2104" s="17"/>
      <c r="G2104" s="11"/>
      <c r="H2104" s="11"/>
      <c r="I2104" s="11"/>
      <c r="J2104" s="11"/>
      <c r="K2104" s="12"/>
      <c r="L2104" s="12"/>
      <c r="M2104" s="11"/>
    </row>
    <row r="2105" spans="3:13">
      <c r="C2105" s="9"/>
      <c r="D2105" s="17"/>
      <c r="E2105" s="17"/>
      <c r="F2105" s="17"/>
      <c r="G2105" s="11"/>
      <c r="H2105" s="11"/>
      <c r="I2105" s="11"/>
      <c r="J2105" s="11"/>
      <c r="K2105" s="12"/>
      <c r="L2105" s="12"/>
      <c r="M2105" s="11"/>
    </row>
    <row r="2106" spans="3:13">
      <c r="C2106" s="9"/>
      <c r="D2106" s="17"/>
      <c r="E2106" s="17"/>
      <c r="F2106" s="17"/>
      <c r="G2106" s="11"/>
      <c r="H2106" s="11"/>
      <c r="I2106" s="11"/>
      <c r="J2106" s="11"/>
      <c r="K2106" s="12"/>
      <c r="L2106" s="12"/>
      <c r="M2106" s="11"/>
    </row>
    <row r="2107" spans="3:13">
      <c r="C2107" s="9"/>
      <c r="D2107" s="17"/>
      <c r="E2107" s="17"/>
      <c r="F2107" s="17"/>
      <c r="G2107" s="11"/>
      <c r="H2107" s="11"/>
      <c r="I2107" s="11"/>
      <c r="J2107" s="11"/>
      <c r="K2107" s="12"/>
      <c r="L2107" s="12"/>
      <c r="M2107" s="11"/>
    </row>
    <row r="2108" spans="3:13">
      <c r="C2108" s="9"/>
      <c r="D2108" s="17"/>
      <c r="E2108" s="17"/>
      <c r="F2108" s="17"/>
      <c r="G2108" s="11"/>
      <c r="H2108" s="11"/>
      <c r="I2108" s="11"/>
      <c r="J2108" s="11"/>
      <c r="K2108" s="12"/>
      <c r="L2108" s="12"/>
      <c r="M2108" s="11"/>
    </row>
    <row r="2109" spans="3:13">
      <c r="C2109" s="9"/>
      <c r="D2109" s="17"/>
      <c r="E2109" s="17"/>
      <c r="F2109" s="17"/>
      <c r="G2109" s="11"/>
      <c r="H2109" s="11"/>
      <c r="I2109" s="11"/>
      <c r="J2109" s="11"/>
      <c r="K2109" s="12"/>
      <c r="L2109" s="12"/>
      <c r="M2109" s="11"/>
    </row>
    <row r="2110" spans="3:13">
      <c r="C2110" s="9"/>
      <c r="D2110" s="17"/>
      <c r="E2110" s="17"/>
      <c r="F2110" s="17"/>
      <c r="G2110" s="11"/>
      <c r="H2110" s="11"/>
      <c r="I2110" s="11"/>
      <c r="J2110" s="11"/>
      <c r="K2110" s="12"/>
      <c r="L2110" s="12"/>
      <c r="M2110" s="11"/>
    </row>
    <row r="2111" spans="3:13">
      <c r="C2111" s="9"/>
      <c r="D2111" s="17"/>
      <c r="E2111" s="17"/>
      <c r="F2111" s="17"/>
      <c r="G2111" s="11"/>
      <c r="H2111" s="11"/>
      <c r="I2111" s="11"/>
      <c r="J2111" s="11"/>
      <c r="K2111" s="12"/>
      <c r="L2111" s="12"/>
      <c r="M2111" s="11"/>
    </row>
    <row r="2112" spans="3:13">
      <c r="C2112" s="9"/>
      <c r="D2112" s="17"/>
      <c r="E2112" s="17"/>
      <c r="F2112" s="17"/>
      <c r="G2112" s="11"/>
      <c r="H2112" s="11"/>
      <c r="I2112" s="11"/>
      <c r="J2112" s="11"/>
      <c r="K2112" s="12"/>
      <c r="L2112" s="12"/>
      <c r="M2112" s="11"/>
    </row>
    <row r="2113" spans="3:13">
      <c r="C2113" s="9"/>
      <c r="D2113" s="17"/>
      <c r="E2113" s="17"/>
      <c r="F2113" s="17"/>
      <c r="G2113" s="11"/>
      <c r="H2113" s="11"/>
      <c r="I2113" s="11"/>
      <c r="J2113" s="11"/>
      <c r="K2113" s="12"/>
      <c r="L2113" s="12"/>
      <c r="M2113" s="11"/>
    </row>
    <row r="2114" spans="3:13">
      <c r="C2114" s="9"/>
      <c r="D2114" s="17"/>
      <c r="E2114" s="17"/>
      <c r="F2114" s="17"/>
      <c r="G2114" s="11"/>
      <c r="H2114" s="11"/>
      <c r="I2114" s="11"/>
      <c r="J2114" s="11"/>
      <c r="K2114" s="12"/>
      <c r="L2114" s="12"/>
      <c r="M2114" s="11"/>
    </row>
    <row r="2115" spans="3:13">
      <c r="C2115" s="9"/>
      <c r="D2115" s="17"/>
      <c r="E2115" s="17"/>
      <c r="F2115" s="17"/>
      <c r="G2115" s="11"/>
      <c r="H2115" s="11"/>
      <c r="I2115" s="11"/>
      <c r="J2115" s="11"/>
      <c r="K2115" s="12"/>
      <c r="L2115" s="12"/>
      <c r="M2115" s="11"/>
    </row>
    <row r="2116" spans="3:13">
      <c r="C2116" s="9"/>
      <c r="D2116" s="17"/>
      <c r="E2116" s="17"/>
      <c r="F2116" s="17"/>
      <c r="G2116" s="11"/>
      <c r="H2116" s="11"/>
      <c r="I2116" s="11"/>
      <c r="J2116" s="11"/>
      <c r="K2116" s="12"/>
      <c r="L2116" s="12"/>
      <c r="M2116" s="11"/>
    </row>
    <row r="2117" spans="3:13">
      <c r="C2117" s="9"/>
      <c r="D2117" s="17"/>
      <c r="E2117" s="17"/>
      <c r="F2117" s="17"/>
      <c r="G2117" s="11"/>
      <c r="H2117" s="11"/>
      <c r="I2117" s="11"/>
      <c r="J2117" s="11"/>
      <c r="K2117" s="12"/>
      <c r="L2117" s="12"/>
      <c r="M2117" s="11"/>
    </row>
    <row r="2118" spans="3:13">
      <c r="C2118" s="9"/>
      <c r="D2118" s="17"/>
      <c r="E2118" s="17"/>
      <c r="F2118" s="17"/>
      <c r="G2118" s="11"/>
      <c r="H2118" s="11"/>
      <c r="I2118" s="11"/>
      <c r="J2118" s="11"/>
      <c r="K2118" s="12"/>
      <c r="L2118" s="12"/>
      <c r="M2118" s="11"/>
    </row>
    <row r="2119" spans="3:13">
      <c r="C2119" s="9"/>
      <c r="D2119" s="17"/>
      <c r="E2119" s="17"/>
      <c r="F2119" s="17"/>
      <c r="G2119" s="11"/>
      <c r="H2119" s="11"/>
      <c r="I2119" s="11"/>
      <c r="J2119" s="11"/>
      <c r="K2119" s="12"/>
      <c r="L2119" s="12"/>
      <c r="M2119" s="11"/>
    </row>
    <row r="2120" spans="3:13">
      <c r="C2120" s="9"/>
      <c r="D2120" s="17"/>
      <c r="E2120" s="17"/>
      <c r="F2120" s="17"/>
      <c r="G2120" s="11"/>
      <c r="H2120" s="11"/>
      <c r="I2120" s="11"/>
      <c r="J2120" s="11"/>
      <c r="K2120" s="12"/>
      <c r="L2120" s="12"/>
      <c r="M2120" s="11"/>
    </row>
    <row r="2121" spans="3:13">
      <c r="C2121" s="9"/>
      <c r="D2121" s="17"/>
      <c r="E2121" s="17"/>
      <c r="F2121" s="17"/>
      <c r="G2121" s="11"/>
      <c r="H2121" s="11"/>
      <c r="I2121" s="11"/>
      <c r="J2121" s="11"/>
      <c r="K2121" s="12"/>
      <c r="L2121" s="12"/>
      <c r="M2121" s="11"/>
    </row>
    <row r="2122" spans="3:13">
      <c r="C2122" s="9"/>
      <c r="D2122" s="17"/>
      <c r="E2122" s="17"/>
      <c r="F2122" s="17"/>
      <c r="G2122" s="11"/>
      <c r="H2122" s="11"/>
      <c r="I2122" s="11"/>
      <c r="J2122" s="11"/>
      <c r="K2122" s="12"/>
      <c r="L2122" s="12"/>
      <c r="M2122" s="11"/>
    </row>
    <row r="2123" spans="3:13">
      <c r="C2123" s="9"/>
      <c r="D2123" s="17"/>
      <c r="E2123" s="17"/>
      <c r="F2123" s="17"/>
      <c r="G2123" s="11"/>
      <c r="H2123" s="11"/>
      <c r="I2123" s="11"/>
      <c r="J2123" s="11"/>
      <c r="K2123" s="12"/>
      <c r="L2123" s="12"/>
      <c r="M2123" s="11"/>
    </row>
    <row r="2124" spans="3:13">
      <c r="C2124" s="9"/>
      <c r="D2124" s="17"/>
      <c r="E2124" s="17"/>
      <c r="F2124" s="17"/>
      <c r="G2124" s="11"/>
      <c r="H2124" s="11"/>
      <c r="I2124" s="11"/>
      <c r="J2124" s="11"/>
      <c r="K2124" s="12"/>
      <c r="L2124" s="12"/>
      <c r="M2124" s="11"/>
    </row>
    <row r="2125" spans="3:13">
      <c r="C2125" s="9"/>
      <c r="D2125" s="17"/>
      <c r="E2125" s="17"/>
      <c r="F2125" s="17"/>
      <c r="G2125" s="11"/>
      <c r="H2125" s="11"/>
      <c r="I2125" s="11"/>
      <c r="J2125" s="11"/>
      <c r="K2125" s="12"/>
      <c r="L2125" s="12"/>
      <c r="M2125" s="11"/>
    </row>
    <row r="2126" spans="3:13">
      <c r="C2126" s="9"/>
      <c r="D2126" s="17"/>
      <c r="E2126" s="17"/>
      <c r="F2126" s="17"/>
      <c r="G2126" s="11"/>
      <c r="H2126" s="11"/>
      <c r="I2126" s="11"/>
      <c r="J2126" s="11"/>
      <c r="K2126" s="12"/>
      <c r="L2126" s="12"/>
      <c r="M2126" s="11"/>
    </row>
    <row r="2127" spans="3:13">
      <c r="C2127" s="9"/>
      <c r="D2127" s="17"/>
      <c r="E2127" s="17"/>
      <c r="F2127" s="17"/>
      <c r="G2127" s="11"/>
      <c r="H2127" s="11"/>
      <c r="I2127" s="11"/>
      <c r="J2127" s="11"/>
      <c r="K2127" s="12"/>
      <c r="L2127" s="12"/>
      <c r="M2127" s="11"/>
    </row>
    <row r="2128" spans="3:13">
      <c r="C2128" s="9"/>
      <c r="D2128" s="17"/>
      <c r="E2128" s="17"/>
      <c r="F2128" s="17"/>
      <c r="G2128" s="11"/>
      <c r="H2128" s="11"/>
      <c r="I2128" s="11"/>
      <c r="J2128" s="11"/>
      <c r="K2128" s="12"/>
      <c r="L2128" s="12"/>
      <c r="M2128" s="11"/>
    </row>
    <row r="2129" spans="3:13">
      <c r="C2129" s="9"/>
      <c r="D2129" s="17"/>
      <c r="E2129" s="17"/>
      <c r="F2129" s="17"/>
      <c r="G2129" s="11"/>
      <c r="H2129" s="11"/>
      <c r="I2129" s="11"/>
      <c r="J2129" s="11"/>
      <c r="K2129" s="12"/>
      <c r="L2129" s="12"/>
      <c r="M2129" s="11"/>
    </row>
    <row r="2130" spans="3:13">
      <c r="C2130" s="9"/>
      <c r="D2130" s="17"/>
      <c r="E2130" s="17"/>
      <c r="F2130" s="17"/>
      <c r="G2130" s="11"/>
      <c r="H2130" s="11"/>
      <c r="I2130" s="11"/>
      <c r="J2130" s="11"/>
      <c r="K2130" s="12"/>
      <c r="L2130" s="12"/>
      <c r="M2130" s="11"/>
    </row>
    <row r="2131" spans="3:13">
      <c r="C2131" s="9"/>
      <c r="D2131" s="17"/>
      <c r="E2131" s="17"/>
      <c r="F2131" s="17"/>
      <c r="G2131" s="11"/>
      <c r="H2131" s="11"/>
      <c r="I2131" s="11"/>
      <c r="J2131" s="11"/>
      <c r="K2131" s="12"/>
      <c r="L2131" s="12"/>
      <c r="M2131" s="11"/>
    </row>
    <row r="2132" spans="3:13">
      <c r="C2132" s="9"/>
      <c r="D2132" s="17"/>
      <c r="E2132" s="17"/>
      <c r="F2132" s="17"/>
      <c r="G2132" s="11"/>
      <c r="H2132" s="11"/>
      <c r="I2132" s="11"/>
      <c r="J2132" s="11"/>
      <c r="K2132" s="12"/>
      <c r="L2132" s="12"/>
      <c r="M2132" s="11"/>
    </row>
    <row r="2133" spans="3:13">
      <c r="C2133" s="9"/>
      <c r="D2133" s="17"/>
      <c r="E2133" s="17"/>
      <c r="F2133" s="17"/>
      <c r="G2133" s="11"/>
      <c r="H2133" s="11"/>
      <c r="I2133" s="11"/>
      <c r="J2133" s="11"/>
      <c r="K2133" s="12"/>
      <c r="L2133" s="12"/>
      <c r="M2133" s="11"/>
    </row>
    <row r="2134" spans="3:13">
      <c r="C2134" s="9"/>
      <c r="D2134" s="17"/>
      <c r="E2134" s="17"/>
      <c r="F2134" s="17"/>
      <c r="G2134" s="11"/>
      <c r="H2134" s="11"/>
      <c r="I2134" s="11"/>
      <c r="J2134" s="11"/>
      <c r="K2134" s="12"/>
      <c r="L2134" s="12"/>
      <c r="M2134" s="11"/>
    </row>
    <row r="2135" spans="3:13">
      <c r="C2135" s="9"/>
      <c r="D2135" s="17"/>
      <c r="E2135" s="17"/>
      <c r="F2135" s="17"/>
      <c r="G2135" s="11"/>
      <c r="H2135" s="11"/>
      <c r="I2135" s="11"/>
      <c r="J2135" s="11"/>
      <c r="K2135" s="12"/>
      <c r="L2135" s="12"/>
      <c r="M2135" s="11"/>
    </row>
    <row r="2136" spans="3:13">
      <c r="C2136" s="9"/>
      <c r="D2136" s="17"/>
      <c r="E2136" s="17"/>
      <c r="F2136" s="17"/>
      <c r="G2136" s="11"/>
      <c r="H2136" s="11"/>
      <c r="I2136" s="11"/>
      <c r="J2136" s="11"/>
      <c r="K2136" s="12"/>
      <c r="L2136" s="12"/>
      <c r="M2136" s="11"/>
    </row>
    <row r="2137" spans="3:13">
      <c r="C2137" s="9"/>
      <c r="D2137" s="17"/>
      <c r="E2137" s="17"/>
      <c r="F2137" s="17"/>
      <c r="G2137" s="11"/>
      <c r="H2137" s="11"/>
      <c r="I2137" s="11"/>
      <c r="J2137" s="11"/>
      <c r="K2137" s="12"/>
      <c r="L2137" s="12"/>
      <c r="M2137" s="11"/>
    </row>
    <row r="2138" spans="3:13">
      <c r="C2138" s="9"/>
      <c r="D2138" s="17"/>
      <c r="E2138" s="17"/>
      <c r="F2138" s="17"/>
      <c r="G2138" s="11"/>
      <c r="H2138" s="11"/>
      <c r="I2138" s="11"/>
      <c r="J2138" s="11"/>
      <c r="K2138" s="12"/>
      <c r="L2138" s="12"/>
      <c r="M2138" s="11"/>
    </row>
    <row r="2139" spans="3:13">
      <c r="C2139" s="9"/>
      <c r="D2139" s="17"/>
      <c r="E2139" s="17"/>
      <c r="F2139" s="17"/>
      <c r="G2139" s="11"/>
      <c r="H2139" s="11"/>
      <c r="I2139" s="11"/>
      <c r="J2139" s="11"/>
      <c r="K2139" s="12"/>
      <c r="L2139" s="12"/>
      <c r="M2139" s="11"/>
    </row>
    <row r="2140" spans="3:13">
      <c r="C2140" s="9"/>
      <c r="D2140" s="17"/>
      <c r="E2140" s="17"/>
      <c r="F2140" s="17"/>
      <c r="G2140" s="11"/>
      <c r="H2140" s="11"/>
      <c r="I2140" s="11"/>
      <c r="J2140" s="11"/>
      <c r="K2140" s="12"/>
      <c r="L2140" s="12"/>
      <c r="M2140" s="11"/>
    </row>
    <row r="2141" spans="3:13">
      <c r="C2141" s="9"/>
      <c r="D2141" s="17"/>
      <c r="E2141" s="17"/>
      <c r="F2141" s="17"/>
      <c r="G2141" s="11"/>
      <c r="H2141" s="11"/>
      <c r="I2141" s="11"/>
      <c r="J2141" s="11"/>
      <c r="K2141" s="12"/>
      <c r="L2141" s="12"/>
      <c r="M2141" s="11"/>
    </row>
    <row r="2142" spans="3:13">
      <c r="C2142" s="9"/>
      <c r="D2142" s="17"/>
      <c r="E2142" s="17"/>
      <c r="F2142" s="17"/>
      <c r="G2142" s="11"/>
      <c r="H2142" s="11"/>
      <c r="I2142" s="11"/>
      <c r="J2142" s="11"/>
      <c r="K2142" s="12"/>
      <c r="L2142" s="12"/>
      <c r="M2142" s="11"/>
    </row>
    <row r="2143" spans="3:13">
      <c r="C2143" s="9"/>
      <c r="D2143" s="17"/>
      <c r="E2143" s="17"/>
      <c r="F2143" s="17"/>
      <c r="G2143" s="11"/>
      <c r="H2143" s="11"/>
      <c r="I2143" s="11"/>
      <c r="J2143" s="11"/>
      <c r="K2143" s="12"/>
      <c r="L2143" s="12"/>
      <c r="M2143" s="11"/>
    </row>
    <row r="2144" spans="3:13">
      <c r="C2144" s="9"/>
      <c r="D2144" s="17"/>
      <c r="E2144" s="17"/>
      <c r="F2144" s="17"/>
      <c r="G2144" s="11"/>
      <c r="H2144" s="11"/>
      <c r="I2144" s="11"/>
      <c r="J2144" s="11"/>
      <c r="K2144" s="12"/>
      <c r="L2144" s="12"/>
      <c r="M2144" s="11"/>
    </row>
    <row r="2145" spans="3:13">
      <c r="C2145" s="9"/>
      <c r="D2145" s="17"/>
      <c r="E2145" s="17"/>
      <c r="F2145" s="17"/>
      <c r="G2145" s="11"/>
      <c r="H2145" s="11"/>
      <c r="I2145" s="11"/>
      <c r="J2145" s="11"/>
      <c r="K2145" s="12"/>
      <c r="L2145" s="12"/>
      <c r="M2145" s="11"/>
    </row>
    <row r="2146" spans="3:13">
      <c r="C2146" s="9"/>
      <c r="D2146" s="17"/>
      <c r="E2146" s="17"/>
      <c r="F2146" s="17"/>
      <c r="G2146" s="11"/>
      <c r="H2146" s="11"/>
      <c r="I2146" s="11"/>
      <c r="J2146" s="11"/>
      <c r="K2146" s="12"/>
      <c r="L2146" s="12"/>
      <c r="M2146" s="11"/>
    </row>
    <row r="2147" spans="3:13">
      <c r="C2147" s="9"/>
      <c r="D2147" s="17"/>
      <c r="E2147" s="17"/>
      <c r="F2147" s="17"/>
      <c r="G2147" s="11"/>
      <c r="H2147" s="11"/>
      <c r="I2147" s="11"/>
      <c r="J2147" s="11"/>
      <c r="K2147" s="12"/>
      <c r="L2147" s="12"/>
      <c r="M2147" s="11"/>
    </row>
    <row r="2148" spans="3:13">
      <c r="C2148" s="9"/>
      <c r="D2148" s="17"/>
      <c r="E2148" s="17"/>
      <c r="F2148" s="17"/>
      <c r="G2148" s="11"/>
      <c r="H2148" s="11"/>
      <c r="I2148" s="11"/>
      <c r="J2148" s="11"/>
      <c r="K2148" s="12"/>
      <c r="L2148" s="12"/>
      <c r="M2148" s="11"/>
    </row>
    <row r="2149" spans="3:13">
      <c r="C2149" s="9"/>
      <c r="D2149" s="17"/>
      <c r="E2149" s="17"/>
      <c r="F2149" s="17"/>
      <c r="G2149" s="11"/>
      <c r="H2149" s="11"/>
      <c r="I2149" s="11"/>
      <c r="J2149" s="11"/>
      <c r="K2149" s="12"/>
      <c r="L2149" s="12"/>
      <c r="M2149" s="11"/>
    </row>
    <row r="2150" spans="3:13">
      <c r="C2150" s="9"/>
      <c r="D2150" s="17"/>
      <c r="E2150" s="17"/>
      <c r="F2150" s="17"/>
      <c r="G2150" s="11"/>
      <c r="H2150" s="11"/>
      <c r="I2150" s="11"/>
      <c r="J2150" s="11"/>
      <c r="K2150" s="12"/>
      <c r="L2150" s="12"/>
      <c r="M2150" s="11"/>
    </row>
    <row r="2151" spans="3:13">
      <c r="C2151" s="9"/>
      <c r="D2151" s="17"/>
      <c r="E2151" s="17"/>
      <c r="F2151" s="17"/>
      <c r="G2151" s="11"/>
      <c r="H2151" s="11"/>
      <c r="I2151" s="11"/>
      <c r="J2151" s="11"/>
      <c r="K2151" s="12"/>
      <c r="L2151" s="12"/>
      <c r="M2151" s="11"/>
    </row>
    <row r="2152" spans="3:13">
      <c r="C2152" s="9"/>
      <c r="D2152" s="17"/>
      <c r="E2152" s="17"/>
      <c r="F2152" s="17"/>
      <c r="G2152" s="11"/>
      <c r="H2152" s="11"/>
      <c r="I2152" s="11"/>
      <c r="J2152" s="11"/>
      <c r="K2152" s="12"/>
      <c r="L2152" s="12"/>
      <c r="M2152" s="11"/>
    </row>
    <row r="2153" spans="3:13">
      <c r="C2153" s="9"/>
      <c r="D2153" s="17"/>
      <c r="E2153" s="17"/>
      <c r="F2153" s="17"/>
      <c r="G2153" s="11"/>
      <c r="H2153" s="11"/>
      <c r="I2153" s="11"/>
      <c r="J2153" s="11"/>
      <c r="K2153" s="12"/>
      <c r="L2153" s="12"/>
      <c r="M2153" s="11"/>
    </row>
    <row r="2154" spans="3:13">
      <c r="C2154" s="9"/>
      <c r="D2154" s="17"/>
      <c r="E2154" s="17"/>
      <c r="F2154" s="17"/>
      <c r="G2154" s="11"/>
      <c r="H2154" s="11"/>
      <c r="I2154" s="11"/>
      <c r="J2154" s="11"/>
      <c r="K2154" s="12"/>
      <c r="L2154" s="12"/>
      <c r="M2154" s="11"/>
    </row>
    <row r="2155" spans="3:13">
      <c r="C2155" s="9"/>
      <c r="D2155" s="17"/>
      <c r="E2155" s="17"/>
      <c r="F2155" s="17"/>
      <c r="G2155" s="11"/>
      <c r="H2155" s="11"/>
      <c r="I2155" s="11"/>
      <c r="J2155" s="11"/>
      <c r="K2155" s="12"/>
      <c r="L2155" s="12"/>
      <c r="M2155" s="11"/>
    </row>
    <row r="2156" spans="3:13">
      <c r="C2156" s="9"/>
      <c r="D2156" s="17"/>
      <c r="E2156" s="17"/>
      <c r="F2156" s="17"/>
      <c r="G2156" s="11"/>
      <c r="H2156" s="11"/>
      <c r="I2156" s="11"/>
      <c r="J2156" s="11"/>
      <c r="K2156" s="12"/>
      <c r="L2156" s="12"/>
      <c r="M2156" s="11"/>
    </row>
    <row r="2157" spans="3:13">
      <c r="C2157" s="9"/>
      <c r="D2157" s="17"/>
      <c r="E2157" s="17"/>
      <c r="F2157" s="17"/>
      <c r="G2157" s="11"/>
      <c r="H2157" s="11"/>
      <c r="I2157" s="11"/>
      <c r="J2157" s="11"/>
      <c r="K2157" s="12"/>
      <c r="L2157" s="12"/>
      <c r="M2157" s="11"/>
    </row>
    <row r="2158" spans="3:13">
      <c r="C2158" s="9"/>
      <c r="D2158" s="17"/>
      <c r="E2158" s="17"/>
      <c r="F2158" s="17"/>
      <c r="G2158" s="11"/>
      <c r="H2158" s="11"/>
      <c r="I2158" s="11"/>
      <c r="J2158" s="11"/>
      <c r="K2158" s="12"/>
      <c r="L2158" s="12"/>
      <c r="M2158" s="11"/>
    </row>
    <row r="2159" spans="3:13">
      <c r="C2159" s="9"/>
      <c r="D2159" s="17"/>
      <c r="E2159" s="17"/>
      <c r="F2159" s="17"/>
      <c r="G2159" s="11"/>
      <c r="H2159" s="11"/>
      <c r="I2159" s="11"/>
      <c r="J2159" s="11"/>
      <c r="K2159" s="12"/>
      <c r="L2159" s="12"/>
      <c r="M2159" s="11"/>
    </row>
    <row r="2160" spans="3:13">
      <c r="C2160" s="9"/>
      <c r="D2160" s="17"/>
      <c r="E2160" s="17"/>
      <c r="F2160" s="17"/>
      <c r="G2160" s="11"/>
      <c r="H2160" s="11"/>
      <c r="I2160" s="11"/>
      <c r="J2160" s="11"/>
      <c r="K2160" s="12"/>
      <c r="L2160" s="12"/>
      <c r="M2160" s="11"/>
    </row>
    <row r="2161" spans="3:13">
      <c r="C2161" s="9"/>
      <c r="D2161" s="17"/>
      <c r="E2161" s="17"/>
      <c r="F2161" s="17"/>
      <c r="G2161" s="11"/>
      <c r="H2161" s="11"/>
      <c r="I2161" s="11"/>
      <c r="J2161" s="11"/>
      <c r="K2161" s="12"/>
      <c r="L2161" s="12"/>
      <c r="M2161" s="11"/>
    </row>
    <row r="2162" spans="3:13">
      <c r="C2162" s="9"/>
      <c r="D2162" s="17"/>
      <c r="E2162" s="17"/>
      <c r="F2162" s="17"/>
      <c r="G2162" s="11"/>
      <c r="H2162" s="11"/>
      <c r="I2162" s="11"/>
      <c r="J2162" s="11"/>
      <c r="K2162" s="12"/>
      <c r="L2162" s="12"/>
      <c r="M2162" s="11"/>
    </row>
    <row r="2163" spans="3:13">
      <c r="C2163" s="9"/>
      <c r="D2163" s="17"/>
      <c r="E2163" s="17"/>
      <c r="F2163" s="17"/>
      <c r="G2163" s="11"/>
      <c r="H2163" s="11"/>
      <c r="I2163" s="11"/>
      <c r="J2163" s="11"/>
      <c r="K2163" s="12"/>
      <c r="L2163" s="12"/>
      <c r="M2163" s="11"/>
    </row>
    <row r="2164" spans="3:13">
      <c r="C2164" s="9"/>
      <c r="D2164" s="17"/>
      <c r="E2164" s="17"/>
      <c r="F2164" s="17"/>
      <c r="G2164" s="11"/>
      <c r="H2164" s="11"/>
      <c r="I2164" s="11"/>
      <c r="J2164" s="11"/>
      <c r="K2164" s="12"/>
      <c r="L2164" s="12"/>
      <c r="M2164" s="11"/>
    </row>
    <row r="2165" spans="3:13">
      <c r="C2165" s="9"/>
      <c r="D2165" s="17"/>
      <c r="E2165" s="17"/>
      <c r="F2165" s="17"/>
      <c r="G2165" s="11"/>
      <c r="H2165" s="11"/>
      <c r="I2165" s="11"/>
      <c r="J2165" s="11"/>
      <c r="K2165" s="12"/>
      <c r="L2165" s="12"/>
      <c r="M2165" s="11"/>
    </row>
    <row r="2166" spans="3:13">
      <c r="C2166" s="9"/>
      <c r="D2166" s="17"/>
      <c r="E2166" s="17"/>
      <c r="F2166" s="17"/>
      <c r="G2166" s="11"/>
      <c r="H2166" s="11"/>
      <c r="I2166" s="11"/>
      <c r="J2166" s="11"/>
      <c r="K2166" s="12"/>
      <c r="L2166" s="12"/>
      <c r="M2166" s="11"/>
    </row>
    <row r="2167" spans="3:13">
      <c r="C2167" s="9"/>
      <c r="D2167" s="17"/>
      <c r="E2167" s="17"/>
      <c r="F2167" s="17"/>
      <c r="G2167" s="11"/>
      <c r="H2167" s="11"/>
      <c r="I2167" s="11"/>
      <c r="J2167" s="11"/>
      <c r="K2167" s="12"/>
      <c r="L2167" s="12"/>
      <c r="M2167" s="11"/>
    </row>
    <row r="2168" spans="3:13">
      <c r="C2168" s="9"/>
      <c r="D2168" s="17"/>
      <c r="E2168" s="17"/>
      <c r="F2168" s="17"/>
      <c r="G2168" s="11"/>
      <c r="H2168" s="11"/>
      <c r="I2168" s="11"/>
      <c r="J2168" s="11"/>
      <c r="K2168" s="12"/>
      <c r="L2168" s="12"/>
      <c r="M2168" s="11"/>
    </row>
    <row r="2169" spans="3:13">
      <c r="C2169" s="9"/>
      <c r="D2169" s="17"/>
      <c r="E2169" s="17"/>
      <c r="F2169" s="17"/>
      <c r="G2169" s="11"/>
      <c r="H2169" s="11"/>
      <c r="I2169" s="11"/>
      <c r="J2169" s="11"/>
      <c r="K2169" s="12"/>
      <c r="L2169" s="12"/>
      <c r="M2169" s="11"/>
    </row>
    <row r="2170" spans="3:13">
      <c r="C2170" s="9"/>
      <c r="D2170" s="17"/>
      <c r="E2170" s="17"/>
      <c r="F2170" s="17"/>
      <c r="G2170" s="11"/>
      <c r="H2170" s="11"/>
      <c r="I2170" s="11"/>
      <c r="J2170" s="11"/>
      <c r="K2170" s="12"/>
      <c r="L2170" s="12"/>
      <c r="M2170" s="11"/>
    </row>
    <row r="2171" spans="3:13">
      <c r="C2171" s="9"/>
      <c r="D2171" s="17"/>
      <c r="E2171" s="17"/>
      <c r="F2171" s="17"/>
      <c r="G2171" s="11"/>
      <c r="H2171" s="11"/>
      <c r="I2171" s="11"/>
      <c r="J2171" s="11"/>
      <c r="K2171" s="12"/>
      <c r="L2171" s="12"/>
      <c r="M2171" s="11"/>
    </row>
    <row r="2172" spans="3:13">
      <c r="C2172" s="9"/>
      <c r="D2172" s="17"/>
      <c r="E2172" s="17"/>
      <c r="F2172" s="17"/>
      <c r="G2172" s="11"/>
      <c r="H2172" s="11"/>
      <c r="I2172" s="11"/>
      <c r="J2172" s="11"/>
      <c r="K2172" s="12"/>
      <c r="L2172" s="12"/>
      <c r="M2172" s="11"/>
    </row>
    <row r="2173" spans="3:13">
      <c r="C2173" s="9"/>
      <c r="D2173" s="17"/>
      <c r="E2173" s="17"/>
      <c r="F2173" s="17"/>
      <c r="G2173" s="11"/>
      <c r="H2173" s="11"/>
      <c r="I2173" s="11"/>
      <c r="J2173" s="11"/>
      <c r="K2173" s="12"/>
      <c r="L2173" s="12"/>
      <c r="M2173" s="11"/>
    </row>
    <row r="2174" spans="3:13">
      <c r="C2174" s="9"/>
      <c r="D2174" s="17"/>
      <c r="E2174" s="17"/>
      <c r="F2174" s="17"/>
      <c r="G2174" s="11"/>
      <c r="H2174" s="11"/>
      <c r="I2174" s="11"/>
      <c r="J2174" s="11"/>
      <c r="K2174" s="12"/>
      <c r="L2174" s="12"/>
      <c r="M2174" s="11"/>
    </row>
    <row r="2175" spans="3:13">
      <c r="C2175" s="9"/>
      <c r="D2175" s="17"/>
      <c r="E2175" s="17"/>
      <c r="F2175" s="17"/>
      <c r="G2175" s="11"/>
      <c r="H2175" s="11"/>
      <c r="I2175" s="11"/>
      <c r="J2175" s="11"/>
      <c r="K2175" s="12"/>
      <c r="L2175" s="12"/>
      <c r="M2175" s="18"/>
    </row>
    <row r="2176" spans="3:13">
      <c r="C2176" s="9"/>
      <c r="D2176" s="17"/>
      <c r="E2176" s="17"/>
      <c r="F2176" s="17"/>
      <c r="G2176" s="11"/>
      <c r="H2176" s="11"/>
      <c r="I2176" s="11"/>
      <c r="J2176" s="11"/>
      <c r="K2176" s="12"/>
      <c r="L2176" s="12"/>
      <c r="M2176" s="18"/>
    </row>
    <row r="2177" spans="4:13">
      <c r="D2177" s="12"/>
      <c r="E2177" s="89"/>
      <c r="F2177" s="17"/>
      <c r="G2177" s="11"/>
      <c r="H2177" s="11"/>
      <c r="I2177" s="11"/>
      <c r="J2177" s="11"/>
      <c r="K2177" s="12"/>
      <c r="L2177" s="12"/>
      <c r="M2177" s="12"/>
    </row>
    <row r="2178" spans="4:13">
      <c r="D2178" s="12"/>
      <c r="E2178" s="89"/>
      <c r="F2178" s="17"/>
      <c r="G2178" s="11"/>
      <c r="H2178" s="11"/>
      <c r="I2178" s="11"/>
      <c r="J2178" s="11"/>
      <c r="K2178" s="12"/>
      <c r="L2178" s="12"/>
      <c r="M2178" s="12"/>
    </row>
    <row r="2179" spans="4:13">
      <c r="D2179" s="12"/>
      <c r="E2179" s="89"/>
      <c r="F2179" s="17"/>
      <c r="G2179" s="11"/>
      <c r="H2179" s="11"/>
      <c r="I2179" s="11"/>
      <c r="J2179" s="11"/>
      <c r="K2179" s="12"/>
      <c r="L2179" s="12"/>
      <c r="M2179" s="12"/>
    </row>
    <row r="2180" spans="4:13">
      <c r="D2180" s="12"/>
      <c r="E2180" s="89"/>
      <c r="F2180" s="17"/>
      <c r="G2180" s="11"/>
      <c r="H2180" s="11"/>
      <c r="I2180" s="11"/>
      <c r="J2180" s="11"/>
      <c r="K2180" s="12"/>
      <c r="L2180" s="12"/>
      <c r="M2180" s="12"/>
    </row>
    <row r="2181" spans="4:13">
      <c r="D2181" s="12"/>
      <c r="E2181" s="89"/>
      <c r="F2181" s="17"/>
      <c r="G2181" s="11"/>
      <c r="H2181" s="11"/>
      <c r="I2181" s="11"/>
      <c r="J2181" s="11"/>
      <c r="K2181" s="12"/>
      <c r="L2181" s="12"/>
      <c r="M2181" s="12"/>
    </row>
    <row r="2182" spans="4:13">
      <c r="D2182" s="12"/>
      <c r="E2182" s="89"/>
      <c r="F2182" s="17"/>
      <c r="G2182" s="11"/>
      <c r="H2182" s="11"/>
      <c r="I2182" s="11"/>
      <c r="J2182" s="11"/>
      <c r="K2182" s="12"/>
      <c r="L2182" s="12"/>
      <c r="M2182" s="12"/>
    </row>
    <row r="2183" spans="4:13">
      <c r="D2183" s="12"/>
      <c r="E2183" s="89"/>
      <c r="F2183" s="17"/>
      <c r="G2183" s="11"/>
      <c r="H2183" s="11"/>
      <c r="I2183" s="11"/>
      <c r="J2183" s="11"/>
      <c r="K2183" s="12"/>
      <c r="L2183" s="12"/>
      <c r="M2183" s="12"/>
    </row>
    <row r="2184" spans="4:13">
      <c r="D2184" s="12"/>
      <c r="E2184" s="89"/>
      <c r="F2184" s="17"/>
      <c r="G2184" s="11"/>
      <c r="H2184" s="11"/>
      <c r="I2184" s="11"/>
      <c r="J2184" s="11"/>
      <c r="K2184" s="12"/>
      <c r="L2184" s="12"/>
      <c r="M2184" s="12"/>
    </row>
    <row r="2185" spans="4:13">
      <c r="D2185" s="12"/>
      <c r="E2185" s="89"/>
      <c r="F2185" s="17"/>
      <c r="G2185" s="11"/>
      <c r="H2185" s="11"/>
      <c r="I2185" s="11"/>
      <c r="J2185" s="11"/>
      <c r="K2185" s="12"/>
      <c r="L2185" s="12"/>
      <c r="M2185" s="12"/>
    </row>
    <row r="2186" spans="4:13">
      <c r="D2186" s="12"/>
      <c r="E2186" s="89"/>
      <c r="F2186" s="17"/>
      <c r="G2186" s="11"/>
      <c r="H2186" s="11"/>
      <c r="I2186" s="11"/>
      <c r="J2186" s="11"/>
      <c r="K2186" s="12"/>
      <c r="L2186" s="12"/>
      <c r="M2186" s="12"/>
    </row>
    <row r="2187" spans="4:13">
      <c r="D2187" s="12"/>
      <c r="E2187" s="89"/>
      <c r="F2187" s="17"/>
      <c r="G2187" s="11"/>
      <c r="H2187" s="11"/>
      <c r="I2187" s="11"/>
      <c r="J2187" s="11"/>
      <c r="K2187" s="12"/>
      <c r="L2187" s="12"/>
      <c r="M2187" s="12"/>
    </row>
    <row r="2188" spans="4:13">
      <c r="D2188" s="12"/>
      <c r="E2188" s="89"/>
      <c r="F2188" s="17"/>
      <c r="G2188" s="11"/>
      <c r="H2188" s="11"/>
      <c r="I2188" s="11"/>
      <c r="J2188" s="11"/>
      <c r="K2188" s="12"/>
      <c r="L2188" s="12"/>
      <c r="M2188" s="12"/>
    </row>
    <row r="2189" spans="4:13">
      <c r="D2189" s="12"/>
      <c r="E2189" s="89"/>
      <c r="F2189" s="17"/>
      <c r="G2189" s="11"/>
      <c r="H2189" s="11"/>
      <c r="I2189" s="11"/>
      <c r="J2189" s="11"/>
      <c r="K2189" s="12"/>
      <c r="L2189" s="12"/>
      <c r="M2189" s="12"/>
    </row>
    <row r="2190" spans="4:13">
      <c r="D2190" s="12"/>
      <c r="E2190" s="89"/>
      <c r="F2190" s="17"/>
      <c r="G2190" s="11"/>
      <c r="H2190" s="11"/>
      <c r="I2190" s="11"/>
      <c r="J2190" s="11"/>
      <c r="K2190" s="12"/>
      <c r="L2190" s="12"/>
      <c r="M2190" s="12"/>
    </row>
    <row r="2191" spans="4:13">
      <c r="D2191" s="12"/>
      <c r="E2191" s="89"/>
      <c r="F2191" s="17"/>
      <c r="G2191" s="11"/>
      <c r="H2191" s="11"/>
      <c r="I2191" s="11"/>
      <c r="J2191" s="11"/>
      <c r="K2191" s="12"/>
      <c r="L2191" s="12"/>
      <c r="M2191" s="12"/>
    </row>
    <row r="2192" spans="4:13">
      <c r="D2192" s="12"/>
      <c r="E2192" s="89"/>
      <c r="F2192" s="17"/>
      <c r="G2192" s="11"/>
      <c r="H2192" s="11"/>
      <c r="I2192" s="11"/>
      <c r="J2192" s="11"/>
      <c r="K2192" s="12"/>
      <c r="L2192" s="12"/>
      <c r="M2192" s="12"/>
    </row>
    <row r="2193" spans="4:13">
      <c r="D2193" s="12"/>
      <c r="E2193" s="89"/>
      <c r="F2193" s="17"/>
      <c r="G2193" s="11"/>
      <c r="H2193" s="11"/>
      <c r="I2193" s="11"/>
      <c r="J2193" s="11"/>
      <c r="K2193" s="12"/>
      <c r="L2193" s="12"/>
      <c r="M2193" s="12"/>
    </row>
    <row r="2194" spans="4:13">
      <c r="D2194" s="12"/>
      <c r="E2194" s="89"/>
      <c r="F2194" s="17"/>
      <c r="G2194" s="11"/>
      <c r="H2194" s="11"/>
      <c r="I2194" s="11"/>
      <c r="J2194" s="11"/>
      <c r="K2194" s="12"/>
      <c r="L2194" s="12"/>
      <c r="M2194" s="12"/>
    </row>
    <row r="2195" spans="4:13">
      <c r="D2195" s="12"/>
      <c r="E2195" s="89"/>
      <c r="F2195" s="17"/>
      <c r="G2195" s="11"/>
      <c r="H2195" s="11"/>
      <c r="I2195" s="11"/>
      <c r="J2195" s="11"/>
      <c r="K2195" s="12"/>
      <c r="L2195" s="12"/>
      <c r="M2195" s="12"/>
    </row>
    <row r="2196" spans="4:13">
      <c r="D2196" s="12"/>
      <c r="E2196" s="89"/>
      <c r="F2196" s="17"/>
      <c r="G2196" s="11"/>
      <c r="H2196" s="11"/>
      <c r="I2196" s="11"/>
      <c r="J2196" s="11"/>
      <c r="K2196" s="12"/>
      <c r="L2196" s="12"/>
      <c r="M2196" s="12"/>
    </row>
    <row r="2197" spans="4:13">
      <c r="D2197" s="12"/>
      <c r="E2197" s="89"/>
      <c r="F2197" s="17"/>
      <c r="G2197" s="11"/>
      <c r="H2197" s="11"/>
      <c r="I2197" s="11"/>
      <c r="J2197" s="11"/>
      <c r="K2197" s="12"/>
      <c r="L2197" s="12"/>
      <c r="M2197" s="12"/>
    </row>
    <row r="2198" spans="4:13">
      <c r="D2198" s="12"/>
      <c r="E2198" s="89"/>
      <c r="F2198" s="17"/>
      <c r="G2198" s="11"/>
      <c r="H2198" s="11"/>
      <c r="I2198" s="11"/>
      <c r="J2198" s="11"/>
      <c r="K2198" s="12"/>
      <c r="L2198" s="12"/>
      <c r="M2198" s="12"/>
    </row>
    <row r="2199" spans="4:13">
      <c r="D2199" s="12"/>
      <c r="E2199" s="89"/>
      <c r="F2199" s="17"/>
      <c r="G2199" s="11"/>
      <c r="H2199" s="11"/>
      <c r="I2199" s="11"/>
      <c r="J2199" s="11"/>
      <c r="K2199" s="12"/>
      <c r="L2199" s="12"/>
      <c r="M2199" s="12"/>
    </row>
    <row r="2200" spans="4:13">
      <c r="D2200" s="12"/>
      <c r="E2200" s="89"/>
      <c r="F2200" s="17"/>
      <c r="G2200" s="11"/>
      <c r="H2200" s="11"/>
      <c r="I2200" s="11"/>
      <c r="J2200" s="11"/>
      <c r="K2200" s="12"/>
      <c r="L2200" s="12"/>
      <c r="M2200" s="12"/>
    </row>
    <row r="2201" spans="4:13">
      <c r="D2201" s="12"/>
      <c r="E2201" s="89"/>
      <c r="F2201" s="17"/>
      <c r="G2201" s="11"/>
      <c r="H2201" s="11"/>
      <c r="I2201" s="11"/>
      <c r="J2201" s="11"/>
      <c r="K2201" s="12"/>
      <c r="L2201" s="12"/>
      <c r="M2201" s="12"/>
    </row>
    <row r="2202" spans="4:13">
      <c r="D2202" s="12"/>
      <c r="E2202" s="89"/>
      <c r="F2202" s="17"/>
      <c r="G2202" s="11"/>
      <c r="H2202" s="11"/>
      <c r="I2202" s="11"/>
      <c r="J2202" s="11"/>
      <c r="K2202" s="12"/>
      <c r="L2202" s="12"/>
      <c r="M2202" s="12"/>
    </row>
    <row r="2203" spans="4:13">
      <c r="D2203" s="12"/>
      <c r="E2203" s="89"/>
      <c r="F2203" s="17"/>
      <c r="G2203" s="11"/>
      <c r="H2203" s="11"/>
      <c r="I2203" s="11"/>
      <c r="J2203" s="11"/>
      <c r="K2203" s="12"/>
      <c r="L2203" s="12"/>
      <c r="M2203" s="12"/>
    </row>
    <row r="2204" spans="4:13">
      <c r="D2204" s="12"/>
      <c r="E2204" s="89"/>
      <c r="F2204" s="17"/>
      <c r="G2204" s="11"/>
      <c r="H2204" s="11"/>
      <c r="I2204" s="11"/>
      <c r="J2204" s="11"/>
      <c r="K2204" s="12"/>
      <c r="L2204" s="12"/>
      <c r="M2204" s="12"/>
    </row>
    <row r="2205" spans="4:13">
      <c r="D2205" s="12"/>
      <c r="E2205" s="89"/>
      <c r="F2205" s="17"/>
      <c r="G2205" s="11"/>
      <c r="H2205" s="11"/>
      <c r="I2205" s="11"/>
      <c r="J2205" s="11"/>
      <c r="K2205" s="12"/>
      <c r="L2205" s="12"/>
      <c r="M2205" s="12"/>
    </row>
    <row r="2206" spans="4:13">
      <c r="D2206" s="12"/>
      <c r="E2206" s="89"/>
      <c r="F2206" s="17"/>
      <c r="G2206" s="11"/>
      <c r="H2206" s="11"/>
      <c r="I2206" s="11"/>
      <c r="J2206" s="11"/>
      <c r="K2206" s="12"/>
      <c r="L2206" s="12"/>
      <c r="M2206" s="12"/>
    </row>
    <row r="2207" spans="4:13">
      <c r="D2207" s="12"/>
      <c r="E2207" s="89"/>
      <c r="F2207" s="17"/>
      <c r="G2207" s="11"/>
      <c r="H2207" s="11"/>
      <c r="I2207" s="11"/>
      <c r="J2207" s="11"/>
      <c r="K2207" s="12"/>
      <c r="L2207" s="12"/>
      <c r="M2207" s="12"/>
    </row>
    <row r="2208" spans="4:13">
      <c r="D2208" s="12"/>
      <c r="E2208" s="89"/>
      <c r="F2208" s="17"/>
      <c r="G2208" s="11"/>
      <c r="H2208" s="11"/>
      <c r="I2208" s="11"/>
      <c r="J2208" s="11"/>
      <c r="K2208" s="12"/>
      <c r="L2208" s="12"/>
      <c r="M2208" s="12"/>
    </row>
    <row r="2209" spans="4:13">
      <c r="D2209" s="12"/>
      <c r="E2209" s="89"/>
      <c r="F2209" s="17"/>
      <c r="G2209" s="11"/>
      <c r="H2209" s="11"/>
      <c r="I2209" s="11"/>
      <c r="J2209" s="11"/>
      <c r="K2209" s="12"/>
      <c r="L2209" s="12"/>
      <c r="M2209" s="12"/>
    </row>
    <row r="2210" spans="4:13">
      <c r="D2210" s="12"/>
      <c r="E2210" s="89"/>
      <c r="F2210" s="17"/>
      <c r="G2210" s="11"/>
      <c r="H2210" s="11"/>
      <c r="I2210" s="11"/>
      <c r="J2210" s="11"/>
      <c r="K2210" s="12"/>
      <c r="L2210" s="12"/>
      <c r="M2210" s="12"/>
    </row>
    <row r="2211" spans="4:13">
      <c r="D2211" s="12"/>
      <c r="E2211" s="89"/>
      <c r="F2211" s="17"/>
      <c r="G2211" s="11"/>
      <c r="H2211" s="11"/>
      <c r="I2211" s="11"/>
      <c r="J2211" s="11"/>
      <c r="K2211" s="12"/>
      <c r="L2211" s="12"/>
      <c r="M2211" s="12"/>
    </row>
    <row r="2212" spans="4:13">
      <c r="D2212" s="12"/>
      <c r="E2212" s="89"/>
      <c r="F2212" s="17"/>
      <c r="G2212" s="11"/>
      <c r="H2212" s="11"/>
      <c r="I2212" s="11"/>
      <c r="J2212" s="11"/>
      <c r="K2212" s="12"/>
      <c r="L2212" s="12"/>
      <c r="M2212" s="12"/>
    </row>
    <row r="2213" spans="4:13">
      <c r="D2213" s="12"/>
      <c r="E2213" s="89"/>
      <c r="F2213" s="17"/>
      <c r="G2213" s="11"/>
      <c r="H2213" s="11"/>
      <c r="I2213" s="11"/>
      <c r="J2213" s="11"/>
      <c r="K2213" s="12"/>
      <c r="L2213" s="12"/>
      <c r="M2213" s="12"/>
    </row>
    <row r="2214" spans="4:13">
      <c r="D2214" s="12"/>
      <c r="E2214" s="89"/>
      <c r="F2214" s="17"/>
      <c r="G2214" s="11"/>
      <c r="H2214" s="11"/>
      <c r="I2214" s="11"/>
      <c r="J2214" s="11"/>
      <c r="K2214" s="12"/>
      <c r="L2214" s="12"/>
      <c r="M2214" s="12"/>
    </row>
    <row r="2215" spans="4:13">
      <c r="D2215" s="12"/>
      <c r="E2215" s="89"/>
      <c r="F2215" s="17"/>
      <c r="G2215" s="11"/>
      <c r="H2215" s="11"/>
      <c r="I2215" s="11"/>
      <c r="J2215" s="11"/>
      <c r="K2215" s="12"/>
      <c r="L2215" s="12"/>
      <c r="M2215" s="12"/>
    </row>
    <row r="2216" spans="4:13">
      <c r="D2216" s="12"/>
      <c r="E2216" s="89"/>
      <c r="F2216" s="17"/>
      <c r="G2216" s="11"/>
      <c r="H2216" s="11"/>
      <c r="I2216" s="11"/>
      <c r="J2216" s="11"/>
      <c r="K2216" s="12"/>
      <c r="L2216" s="12"/>
      <c r="M2216" s="12"/>
    </row>
    <row r="2217" spans="4:13">
      <c r="D2217" s="12"/>
      <c r="E2217" s="89"/>
      <c r="F2217" s="17"/>
      <c r="G2217" s="11"/>
      <c r="H2217" s="11"/>
      <c r="I2217" s="11"/>
      <c r="J2217" s="11"/>
      <c r="K2217" s="12"/>
      <c r="L2217" s="12"/>
      <c r="M2217" s="12"/>
    </row>
    <row r="2218" spans="4:13">
      <c r="D2218" s="12"/>
      <c r="E2218" s="89"/>
      <c r="F2218" s="17"/>
      <c r="G2218" s="11"/>
      <c r="H2218" s="11"/>
      <c r="I2218" s="11"/>
      <c r="J2218" s="11"/>
      <c r="K2218" s="12"/>
      <c r="L2218" s="12"/>
      <c r="M2218" s="12"/>
    </row>
    <row r="2219" spans="4:13">
      <c r="D2219" s="12"/>
      <c r="E2219" s="89"/>
      <c r="F2219" s="17"/>
      <c r="G2219" s="11"/>
      <c r="H2219" s="11"/>
      <c r="I2219" s="11"/>
      <c r="J2219" s="11"/>
      <c r="K2219" s="12"/>
      <c r="L2219" s="12"/>
      <c r="M2219" s="12"/>
    </row>
    <row r="2220" spans="4:13">
      <c r="D2220" s="12"/>
      <c r="E2220" s="89"/>
      <c r="F2220" s="17"/>
      <c r="G2220" s="11"/>
      <c r="H2220" s="11"/>
      <c r="I2220" s="11"/>
      <c r="J2220" s="11"/>
      <c r="K2220" s="12"/>
      <c r="L2220" s="12"/>
      <c r="M2220" s="12"/>
    </row>
    <row r="2221" spans="4:13">
      <c r="D2221" s="12"/>
      <c r="E2221" s="89"/>
      <c r="F2221" s="17"/>
      <c r="G2221" s="11"/>
      <c r="H2221" s="11"/>
      <c r="I2221" s="11"/>
      <c r="J2221" s="11"/>
      <c r="K2221" s="12"/>
      <c r="L2221" s="12"/>
      <c r="M2221" s="12"/>
    </row>
    <row r="2222" spans="4:13">
      <c r="D2222" s="12"/>
      <c r="E2222" s="89"/>
      <c r="F2222" s="17"/>
      <c r="G2222" s="11"/>
      <c r="H2222" s="11"/>
      <c r="I2222" s="11"/>
      <c r="J2222" s="11"/>
      <c r="K2222" s="12"/>
      <c r="L2222" s="12"/>
      <c r="M2222" s="12"/>
    </row>
    <row r="2223" spans="4:13">
      <c r="D2223" s="12"/>
      <c r="E2223" s="89"/>
      <c r="F2223" s="17"/>
      <c r="G2223" s="11"/>
      <c r="H2223" s="11"/>
      <c r="I2223" s="11"/>
      <c r="J2223" s="11"/>
      <c r="K2223" s="12"/>
      <c r="L2223" s="12"/>
      <c r="M2223" s="12"/>
    </row>
    <row r="2224" spans="4:13">
      <c r="D2224" s="12"/>
      <c r="E2224" s="89"/>
      <c r="F2224" s="17"/>
      <c r="G2224" s="11"/>
      <c r="H2224" s="11"/>
      <c r="I2224" s="11"/>
      <c r="J2224" s="11"/>
      <c r="K2224" s="12"/>
      <c r="L2224" s="12"/>
      <c r="M2224" s="12"/>
    </row>
    <row r="2225" spans="4:13">
      <c r="D2225" s="12"/>
      <c r="E2225" s="89"/>
      <c r="F2225" s="17"/>
      <c r="G2225" s="11"/>
      <c r="H2225" s="11"/>
      <c r="I2225" s="11"/>
      <c r="J2225" s="11"/>
      <c r="K2225" s="12"/>
      <c r="L2225" s="12"/>
      <c r="M2225" s="12"/>
    </row>
    <row r="2226" spans="4:13">
      <c r="D2226" s="12"/>
      <c r="E2226" s="89"/>
      <c r="F2226" s="17"/>
      <c r="G2226" s="11"/>
      <c r="H2226" s="11"/>
      <c r="I2226" s="11"/>
      <c r="J2226" s="11"/>
      <c r="K2226" s="12"/>
      <c r="L2226" s="12"/>
      <c r="M2226" s="12"/>
    </row>
    <row r="2227" spans="4:13">
      <c r="D2227" s="12"/>
      <c r="E2227" s="89"/>
      <c r="F2227" s="17"/>
      <c r="G2227" s="11"/>
      <c r="H2227" s="11"/>
      <c r="I2227" s="11"/>
      <c r="J2227" s="11"/>
      <c r="K2227" s="12"/>
      <c r="L2227" s="12"/>
      <c r="M2227" s="12"/>
    </row>
    <row r="2228" spans="4:13">
      <c r="D2228" s="12"/>
      <c r="E2228" s="89"/>
      <c r="F2228" s="17"/>
      <c r="G2228" s="11"/>
      <c r="H2228" s="11"/>
      <c r="I2228" s="11"/>
      <c r="J2228" s="11"/>
      <c r="K2228" s="12"/>
      <c r="L2228" s="12"/>
      <c r="M2228" s="12"/>
    </row>
    <row r="2229" spans="4:13">
      <c r="D2229" s="12"/>
      <c r="E2229" s="89"/>
      <c r="F2229" s="17"/>
      <c r="G2229" s="11"/>
      <c r="H2229" s="11"/>
      <c r="I2229" s="11"/>
      <c r="J2229" s="11"/>
      <c r="K2229" s="12"/>
      <c r="L2229" s="12"/>
      <c r="M2229" s="12"/>
    </row>
    <row r="2230" spans="4:13">
      <c r="D2230" s="12"/>
      <c r="E2230" s="89"/>
      <c r="F2230" s="17"/>
      <c r="G2230" s="11"/>
      <c r="H2230" s="11"/>
      <c r="I2230" s="11"/>
      <c r="J2230" s="11"/>
      <c r="K2230" s="12"/>
      <c r="L2230" s="12"/>
      <c r="M2230" s="12"/>
    </row>
    <row r="2231" spans="4:13">
      <c r="D2231" s="12"/>
      <c r="E2231" s="89"/>
      <c r="F2231" s="17"/>
      <c r="G2231" s="11"/>
      <c r="H2231" s="11"/>
      <c r="I2231" s="11"/>
      <c r="J2231" s="11"/>
      <c r="K2231" s="12"/>
      <c r="L2231" s="12"/>
      <c r="M2231" s="12"/>
    </row>
    <row r="2232" spans="4:13">
      <c r="D2232" s="12"/>
      <c r="E2232" s="89"/>
      <c r="F2232" s="17"/>
      <c r="G2232" s="11"/>
      <c r="H2232" s="11"/>
      <c r="I2232" s="11"/>
      <c r="J2232" s="11"/>
      <c r="K2232" s="12"/>
      <c r="L2232" s="12"/>
      <c r="M2232" s="12"/>
    </row>
    <row r="2233" spans="4:13">
      <c r="D2233" s="12"/>
      <c r="E2233" s="89"/>
      <c r="F2233" s="17"/>
      <c r="G2233" s="11"/>
      <c r="H2233" s="11"/>
      <c r="I2233" s="11"/>
      <c r="J2233" s="11"/>
      <c r="K2233" s="12"/>
      <c r="L2233" s="12"/>
      <c r="M2233" s="12"/>
    </row>
    <row r="2234" spans="4:13">
      <c r="D2234" s="12"/>
      <c r="E2234" s="89"/>
      <c r="F2234" s="17"/>
      <c r="G2234" s="11"/>
      <c r="H2234" s="11"/>
      <c r="I2234" s="11"/>
      <c r="J2234" s="11"/>
      <c r="K2234" s="12"/>
      <c r="L2234" s="12"/>
      <c r="M2234" s="12"/>
    </row>
    <row r="2235" spans="4:13">
      <c r="D2235" s="12"/>
      <c r="E2235" s="89"/>
      <c r="F2235" s="17"/>
      <c r="G2235" s="11"/>
      <c r="H2235" s="11"/>
      <c r="I2235" s="11"/>
      <c r="J2235" s="11"/>
      <c r="K2235" s="12"/>
      <c r="L2235" s="12"/>
      <c r="M2235" s="12"/>
    </row>
    <row r="2236" spans="4:13">
      <c r="D2236" s="12"/>
      <c r="E2236" s="89"/>
      <c r="F2236" s="17"/>
      <c r="G2236" s="11"/>
      <c r="H2236" s="11"/>
      <c r="I2236" s="11"/>
      <c r="J2236" s="11"/>
      <c r="K2236" s="12"/>
      <c r="L2236" s="12"/>
      <c r="M2236" s="12"/>
    </row>
    <row r="2237" spans="4:13">
      <c r="D2237" s="12"/>
      <c r="E2237" s="89"/>
      <c r="F2237" s="17"/>
      <c r="G2237" s="11"/>
      <c r="H2237" s="11"/>
      <c r="I2237" s="11"/>
      <c r="J2237" s="11"/>
      <c r="K2237" s="12"/>
      <c r="L2237" s="12"/>
      <c r="M2237" s="12"/>
    </row>
    <row r="2238" spans="4:13">
      <c r="D2238" s="12"/>
      <c r="E2238" s="89"/>
      <c r="F2238" s="17"/>
      <c r="G2238" s="11"/>
      <c r="H2238" s="11"/>
      <c r="I2238" s="11"/>
      <c r="J2238" s="11"/>
      <c r="K2238" s="12"/>
      <c r="L2238" s="12"/>
      <c r="M2238" s="12"/>
    </row>
    <row r="2239" spans="4:13">
      <c r="D2239" s="12"/>
      <c r="E2239" s="89"/>
      <c r="F2239" s="17"/>
      <c r="G2239" s="11"/>
      <c r="H2239" s="11"/>
      <c r="I2239" s="11"/>
      <c r="J2239" s="11"/>
      <c r="K2239" s="12"/>
      <c r="L2239" s="12"/>
      <c r="M2239" s="12"/>
    </row>
    <row r="2240" spans="4:13">
      <c r="D2240" s="12"/>
      <c r="E2240" s="89"/>
      <c r="F2240" s="17"/>
      <c r="G2240" s="11"/>
      <c r="H2240" s="11"/>
      <c r="I2240" s="11"/>
      <c r="J2240" s="11"/>
      <c r="K2240" s="12"/>
      <c r="L2240" s="12"/>
      <c r="M2240" s="12"/>
    </row>
    <row r="2241" spans="4:13">
      <c r="D2241" s="12"/>
      <c r="E2241" s="89"/>
      <c r="F2241" s="17"/>
      <c r="G2241" s="11"/>
      <c r="H2241" s="11"/>
      <c r="I2241" s="11"/>
      <c r="J2241" s="11"/>
      <c r="K2241" s="12"/>
      <c r="L2241" s="12"/>
      <c r="M2241" s="12"/>
    </row>
    <row r="2242" spans="4:13">
      <c r="D2242" s="12"/>
      <c r="E2242" s="89"/>
      <c r="F2242" s="17"/>
      <c r="G2242" s="11"/>
      <c r="H2242" s="11"/>
      <c r="I2242" s="11"/>
      <c r="J2242" s="11"/>
      <c r="K2242" s="12"/>
      <c r="L2242" s="12"/>
      <c r="M2242" s="12"/>
    </row>
    <row r="2243" spans="4:13">
      <c r="D2243" s="12"/>
      <c r="E2243" s="89"/>
      <c r="F2243" s="17"/>
      <c r="G2243" s="11"/>
      <c r="H2243" s="11"/>
      <c r="I2243" s="11"/>
      <c r="J2243" s="11"/>
      <c r="K2243" s="12"/>
      <c r="L2243" s="12"/>
      <c r="M2243" s="12"/>
    </row>
    <row r="2244" spans="4:13">
      <c r="D2244" s="12"/>
      <c r="E2244" s="89"/>
      <c r="F2244" s="17"/>
      <c r="G2244" s="11"/>
      <c r="H2244" s="11"/>
      <c r="I2244" s="11"/>
      <c r="J2244" s="11"/>
      <c r="K2244" s="12"/>
      <c r="L2244" s="12"/>
      <c r="M2244" s="12"/>
    </row>
    <row r="2245" spans="4:13">
      <c r="D2245" s="12"/>
      <c r="E2245" s="89"/>
      <c r="F2245" s="17"/>
      <c r="G2245" s="11"/>
      <c r="H2245" s="11"/>
      <c r="I2245" s="11"/>
      <c r="J2245" s="11"/>
      <c r="K2245" s="12"/>
      <c r="L2245" s="12"/>
      <c r="M2245" s="12"/>
    </row>
    <row r="2246" spans="4:13">
      <c r="D2246" s="12"/>
      <c r="E2246" s="89"/>
      <c r="F2246" s="17"/>
      <c r="G2246" s="11"/>
      <c r="H2246" s="11"/>
      <c r="I2246" s="11"/>
      <c r="J2246" s="11"/>
      <c r="K2246" s="12"/>
      <c r="L2246" s="12"/>
      <c r="M2246" s="12"/>
    </row>
    <row r="2247" spans="4:13">
      <c r="D2247" s="12"/>
      <c r="E2247" s="89"/>
      <c r="F2247" s="17"/>
      <c r="G2247" s="11"/>
      <c r="H2247" s="11"/>
      <c r="I2247" s="11"/>
      <c r="J2247" s="11"/>
      <c r="K2247" s="12"/>
      <c r="L2247" s="12"/>
      <c r="M2247" s="12"/>
    </row>
    <row r="2248" spans="4:13">
      <c r="D2248" s="12"/>
      <c r="E2248" s="89"/>
      <c r="F2248" s="17"/>
      <c r="G2248" s="11"/>
      <c r="H2248" s="11"/>
      <c r="I2248" s="11"/>
      <c r="J2248" s="11"/>
      <c r="K2248" s="12"/>
      <c r="L2248" s="12"/>
      <c r="M2248" s="12"/>
    </row>
    <row r="2249" spans="4:13">
      <c r="D2249" s="12"/>
      <c r="E2249" s="89"/>
      <c r="F2249" s="17"/>
      <c r="G2249" s="11"/>
      <c r="H2249" s="11"/>
      <c r="I2249" s="11"/>
      <c r="J2249" s="11"/>
      <c r="K2249" s="12"/>
      <c r="L2249" s="12"/>
      <c r="M2249" s="12"/>
    </row>
    <row r="2250" spans="4:13">
      <c r="D2250" s="12"/>
      <c r="E2250" s="89"/>
      <c r="F2250" s="17"/>
      <c r="G2250" s="11"/>
      <c r="H2250" s="11"/>
      <c r="I2250" s="11"/>
      <c r="J2250" s="11"/>
      <c r="K2250" s="12"/>
      <c r="L2250" s="12"/>
      <c r="M2250" s="12"/>
    </row>
    <row r="2251" spans="4:13">
      <c r="D2251" s="12"/>
      <c r="E2251" s="89"/>
      <c r="F2251" s="17"/>
      <c r="G2251" s="11"/>
      <c r="H2251" s="11"/>
      <c r="I2251" s="11"/>
      <c r="J2251" s="11"/>
      <c r="K2251" s="12"/>
      <c r="L2251" s="12"/>
      <c r="M2251" s="12"/>
    </row>
    <row r="2252" spans="4:13">
      <c r="D2252" s="12"/>
      <c r="E2252" s="89"/>
      <c r="F2252" s="17"/>
      <c r="G2252" s="11"/>
      <c r="H2252" s="11"/>
      <c r="I2252" s="11"/>
      <c r="J2252" s="11"/>
      <c r="K2252" s="12"/>
      <c r="L2252" s="12"/>
      <c r="M2252" s="12"/>
    </row>
    <row r="2253" spans="4:13">
      <c r="D2253" s="12"/>
      <c r="E2253" s="89"/>
      <c r="F2253" s="17"/>
      <c r="G2253" s="11"/>
      <c r="H2253" s="11"/>
      <c r="I2253" s="11"/>
      <c r="J2253" s="11"/>
      <c r="K2253" s="12"/>
      <c r="L2253" s="12"/>
      <c r="M2253" s="12"/>
    </row>
    <row r="2254" spans="4:13">
      <c r="D2254" s="12"/>
      <c r="E2254" s="89"/>
      <c r="F2254" s="17"/>
      <c r="G2254" s="11"/>
      <c r="H2254" s="11"/>
      <c r="I2254" s="11"/>
      <c r="J2254" s="11"/>
      <c r="K2254" s="12"/>
      <c r="L2254" s="12"/>
      <c r="M2254" s="12"/>
    </row>
    <row r="2255" spans="4:13">
      <c r="D2255" s="12"/>
      <c r="E2255" s="89"/>
      <c r="F2255" s="17"/>
      <c r="G2255" s="11"/>
      <c r="H2255" s="11"/>
      <c r="I2255" s="11"/>
      <c r="J2255" s="11"/>
      <c r="K2255" s="12"/>
      <c r="L2255" s="12"/>
      <c r="M2255" s="12"/>
    </row>
    <row r="2256" spans="4:13">
      <c r="D2256" s="12"/>
      <c r="E2256" s="89"/>
      <c r="F2256" s="17"/>
      <c r="G2256" s="11"/>
      <c r="H2256" s="11"/>
      <c r="I2256" s="11"/>
      <c r="J2256" s="11"/>
      <c r="K2256" s="12"/>
      <c r="L2256" s="12"/>
      <c r="M2256" s="12"/>
    </row>
    <row r="2257" spans="4:13">
      <c r="D2257" s="12"/>
      <c r="E2257" s="89"/>
      <c r="F2257" s="17"/>
      <c r="G2257" s="11"/>
      <c r="H2257" s="11"/>
      <c r="I2257" s="11"/>
      <c r="J2257" s="11"/>
      <c r="K2257" s="12"/>
      <c r="L2257" s="12"/>
      <c r="M2257" s="12"/>
    </row>
    <row r="2258" spans="4:13">
      <c r="D2258" s="12"/>
      <c r="E2258" s="89"/>
      <c r="F2258" s="17"/>
      <c r="G2258" s="11"/>
      <c r="H2258" s="11"/>
      <c r="I2258" s="11"/>
      <c r="J2258" s="11"/>
      <c r="K2258" s="12"/>
      <c r="L2258" s="12"/>
      <c r="M2258" s="12"/>
    </row>
    <row r="2259" spans="4:13">
      <c r="D2259" s="12"/>
      <c r="E2259" s="89"/>
      <c r="F2259" s="17"/>
      <c r="G2259" s="11"/>
      <c r="H2259" s="11"/>
      <c r="I2259" s="11"/>
      <c r="J2259" s="11"/>
      <c r="K2259" s="12"/>
      <c r="L2259" s="12"/>
      <c r="M2259" s="12"/>
    </row>
    <row r="2260" spans="4:13">
      <c r="D2260" s="12"/>
      <c r="E2260" s="89"/>
      <c r="F2260" s="17"/>
      <c r="G2260" s="11"/>
      <c r="H2260" s="11"/>
      <c r="I2260" s="11"/>
      <c r="J2260" s="11"/>
      <c r="K2260" s="12"/>
      <c r="L2260" s="12"/>
      <c r="M2260" s="12"/>
    </row>
    <row r="2261" spans="4:13">
      <c r="D2261" s="12"/>
      <c r="E2261" s="89"/>
      <c r="F2261" s="17"/>
      <c r="G2261" s="11"/>
      <c r="H2261" s="11"/>
      <c r="I2261" s="11"/>
      <c r="J2261" s="11"/>
      <c r="K2261" s="12"/>
      <c r="L2261" s="12"/>
      <c r="M2261" s="12"/>
    </row>
    <row r="2262" spans="4:13">
      <c r="D2262" s="12"/>
      <c r="E2262" s="89"/>
      <c r="F2262" s="17"/>
      <c r="G2262" s="11"/>
      <c r="H2262" s="11"/>
      <c r="I2262" s="11"/>
      <c r="J2262" s="11"/>
      <c r="K2262" s="12"/>
      <c r="L2262" s="12"/>
      <c r="M2262" s="12"/>
    </row>
    <row r="2263" spans="4:13">
      <c r="D2263" s="12"/>
      <c r="E2263" s="89"/>
      <c r="F2263" s="17"/>
      <c r="G2263" s="11"/>
      <c r="H2263" s="11"/>
      <c r="I2263" s="11"/>
      <c r="J2263" s="11"/>
      <c r="K2263" s="12"/>
      <c r="L2263" s="12"/>
      <c r="M2263" s="12"/>
    </row>
    <row r="2264" spans="4:13">
      <c r="D2264" s="12"/>
      <c r="E2264" s="89"/>
      <c r="F2264" s="17"/>
      <c r="G2264" s="11"/>
      <c r="H2264" s="11"/>
      <c r="I2264" s="11"/>
      <c r="J2264" s="11"/>
      <c r="K2264" s="12"/>
      <c r="L2264" s="12"/>
      <c r="M2264" s="12"/>
    </row>
    <row r="2265" spans="4:13">
      <c r="D2265" s="12"/>
      <c r="E2265" s="89"/>
      <c r="F2265" s="17"/>
      <c r="G2265" s="11"/>
      <c r="H2265" s="11"/>
      <c r="I2265" s="11"/>
      <c r="J2265" s="11"/>
      <c r="K2265" s="12"/>
      <c r="L2265" s="12"/>
      <c r="M2265" s="12"/>
    </row>
    <row r="2266" spans="4:13">
      <c r="D2266" s="12"/>
      <c r="E2266" s="89"/>
      <c r="F2266" s="17"/>
      <c r="G2266" s="11"/>
      <c r="H2266" s="11"/>
      <c r="I2266" s="11"/>
      <c r="J2266" s="11"/>
      <c r="K2266" s="12"/>
      <c r="L2266" s="12"/>
      <c r="M2266" s="12"/>
    </row>
    <row r="2267" spans="4:13">
      <c r="D2267" s="12"/>
      <c r="E2267" s="89"/>
      <c r="F2267" s="17"/>
      <c r="G2267" s="11"/>
      <c r="H2267" s="11"/>
      <c r="I2267" s="11"/>
      <c r="J2267" s="11"/>
      <c r="K2267" s="12"/>
      <c r="L2267" s="12"/>
      <c r="M2267" s="12"/>
    </row>
    <row r="2268" spans="4:13">
      <c r="D2268" s="12"/>
      <c r="E2268" s="89"/>
      <c r="F2268" s="17"/>
      <c r="G2268" s="11"/>
      <c r="H2268" s="11"/>
      <c r="I2268" s="11"/>
      <c r="J2268" s="11"/>
      <c r="K2268" s="12"/>
      <c r="L2268" s="12"/>
      <c r="M2268" s="12"/>
    </row>
    <row r="2269" spans="4:13">
      <c r="D2269" s="12"/>
      <c r="E2269" s="89"/>
      <c r="F2269" s="17"/>
      <c r="G2269" s="11"/>
      <c r="H2269" s="11"/>
      <c r="I2269" s="11"/>
      <c r="J2269" s="11"/>
      <c r="K2269" s="12"/>
      <c r="L2269" s="12"/>
      <c r="M2269" s="12"/>
    </row>
    <row r="2270" spans="4:13">
      <c r="D2270" s="12"/>
      <c r="E2270" s="89"/>
      <c r="F2270" s="17"/>
      <c r="G2270" s="11"/>
      <c r="H2270" s="11"/>
      <c r="I2270" s="11"/>
      <c r="J2270" s="11"/>
      <c r="K2270" s="12"/>
      <c r="L2270" s="12"/>
      <c r="M2270" s="12"/>
    </row>
    <row r="2271" spans="4:13">
      <c r="D2271" s="12"/>
      <c r="E2271" s="89"/>
      <c r="F2271" s="17"/>
      <c r="G2271" s="11"/>
      <c r="H2271" s="11"/>
      <c r="I2271" s="11"/>
      <c r="J2271" s="11"/>
      <c r="K2271" s="12"/>
      <c r="L2271" s="12"/>
      <c r="M2271" s="12"/>
    </row>
    <row r="2272" spans="4:13">
      <c r="D2272" s="12"/>
      <c r="E2272" s="89"/>
      <c r="F2272" s="17"/>
      <c r="G2272" s="11"/>
      <c r="H2272" s="11"/>
      <c r="I2272" s="11"/>
      <c r="J2272" s="11"/>
      <c r="K2272" s="12"/>
      <c r="L2272" s="12"/>
      <c r="M2272" s="12"/>
    </row>
    <row r="2273" spans="4:13">
      <c r="D2273" s="12"/>
      <c r="E2273" s="89"/>
      <c r="F2273" s="17"/>
      <c r="G2273" s="11"/>
      <c r="H2273" s="11"/>
      <c r="I2273" s="11"/>
      <c r="J2273" s="11"/>
      <c r="K2273" s="12"/>
      <c r="L2273" s="12"/>
      <c r="M2273" s="12"/>
    </row>
    <row r="2274" spans="4:13">
      <c r="D2274" s="12"/>
      <c r="E2274" s="89"/>
      <c r="F2274" s="17"/>
      <c r="G2274" s="11"/>
      <c r="H2274" s="11"/>
      <c r="I2274" s="11"/>
      <c r="J2274" s="11"/>
      <c r="K2274" s="12"/>
      <c r="L2274" s="12"/>
      <c r="M2274" s="12"/>
    </row>
    <row r="2275" spans="4:13">
      <c r="D2275" s="12"/>
      <c r="E2275" s="89"/>
      <c r="F2275" s="17"/>
      <c r="G2275" s="11"/>
      <c r="H2275" s="11"/>
      <c r="I2275" s="11"/>
      <c r="J2275" s="11"/>
      <c r="K2275" s="12"/>
      <c r="L2275" s="12"/>
      <c r="M2275" s="12"/>
    </row>
    <row r="2276" spans="4:13">
      <c r="D2276" s="12"/>
      <c r="E2276" s="89"/>
      <c r="F2276" s="17"/>
      <c r="G2276" s="11"/>
      <c r="H2276" s="11"/>
      <c r="I2276" s="11"/>
      <c r="J2276" s="11"/>
      <c r="K2276" s="12"/>
      <c r="L2276" s="12"/>
      <c r="M2276" s="12"/>
    </row>
    <row r="2277" spans="4:13">
      <c r="D2277" s="12"/>
      <c r="E2277" s="89"/>
      <c r="F2277" s="17"/>
      <c r="G2277" s="11"/>
      <c r="H2277" s="11"/>
      <c r="I2277" s="11"/>
      <c r="J2277" s="11"/>
      <c r="K2277" s="12"/>
      <c r="L2277" s="12"/>
      <c r="M2277" s="12"/>
    </row>
    <row r="2278" spans="4:13">
      <c r="D2278" s="12"/>
      <c r="E2278" s="89"/>
      <c r="F2278" s="17"/>
      <c r="G2278" s="11"/>
      <c r="H2278" s="11"/>
      <c r="I2278" s="11"/>
      <c r="J2278" s="11"/>
      <c r="K2278" s="12"/>
      <c r="L2278" s="12"/>
      <c r="M2278" s="12"/>
    </row>
    <row r="2279" spans="4:13">
      <c r="D2279" s="12"/>
      <c r="E2279" s="89"/>
      <c r="F2279" s="17"/>
      <c r="G2279" s="11"/>
      <c r="H2279" s="11"/>
      <c r="I2279" s="11"/>
      <c r="J2279" s="11"/>
      <c r="K2279" s="12"/>
      <c r="L2279" s="12"/>
      <c r="M2279" s="12"/>
    </row>
    <row r="2280" spans="4:13">
      <c r="D2280" s="12"/>
      <c r="E2280" s="89"/>
      <c r="F2280" s="17"/>
      <c r="G2280" s="11"/>
      <c r="H2280" s="11"/>
      <c r="I2280" s="11"/>
      <c r="J2280" s="11"/>
      <c r="K2280" s="12"/>
      <c r="L2280" s="12"/>
      <c r="M2280" s="12"/>
    </row>
    <row r="2281" spans="4:13">
      <c r="D2281" s="12"/>
      <c r="E2281" s="89"/>
      <c r="F2281" s="17"/>
      <c r="G2281" s="11"/>
      <c r="H2281" s="11"/>
      <c r="I2281" s="11"/>
      <c r="J2281" s="11"/>
      <c r="K2281" s="12"/>
      <c r="L2281" s="12"/>
      <c r="M2281" s="12"/>
    </row>
    <row r="2282" spans="4:13">
      <c r="D2282" s="12"/>
      <c r="E2282" s="89"/>
      <c r="F2282" s="17"/>
      <c r="G2282" s="11"/>
      <c r="H2282" s="11"/>
      <c r="I2282" s="11"/>
      <c r="J2282" s="11"/>
      <c r="K2282" s="12"/>
      <c r="L2282" s="12"/>
      <c r="M2282" s="12"/>
    </row>
    <row r="2283" spans="4:13">
      <c r="D2283" s="12"/>
      <c r="E2283" s="89"/>
      <c r="F2283" s="17"/>
      <c r="G2283" s="11"/>
      <c r="H2283" s="11"/>
      <c r="I2283" s="11"/>
      <c r="J2283" s="11"/>
      <c r="K2283" s="12"/>
      <c r="L2283" s="12"/>
      <c r="M2283" s="12"/>
    </row>
    <row r="2284" spans="4:13">
      <c r="D2284" s="12"/>
      <c r="E2284" s="89"/>
      <c r="F2284" s="17"/>
      <c r="G2284" s="11"/>
      <c r="H2284" s="11"/>
      <c r="I2284" s="11"/>
      <c r="J2284" s="11"/>
      <c r="K2284" s="12"/>
      <c r="L2284" s="12"/>
      <c r="M2284" s="12"/>
    </row>
    <row r="2285" spans="4:13">
      <c r="D2285" s="12"/>
      <c r="E2285" s="89"/>
      <c r="F2285" s="17"/>
      <c r="G2285" s="11"/>
      <c r="H2285" s="11"/>
      <c r="I2285" s="11"/>
      <c r="J2285" s="11"/>
      <c r="K2285" s="12"/>
      <c r="L2285" s="12"/>
      <c r="M2285" s="12"/>
    </row>
    <row r="2286" spans="4:13">
      <c r="D2286" s="12"/>
      <c r="E2286" s="89"/>
      <c r="F2286" s="17"/>
      <c r="G2286" s="11"/>
      <c r="H2286" s="11"/>
      <c r="I2286" s="11"/>
      <c r="J2286" s="11"/>
      <c r="K2286" s="12"/>
      <c r="L2286" s="12"/>
      <c r="M2286" s="12"/>
    </row>
    <row r="2287" spans="4:13">
      <c r="D2287" s="12"/>
      <c r="E2287" s="89"/>
      <c r="F2287" s="17"/>
      <c r="G2287" s="11"/>
      <c r="H2287" s="11"/>
      <c r="I2287" s="11"/>
      <c r="J2287" s="11"/>
      <c r="K2287" s="12"/>
      <c r="L2287" s="12"/>
      <c r="M2287" s="12"/>
    </row>
    <row r="2288" spans="4:13">
      <c r="D2288" s="12"/>
      <c r="E2288" s="89"/>
      <c r="F2288" s="17"/>
      <c r="G2288" s="11"/>
      <c r="H2288" s="11"/>
      <c r="I2288" s="11"/>
      <c r="J2288" s="11"/>
      <c r="K2288" s="12"/>
      <c r="L2288" s="12"/>
      <c r="M2288" s="12"/>
    </row>
    <row r="2289" spans="4:13">
      <c r="D2289" s="12"/>
      <c r="E2289" s="89"/>
      <c r="F2289" s="17"/>
      <c r="G2289" s="11"/>
      <c r="H2289" s="11"/>
      <c r="I2289" s="11"/>
      <c r="J2289" s="11"/>
      <c r="K2289" s="12"/>
      <c r="L2289" s="12"/>
      <c r="M2289" s="12"/>
    </row>
    <row r="2290" spans="4:13">
      <c r="D2290" s="12"/>
      <c r="E2290" s="89"/>
      <c r="F2290" s="17"/>
      <c r="G2290" s="11"/>
      <c r="H2290" s="11"/>
      <c r="I2290" s="11"/>
      <c r="J2290" s="11"/>
      <c r="K2290" s="12"/>
      <c r="L2290" s="12"/>
      <c r="M2290" s="12"/>
    </row>
    <row r="2291" spans="4:13">
      <c r="D2291" s="12"/>
      <c r="E2291" s="89"/>
      <c r="F2291" s="17"/>
      <c r="G2291" s="11"/>
      <c r="H2291" s="11"/>
      <c r="I2291" s="11"/>
      <c r="J2291" s="11"/>
      <c r="K2291" s="12"/>
      <c r="L2291" s="12"/>
      <c r="M2291" s="12"/>
    </row>
    <row r="2292" spans="4:13">
      <c r="D2292" s="12"/>
      <c r="E2292" s="89"/>
      <c r="F2292" s="17"/>
      <c r="G2292" s="11"/>
      <c r="H2292" s="11"/>
      <c r="I2292" s="11"/>
      <c r="J2292" s="11"/>
      <c r="K2292" s="12"/>
      <c r="L2292" s="12"/>
      <c r="M2292" s="12"/>
    </row>
    <row r="2293" spans="4:13">
      <c r="D2293" s="12"/>
      <c r="E2293" s="89"/>
      <c r="F2293" s="17"/>
      <c r="G2293" s="11"/>
      <c r="H2293" s="11"/>
      <c r="I2293" s="11"/>
      <c r="J2293" s="11"/>
      <c r="K2293" s="12"/>
      <c r="L2293" s="12"/>
      <c r="M2293" s="12"/>
    </row>
    <row r="2294" spans="4:13">
      <c r="D2294" s="12"/>
      <c r="E2294" s="89"/>
      <c r="F2294" s="17"/>
      <c r="G2294" s="11"/>
      <c r="H2294" s="11"/>
      <c r="I2294" s="11"/>
      <c r="J2294" s="11"/>
      <c r="K2294" s="12"/>
      <c r="L2294" s="12"/>
      <c r="M2294" s="12"/>
    </row>
    <row r="2295" spans="4:13">
      <c r="D2295" s="12"/>
      <c r="E2295" s="89"/>
      <c r="F2295" s="17"/>
      <c r="G2295" s="11"/>
      <c r="H2295" s="11"/>
      <c r="I2295" s="11"/>
      <c r="J2295" s="11"/>
      <c r="K2295" s="12"/>
      <c r="L2295" s="12"/>
      <c r="M2295" s="12"/>
    </row>
    <row r="2296" spans="4:13">
      <c r="D2296" s="12"/>
      <c r="E2296" s="89"/>
      <c r="F2296" s="17"/>
      <c r="G2296" s="11"/>
      <c r="H2296" s="11"/>
      <c r="I2296" s="11"/>
      <c r="J2296" s="11"/>
      <c r="K2296" s="12"/>
      <c r="L2296" s="12"/>
      <c r="M2296" s="12"/>
    </row>
    <row r="2297" spans="4:13">
      <c r="D2297" s="12"/>
      <c r="E2297" s="89"/>
      <c r="F2297" s="17"/>
      <c r="G2297" s="11"/>
      <c r="H2297" s="11"/>
      <c r="I2297" s="11"/>
      <c r="J2297" s="11"/>
      <c r="K2297" s="12"/>
      <c r="L2297" s="12"/>
      <c r="M2297" s="12"/>
    </row>
    <row r="2298" spans="4:13">
      <c r="D2298" s="12"/>
      <c r="E2298" s="89"/>
      <c r="F2298" s="17"/>
      <c r="G2298" s="11"/>
      <c r="H2298" s="11"/>
      <c r="I2298" s="11"/>
      <c r="J2298" s="11"/>
      <c r="K2298" s="12"/>
      <c r="L2298" s="12"/>
      <c r="M2298" s="12"/>
    </row>
    <row r="2299" spans="4:13">
      <c r="D2299" s="12"/>
      <c r="E2299" s="89"/>
      <c r="F2299" s="17"/>
      <c r="G2299" s="11"/>
      <c r="H2299" s="11"/>
      <c r="I2299" s="11"/>
      <c r="J2299" s="11"/>
      <c r="K2299" s="12"/>
      <c r="L2299" s="12"/>
      <c r="M2299" s="12"/>
    </row>
    <row r="2300" spans="4:13">
      <c r="D2300" s="12"/>
      <c r="E2300" s="89"/>
      <c r="F2300" s="17"/>
      <c r="G2300" s="11"/>
      <c r="H2300" s="11"/>
      <c r="I2300" s="11"/>
      <c r="J2300" s="11"/>
      <c r="K2300" s="12"/>
      <c r="L2300" s="12"/>
      <c r="M2300" s="12"/>
    </row>
    <row r="2301" spans="4:13">
      <c r="D2301" s="12"/>
      <c r="E2301" s="89"/>
      <c r="F2301" s="17"/>
      <c r="G2301" s="11"/>
      <c r="H2301" s="11"/>
      <c r="I2301" s="11"/>
      <c r="J2301" s="11"/>
      <c r="K2301" s="12"/>
      <c r="L2301" s="12"/>
      <c r="M2301" s="12"/>
    </row>
    <row r="2302" spans="4:13">
      <c r="D2302" s="12"/>
      <c r="E2302" s="89"/>
      <c r="F2302" s="17"/>
      <c r="G2302" s="11"/>
      <c r="H2302" s="11"/>
      <c r="I2302" s="11"/>
      <c r="J2302" s="11"/>
      <c r="K2302" s="12"/>
      <c r="L2302" s="12"/>
      <c r="M2302" s="12"/>
    </row>
    <row r="2303" spans="4:13">
      <c r="D2303" s="12"/>
      <c r="E2303" s="89"/>
      <c r="F2303" s="17"/>
      <c r="G2303" s="11"/>
      <c r="H2303" s="11"/>
      <c r="I2303" s="11"/>
      <c r="J2303" s="11"/>
      <c r="K2303" s="12"/>
      <c r="L2303" s="12"/>
      <c r="M2303" s="12"/>
    </row>
    <row r="2304" spans="4:13">
      <c r="D2304" s="12"/>
      <c r="E2304" s="89"/>
      <c r="F2304" s="17"/>
      <c r="G2304" s="11"/>
      <c r="H2304" s="11"/>
      <c r="I2304" s="11"/>
      <c r="J2304" s="11"/>
      <c r="K2304" s="12"/>
      <c r="L2304" s="12"/>
      <c r="M2304" s="12"/>
    </row>
    <row r="2305" spans="4:13">
      <c r="D2305" s="12"/>
      <c r="E2305" s="89"/>
      <c r="F2305" s="17"/>
      <c r="G2305" s="11"/>
      <c r="H2305" s="11"/>
      <c r="I2305" s="11"/>
      <c r="J2305" s="11"/>
      <c r="K2305" s="12"/>
      <c r="L2305" s="12"/>
      <c r="M2305" s="12"/>
    </row>
    <row r="2306" spans="4:13">
      <c r="D2306" s="12"/>
      <c r="E2306" s="89"/>
      <c r="F2306" s="17"/>
      <c r="G2306" s="11"/>
      <c r="H2306" s="11"/>
      <c r="I2306" s="11"/>
      <c r="J2306" s="11"/>
      <c r="K2306" s="12"/>
      <c r="L2306" s="12"/>
      <c r="M2306" s="12"/>
    </row>
    <row r="2307" spans="4:13">
      <c r="D2307" s="12"/>
      <c r="E2307" s="89"/>
      <c r="F2307" s="17"/>
      <c r="G2307" s="11"/>
      <c r="H2307" s="11"/>
      <c r="I2307" s="11"/>
      <c r="J2307" s="11"/>
      <c r="K2307" s="12"/>
      <c r="L2307" s="12"/>
      <c r="M2307" s="12"/>
    </row>
    <row r="2308" spans="4:13">
      <c r="D2308" s="12"/>
      <c r="E2308" s="89"/>
      <c r="F2308" s="17"/>
      <c r="G2308" s="11"/>
      <c r="H2308" s="11"/>
      <c r="I2308" s="11"/>
      <c r="J2308" s="11"/>
      <c r="K2308" s="12"/>
      <c r="L2308" s="12"/>
      <c r="M2308" s="12"/>
    </row>
    <row r="2309" spans="4:13">
      <c r="D2309" s="12"/>
      <c r="E2309" s="89"/>
      <c r="F2309" s="17"/>
      <c r="G2309" s="11"/>
      <c r="H2309" s="11"/>
      <c r="I2309" s="11"/>
      <c r="J2309" s="11"/>
      <c r="K2309" s="12"/>
      <c r="L2309" s="12"/>
      <c r="M2309" s="12"/>
    </row>
    <row r="2310" spans="4:13">
      <c r="D2310" s="12"/>
      <c r="E2310" s="89"/>
      <c r="F2310" s="17"/>
      <c r="G2310" s="11"/>
      <c r="H2310" s="11"/>
      <c r="I2310" s="11"/>
      <c r="J2310" s="11"/>
      <c r="K2310" s="12"/>
      <c r="L2310" s="12"/>
      <c r="M2310" s="12"/>
    </row>
    <row r="2311" spans="4:13">
      <c r="D2311" s="12"/>
      <c r="E2311" s="89"/>
      <c r="F2311" s="17"/>
      <c r="G2311" s="11"/>
      <c r="H2311" s="11"/>
      <c r="I2311" s="11"/>
      <c r="J2311" s="11"/>
      <c r="K2311" s="12"/>
      <c r="L2311" s="12"/>
      <c r="M2311" s="12"/>
    </row>
    <row r="2312" spans="4:13">
      <c r="D2312" s="12"/>
      <c r="E2312" s="89"/>
      <c r="F2312" s="17"/>
      <c r="G2312" s="11"/>
      <c r="H2312" s="11"/>
      <c r="I2312" s="11"/>
      <c r="J2312" s="11"/>
      <c r="K2312" s="12"/>
      <c r="L2312" s="12"/>
      <c r="M2312" s="12"/>
    </row>
    <row r="2313" spans="4:13">
      <c r="D2313" s="12"/>
      <c r="E2313" s="89"/>
      <c r="F2313" s="17"/>
      <c r="G2313" s="11"/>
      <c r="H2313" s="11"/>
      <c r="I2313" s="11"/>
      <c r="J2313" s="11"/>
      <c r="K2313" s="12"/>
      <c r="L2313" s="12"/>
      <c r="M2313" s="12"/>
    </row>
    <row r="2314" spans="4:13">
      <c r="D2314" s="12"/>
      <c r="E2314" s="89"/>
      <c r="F2314" s="17"/>
      <c r="G2314" s="11"/>
      <c r="H2314" s="11"/>
      <c r="I2314" s="11"/>
      <c r="J2314" s="11"/>
      <c r="K2314" s="12"/>
      <c r="L2314" s="12"/>
      <c r="M2314" s="12"/>
    </row>
    <row r="2315" spans="4:13">
      <c r="D2315" s="12"/>
      <c r="E2315" s="89"/>
      <c r="F2315" s="17"/>
      <c r="G2315" s="11"/>
      <c r="H2315" s="11"/>
      <c r="I2315" s="11"/>
      <c r="J2315" s="11"/>
      <c r="K2315" s="12"/>
      <c r="L2315" s="12"/>
      <c r="M2315" s="12"/>
    </row>
    <row r="2316" spans="4:13">
      <c r="D2316" s="12"/>
      <c r="E2316" s="89"/>
      <c r="F2316" s="17"/>
      <c r="G2316" s="11"/>
      <c r="H2316" s="11"/>
      <c r="I2316" s="11"/>
      <c r="J2316" s="11"/>
      <c r="K2316" s="12"/>
      <c r="L2316" s="12"/>
      <c r="M2316" s="12"/>
    </row>
    <row r="2317" spans="4:13">
      <c r="D2317" s="12"/>
      <c r="E2317" s="89"/>
      <c r="F2317" s="17"/>
      <c r="G2317" s="11"/>
      <c r="H2317" s="11"/>
      <c r="I2317" s="11"/>
      <c r="J2317" s="11"/>
      <c r="K2317" s="12"/>
      <c r="L2317" s="12"/>
      <c r="M2317" s="12"/>
    </row>
    <row r="2318" spans="4:13">
      <c r="D2318" s="12"/>
      <c r="E2318" s="89"/>
      <c r="F2318" s="17"/>
      <c r="G2318" s="11"/>
      <c r="H2318" s="11"/>
      <c r="I2318" s="11"/>
      <c r="J2318" s="11"/>
      <c r="K2318" s="12"/>
      <c r="L2318" s="12"/>
      <c r="M2318" s="12"/>
    </row>
    <row r="2319" spans="4:13">
      <c r="D2319" s="12"/>
      <c r="E2319" s="89"/>
      <c r="F2319" s="17"/>
      <c r="G2319" s="11"/>
      <c r="H2319" s="11"/>
      <c r="I2319" s="11"/>
      <c r="J2319" s="11"/>
      <c r="K2319" s="12"/>
      <c r="L2319" s="12"/>
      <c r="M2319" s="12"/>
    </row>
    <row r="2320" spans="4:13">
      <c r="D2320" s="12"/>
      <c r="E2320" s="89"/>
      <c r="F2320" s="17"/>
      <c r="G2320" s="11"/>
      <c r="H2320" s="11"/>
      <c r="I2320" s="11"/>
      <c r="J2320" s="11"/>
      <c r="K2320" s="12"/>
      <c r="L2320" s="12"/>
      <c r="M2320" s="12"/>
    </row>
    <row r="2321" spans="4:13">
      <c r="D2321" s="12"/>
      <c r="E2321" s="89"/>
      <c r="F2321" s="17"/>
      <c r="G2321" s="11"/>
      <c r="H2321" s="11"/>
      <c r="I2321" s="11"/>
      <c r="J2321" s="11"/>
      <c r="K2321" s="12"/>
      <c r="L2321" s="12"/>
      <c r="M2321" s="12"/>
    </row>
    <row r="2322" spans="4:13">
      <c r="D2322" s="12"/>
      <c r="E2322" s="89"/>
      <c r="F2322" s="17"/>
      <c r="G2322" s="11"/>
      <c r="H2322" s="11"/>
      <c r="I2322" s="11"/>
      <c r="J2322" s="11"/>
      <c r="K2322" s="12"/>
      <c r="L2322" s="12"/>
      <c r="M2322" s="12"/>
    </row>
    <row r="2323" spans="4:13">
      <c r="D2323" s="12"/>
      <c r="E2323" s="89"/>
      <c r="F2323" s="17"/>
      <c r="G2323" s="11"/>
      <c r="H2323" s="11"/>
      <c r="I2323" s="11"/>
      <c r="J2323" s="11"/>
      <c r="K2323" s="12"/>
      <c r="L2323" s="12"/>
      <c r="M2323" s="12"/>
    </row>
    <row r="2324" spans="4:13">
      <c r="D2324" s="12"/>
      <c r="E2324" s="89"/>
      <c r="F2324" s="17"/>
      <c r="G2324" s="11"/>
      <c r="H2324" s="11"/>
      <c r="I2324" s="11"/>
      <c r="J2324" s="11"/>
      <c r="K2324" s="12"/>
      <c r="L2324" s="12"/>
      <c r="M2324" s="12"/>
    </row>
    <row r="2325" spans="4:13">
      <c r="D2325" s="12"/>
      <c r="E2325" s="89"/>
      <c r="F2325" s="17"/>
      <c r="G2325" s="11"/>
      <c r="H2325" s="11"/>
      <c r="I2325" s="11"/>
      <c r="J2325" s="11"/>
      <c r="K2325" s="12"/>
      <c r="L2325" s="12"/>
      <c r="M2325" s="12"/>
    </row>
    <row r="2326" spans="4:13">
      <c r="D2326" s="12"/>
      <c r="E2326" s="89"/>
      <c r="F2326" s="17"/>
      <c r="G2326" s="11"/>
      <c r="H2326" s="11"/>
      <c r="I2326" s="11"/>
      <c r="J2326" s="11"/>
      <c r="K2326" s="12"/>
      <c r="L2326" s="12"/>
      <c r="M2326" s="12"/>
    </row>
    <row r="2327" spans="4:13">
      <c r="D2327" s="12"/>
      <c r="E2327" s="89"/>
      <c r="F2327" s="17"/>
      <c r="G2327" s="11"/>
      <c r="H2327" s="11"/>
      <c r="I2327" s="11"/>
      <c r="J2327" s="11"/>
      <c r="K2327" s="12"/>
      <c r="L2327" s="12"/>
      <c r="M2327" s="12"/>
    </row>
    <row r="2328" spans="4:13">
      <c r="D2328" s="12"/>
      <c r="E2328" s="89"/>
      <c r="F2328" s="17"/>
      <c r="G2328" s="11"/>
      <c r="H2328" s="11"/>
      <c r="I2328" s="11"/>
      <c r="J2328" s="11"/>
      <c r="K2328" s="12"/>
      <c r="L2328" s="12"/>
      <c r="M2328" s="12"/>
    </row>
    <row r="2329" spans="4:13">
      <c r="D2329" s="12"/>
      <c r="E2329" s="89"/>
      <c r="F2329" s="17"/>
      <c r="G2329" s="11"/>
      <c r="H2329" s="11"/>
      <c r="I2329" s="11"/>
      <c r="J2329" s="11"/>
      <c r="K2329" s="12"/>
      <c r="L2329" s="12"/>
      <c r="M2329" s="12"/>
    </row>
    <row r="2330" spans="4:13">
      <c r="D2330" s="12"/>
      <c r="E2330" s="89"/>
      <c r="F2330" s="17"/>
      <c r="G2330" s="11"/>
      <c r="H2330" s="11"/>
      <c r="I2330" s="11"/>
      <c r="J2330" s="11"/>
      <c r="K2330" s="12"/>
      <c r="L2330" s="12"/>
      <c r="M2330" s="12"/>
    </row>
    <row r="2331" spans="4:13">
      <c r="D2331" s="12"/>
      <c r="E2331" s="89"/>
      <c r="F2331" s="17"/>
      <c r="G2331" s="11"/>
      <c r="H2331" s="11"/>
      <c r="I2331" s="11"/>
      <c r="J2331" s="11"/>
      <c r="K2331" s="12"/>
      <c r="L2331" s="12"/>
      <c r="M2331" s="12"/>
    </row>
    <row r="2332" spans="4:13">
      <c r="D2332" s="12"/>
      <c r="E2332" s="89"/>
      <c r="F2332" s="17"/>
      <c r="G2332" s="11"/>
      <c r="H2332" s="11"/>
      <c r="I2332" s="11"/>
      <c r="J2332" s="11"/>
      <c r="K2332" s="12"/>
      <c r="L2332" s="12"/>
      <c r="M2332" s="12"/>
    </row>
    <row r="2333" spans="4:13">
      <c r="D2333" s="12"/>
      <c r="E2333" s="89"/>
      <c r="F2333" s="17"/>
      <c r="G2333" s="11"/>
      <c r="H2333" s="11"/>
      <c r="I2333" s="11"/>
      <c r="J2333" s="11"/>
      <c r="K2333" s="12"/>
      <c r="L2333" s="12"/>
      <c r="M2333" s="12"/>
    </row>
    <row r="2334" spans="4:13">
      <c r="D2334" s="12"/>
      <c r="E2334" s="89"/>
      <c r="F2334" s="17"/>
      <c r="G2334" s="11"/>
      <c r="H2334" s="11"/>
      <c r="I2334" s="11"/>
      <c r="J2334" s="11"/>
      <c r="K2334" s="12"/>
      <c r="L2334" s="12"/>
      <c r="M2334" s="12"/>
    </row>
    <row r="2335" spans="4:13">
      <c r="D2335" s="12"/>
      <c r="E2335" s="89"/>
      <c r="F2335" s="17"/>
      <c r="G2335" s="11"/>
      <c r="H2335" s="11"/>
      <c r="I2335" s="11"/>
      <c r="J2335" s="11"/>
      <c r="K2335" s="12"/>
      <c r="L2335" s="12"/>
      <c r="M2335" s="12"/>
    </row>
    <row r="2336" spans="4:13">
      <c r="D2336" s="12"/>
      <c r="E2336" s="89"/>
      <c r="F2336" s="17"/>
      <c r="G2336" s="11"/>
      <c r="H2336" s="11"/>
      <c r="I2336" s="11"/>
      <c r="J2336" s="11"/>
      <c r="K2336" s="12"/>
      <c r="L2336" s="12"/>
      <c r="M2336" s="12"/>
    </row>
    <row r="2337" spans="4:13">
      <c r="D2337" s="12"/>
      <c r="E2337" s="89"/>
      <c r="F2337" s="17"/>
      <c r="G2337" s="11"/>
      <c r="H2337" s="11"/>
      <c r="I2337" s="11"/>
      <c r="J2337" s="11"/>
      <c r="K2337" s="12"/>
      <c r="L2337" s="12"/>
      <c r="M2337" s="12"/>
    </row>
    <row r="2338" spans="4:13">
      <c r="D2338" s="12"/>
      <c r="E2338" s="89"/>
      <c r="F2338" s="17"/>
      <c r="G2338" s="11"/>
      <c r="H2338" s="11"/>
      <c r="I2338" s="11"/>
      <c r="J2338" s="11"/>
      <c r="K2338" s="12"/>
      <c r="L2338" s="12"/>
      <c r="M2338" s="12"/>
    </row>
    <row r="2339" spans="4:13">
      <c r="D2339" s="12"/>
      <c r="E2339" s="89"/>
      <c r="F2339" s="17"/>
      <c r="G2339" s="11"/>
      <c r="H2339" s="11"/>
      <c r="I2339" s="11"/>
      <c r="J2339" s="11"/>
      <c r="K2339" s="12"/>
      <c r="L2339" s="12"/>
      <c r="M2339" s="12"/>
    </row>
    <row r="2340" spans="4:13">
      <c r="D2340" s="12"/>
      <c r="E2340" s="89"/>
      <c r="F2340" s="17"/>
      <c r="G2340" s="11"/>
      <c r="H2340" s="11"/>
      <c r="I2340" s="11"/>
      <c r="J2340" s="11"/>
      <c r="K2340" s="12"/>
      <c r="L2340" s="12"/>
      <c r="M2340" s="12"/>
    </row>
    <row r="2341" spans="4:13">
      <c r="D2341" s="12"/>
      <c r="E2341" s="89"/>
      <c r="F2341" s="17"/>
      <c r="G2341" s="11"/>
      <c r="H2341" s="11"/>
      <c r="I2341" s="11"/>
      <c r="J2341" s="11"/>
      <c r="K2341" s="12"/>
      <c r="L2341" s="12"/>
      <c r="M2341" s="12"/>
    </row>
    <row r="2342" spans="4:13">
      <c r="D2342" s="12"/>
      <c r="E2342" s="89"/>
      <c r="F2342" s="17"/>
      <c r="G2342" s="11"/>
      <c r="H2342" s="11"/>
      <c r="I2342" s="11"/>
      <c r="J2342" s="11"/>
      <c r="K2342" s="12"/>
      <c r="L2342" s="12"/>
      <c r="M2342" s="12"/>
    </row>
    <row r="2343" spans="4:13">
      <c r="D2343" s="12"/>
      <c r="E2343" s="89"/>
      <c r="F2343" s="17"/>
      <c r="G2343" s="11"/>
      <c r="H2343" s="11"/>
      <c r="I2343" s="11"/>
      <c r="J2343" s="11"/>
      <c r="K2343" s="12"/>
      <c r="L2343" s="12"/>
      <c r="M2343" s="12"/>
    </row>
    <row r="2344" spans="4:13">
      <c r="D2344" s="12"/>
      <c r="E2344" s="89"/>
      <c r="F2344" s="17"/>
      <c r="G2344" s="11"/>
      <c r="H2344" s="11"/>
      <c r="I2344" s="11"/>
      <c r="J2344" s="11"/>
      <c r="K2344" s="12"/>
      <c r="L2344" s="12"/>
      <c r="M2344" s="12"/>
    </row>
    <row r="2345" spans="4:13">
      <c r="D2345" s="12"/>
      <c r="E2345" s="89"/>
      <c r="F2345" s="17"/>
      <c r="G2345" s="11"/>
      <c r="H2345" s="11"/>
      <c r="I2345" s="11"/>
      <c r="J2345" s="11"/>
      <c r="K2345" s="12"/>
      <c r="L2345" s="12"/>
      <c r="M2345" s="12"/>
    </row>
    <row r="2346" spans="4:13">
      <c r="D2346" s="12"/>
      <c r="E2346" s="89"/>
      <c r="F2346" s="17"/>
      <c r="G2346" s="11"/>
      <c r="H2346" s="11"/>
      <c r="I2346" s="11"/>
      <c r="J2346" s="11"/>
      <c r="K2346" s="12"/>
      <c r="L2346" s="12"/>
      <c r="M2346" s="12"/>
    </row>
    <row r="2347" spans="4:13">
      <c r="D2347" s="12"/>
      <c r="E2347" s="89"/>
      <c r="F2347" s="17"/>
      <c r="G2347" s="11"/>
      <c r="H2347" s="11"/>
      <c r="I2347" s="11"/>
      <c r="J2347" s="11"/>
      <c r="K2347" s="12"/>
      <c r="L2347" s="12"/>
      <c r="M2347" s="12"/>
    </row>
    <row r="2348" spans="4:13">
      <c r="D2348" s="12"/>
      <c r="E2348" s="89"/>
      <c r="F2348" s="17"/>
      <c r="G2348" s="11"/>
      <c r="H2348" s="11"/>
      <c r="I2348" s="11"/>
      <c r="J2348" s="11"/>
      <c r="K2348" s="12"/>
      <c r="L2348" s="12"/>
      <c r="M2348" s="12"/>
    </row>
    <row r="2349" spans="4:13">
      <c r="D2349" s="12"/>
      <c r="E2349" s="89"/>
      <c r="F2349" s="17"/>
      <c r="G2349" s="11"/>
      <c r="H2349" s="11"/>
      <c r="I2349" s="11"/>
      <c r="J2349" s="11"/>
      <c r="K2349" s="12"/>
      <c r="L2349" s="12"/>
      <c r="M2349" s="12"/>
    </row>
    <row r="2350" spans="4:13">
      <c r="D2350" s="12"/>
      <c r="E2350" s="89"/>
      <c r="F2350" s="17"/>
      <c r="G2350" s="11"/>
      <c r="H2350" s="11"/>
      <c r="I2350" s="11"/>
      <c r="J2350" s="11"/>
      <c r="K2350" s="12"/>
      <c r="L2350" s="12"/>
      <c r="M2350" s="12"/>
    </row>
    <row r="2351" spans="4:13">
      <c r="D2351" s="12"/>
      <c r="E2351" s="89"/>
      <c r="F2351" s="17"/>
      <c r="G2351" s="11"/>
      <c r="H2351" s="11"/>
      <c r="I2351" s="11"/>
      <c r="J2351" s="11"/>
      <c r="K2351" s="12"/>
      <c r="L2351" s="12"/>
      <c r="M2351" s="12"/>
    </row>
    <row r="2352" spans="4:13">
      <c r="D2352" s="12"/>
      <c r="E2352" s="89"/>
      <c r="F2352" s="17"/>
      <c r="G2352" s="11"/>
      <c r="H2352" s="11"/>
      <c r="I2352" s="11"/>
      <c r="J2352" s="11"/>
      <c r="K2352" s="12"/>
      <c r="L2352" s="12"/>
      <c r="M2352" s="12"/>
    </row>
    <row r="2353" spans="4:13">
      <c r="D2353" s="12"/>
      <c r="E2353" s="89"/>
      <c r="F2353" s="17"/>
      <c r="G2353" s="11"/>
      <c r="H2353" s="11"/>
      <c r="I2353" s="11"/>
      <c r="J2353" s="11"/>
      <c r="K2353" s="12"/>
      <c r="L2353" s="12"/>
      <c r="M2353" s="12"/>
    </row>
    <row r="2354" spans="4:13">
      <c r="D2354" s="12"/>
      <c r="E2354" s="89"/>
      <c r="F2354" s="17"/>
      <c r="G2354" s="11"/>
      <c r="H2354" s="11"/>
      <c r="I2354" s="11"/>
      <c r="J2354" s="11"/>
      <c r="K2354" s="12"/>
      <c r="L2354" s="12"/>
      <c r="M2354" s="12"/>
    </row>
    <row r="2355" spans="4:13">
      <c r="D2355" s="12"/>
      <c r="E2355" s="89"/>
      <c r="F2355" s="17"/>
      <c r="G2355" s="11"/>
      <c r="H2355" s="11"/>
      <c r="I2355" s="11"/>
      <c r="J2355" s="11"/>
      <c r="K2355" s="12"/>
      <c r="L2355" s="12"/>
      <c r="M2355" s="12"/>
    </row>
    <row r="2356" spans="4:13">
      <c r="D2356" s="12"/>
      <c r="E2356" s="89"/>
      <c r="F2356" s="17"/>
      <c r="G2356" s="11"/>
      <c r="H2356" s="11"/>
      <c r="I2356" s="11"/>
      <c r="J2356" s="11"/>
      <c r="K2356" s="12"/>
      <c r="L2356" s="12"/>
      <c r="M2356" s="12"/>
    </row>
    <row r="2357" spans="4:13">
      <c r="D2357" s="12"/>
      <c r="E2357" s="89"/>
      <c r="F2357" s="17"/>
      <c r="G2357" s="11"/>
      <c r="H2357" s="11"/>
      <c r="I2357" s="11"/>
      <c r="J2357" s="11"/>
      <c r="K2357" s="12"/>
      <c r="L2357" s="12"/>
      <c r="M2357" s="12"/>
    </row>
    <row r="2358" spans="4:13">
      <c r="D2358" s="12"/>
      <c r="E2358" s="89"/>
      <c r="F2358" s="17"/>
      <c r="G2358" s="11"/>
      <c r="H2358" s="11"/>
      <c r="I2358" s="11"/>
      <c r="J2358" s="11"/>
      <c r="K2358" s="12"/>
      <c r="L2358" s="12"/>
      <c r="M2358" s="12"/>
    </row>
    <row r="2359" spans="4:13">
      <c r="D2359" s="12"/>
      <c r="E2359" s="89"/>
      <c r="F2359" s="17"/>
      <c r="G2359" s="11"/>
      <c r="H2359" s="11"/>
      <c r="I2359" s="11"/>
      <c r="J2359" s="11"/>
      <c r="K2359" s="12"/>
      <c r="L2359" s="12"/>
      <c r="M2359" s="12"/>
    </row>
    <row r="2360" spans="4:13">
      <c r="D2360" s="12"/>
      <c r="E2360" s="89"/>
      <c r="F2360" s="17"/>
      <c r="G2360" s="11"/>
      <c r="H2360" s="11"/>
      <c r="I2360" s="11"/>
      <c r="J2360" s="11"/>
      <c r="K2360" s="12"/>
      <c r="L2360" s="12"/>
      <c r="M2360" s="12"/>
    </row>
    <row r="2361" spans="4:13">
      <c r="D2361" s="12"/>
      <c r="E2361" s="89"/>
      <c r="F2361" s="17"/>
      <c r="G2361" s="11"/>
      <c r="H2361" s="11"/>
      <c r="I2361" s="11"/>
      <c r="J2361" s="11"/>
      <c r="K2361" s="12"/>
      <c r="L2361" s="12"/>
      <c r="M2361" s="12"/>
    </row>
    <row r="2362" spans="4:13">
      <c r="D2362" s="12"/>
      <c r="E2362" s="89"/>
      <c r="F2362" s="17"/>
      <c r="G2362" s="11"/>
      <c r="H2362" s="11"/>
      <c r="I2362" s="11"/>
      <c r="J2362" s="11"/>
      <c r="K2362" s="12"/>
      <c r="L2362" s="12"/>
      <c r="M2362" s="12"/>
    </row>
    <row r="2363" spans="4:13">
      <c r="D2363" s="12"/>
      <c r="E2363" s="89"/>
      <c r="F2363" s="17"/>
      <c r="G2363" s="11"/>
      <c r="H2363" s="11"/>
      <c r="I2363" s="11"/>
      <c r="J2363" s="11"/>
      <c r="K2363" s="12"/>
      <c r="L2363" s="12"/>
      <c r="M2363" s="12"/>
    </row>
    <row r="2364" spans="4:13">
      <c r="D2364" s="12"/>
      <c r="E2364" s="89"/>
      <c r="F2364" s="17"/>
      <c r="G2364" s="11"/>
      <c r="H2364" s="11"/>
      <c r="I2364" s="11"/>
      <c r="J2364" s="11"/>
      <c r="K2364" s="12"/>
      <c r="L2364" s="12"/>
      <c r="M2364" s="12"/>
    </row>
    <row r="2365" spans="4:13">
      <c r="D2365" s="12"/>
      <c r="E2365" s="89"/>
      <c r="F2365" s="17"/>
      <c r="G2365" s="11"/>
      <c r="H2365" s="11"/>
      <c r="I2365" s="11"/>
      <c r="J2365" s="11"/>
      <c r="K2365" s="12"/>
      <c r="L2365" s="12"/>
      <c r="M2365" s="12"/>
    </row>
    <row r="2366" spans="4:13">
      <c r="D2366" s="12"/>
      <c r="E2366" s="89"/>
      <c r="F2366" s="17"/>
      <c r="G2366" s="11"/>
      <c r="H2366" s="11"/>
      <c r="I2366" s="11"/>
      <c r="J2366" s="11"/>
      <c r="K2366" s="12"/>
      <c r="L2366" s="12"/>
      <c r="M2366" s="12"/>
    </row>
    <row r="2367" spans="4:13">
      <c r="D2367" s="12"/>
      <c r="E2367" s="89"/>
      <c r="F2367" s="17"/>
      <c r="G2367" s="11"/>
      <c r="H2367" s="11"/>
      <c r="I2367" s="11"/>
      <c r="J2367" s="11"/>
      <c r="K2367" s="12"/>
      <c r="L2367" s="12"/>
      <c r="M2367" s="12"/>
    </row>
    <row r="2368" spans="4:13">
      <c r="D2368" s="12"/>
      <c r="E2368" s="89"/>
      <c r="F2368" s="17"/>
      <c r="G2368" s="11"/>
      <c r="H2368" s="11"/>
      <c r="I2368" s="11"/>
      <c r="J2368" s="11"/>
      <c r="K2368" s="12"/>
      <c r="L2368" s="12"/>
      <c r="M2368" s="12"/>
    </row>
    <row r="2369" spans="4:13">
      <c r="D2369" s="12"/>
      <c r="E2369" s="89"/>
      <c r="F2369" s="17"/>
      <c r="G2369" s="11"/>
      <c r="H2369" s="11"/>
      <c r="I2369" s="11"/>
      <c r="J2369" s="11"/>
      <c r="K2369" s="12"/>
      <c r="L2369" s="12"/>
      <c r="M2369" s="12"/>
    </row>
    <row r="2370" spans="4:13">
      <c r="D2370" s="12"/>
      <c r="E2370" s="89"/>
      <c r="F2370" s="17"/>
      <c r="G2370" s="11"/>
      <c r="H2370" s="11"/>
      <c r="I2370" s="11"/>
      <c r="J2370" s="11"/>
      <c r="K2370" s="12"/>
      <c r="L2370" s="12"/>
      <c r="M2370" s="12"/>
    </row>
    <row r="2371" spans="4:13">
      <c r="D2371" s="12"/>
      <c r="E2371" s="89"/>
      <c r="F2371" s="17"/>
      <c r="G2371" s="11"/>
      <c r="H2371" s="11"/>
      <c r="I2371" s="11"/>
      <c r="J2371" s="11"/>
      <c r="K2371" s="12"/>
      <c r="L2371" s="12"/>
      <c r="M2371" s="12"/>
    </row>
    <row r="2372" spans="4:13">
      <c r="D2372" s="12"/>
      <c r="E2372" s="89"/>
      <c r="F2372" s="17"/>
      <c r="G2372" s="11"/>
      <c r="H2372" s="11"/>
      <c r="I2372" s="11"/>
      <c r="J2372" s="11"/>
      <c r="K2372" s="12"/>
      <c r="L2372" s="12"/>
      <c r="M2372" s="12"/>
    </row>
    <row r="2373" spans="4:13">
      <c r="D2373" s="12"/>
      <c r="E2373" s="89"/>
      <c r="F2373" s="17"/>
      <c r="G2373" s="11"/>
      <c r="H2373" s="11"/>
      <c r="I2373" s="11"/>
      <c r="J2373" s="11"/>
      <c r="K2373" s="12"/>
      <c r="L2373" s="12"/>
      <c r="M2373" s="12"/>
    </row>
    <row r="2374" spans="4:13">
      <c r="D2374" s="12"/>
      <c r="E2374" s="89"/>
      <c r="F2374" s="17"/>
      <c r="G2374" s="11"/>
      <c r="H2374" s="11"/>
      <c r="I2374" s="11"/>
      <c r="J2374" s="11"/>
      <c r="K2374" s="12"/>
      <c r="L2374" s="12"/>
      <c r="M2374" s="12"/>
    </row>
    <row r="2375" spans="4:13">
      <c r="D2375" s="12"/>
      <c r="E2375" s="89"/>
      <c r="F2375" s="17"/>
      <c r="G2375" s="11"/>
      <c r="H2375" s="11"/>
      <c r="I2375" s="11"/>
      <c r="J2375" s="11"/>
      <c r="K2375" s="12"/>
      <c r="L2375" s="12"/>
      <c r="M2375" s="12"/>
    </row>
    <row r="2376" spans="4:13">
      <c r="D2376" s="12"/>
      <c r="E2376" s="89"/>
      <c r="F2376" s="17"/>
      <c r="G2376" s="11"/>
      <c r="H2376" s="11"/>
      <c r="I2376" s="11"/>
      <c r="J2376" s="11"/>
      <c r="K2376" s="12"/>
      <c r="L2376" s="12"/>
      <c r="M2376" s="12"/>
    </row>
    <row r="2377" spans="4:13">
      <c r="D2377" s="12"/>
      <c r="E2377" s="89"/>
      <c r="F2377" s="17"/>
      <c r="G2377" s="11"/>
      <c r="H2377" s="11"/>
      <c r="I2377" s="11"/>
      <c r="J2377" s="11"/>
      <c r="K2377" s="12"/>
      <c r="L2377" s="12"/>
      <c r="M2377" s="12"/>
    </row>
    <row r="2378" spans="4:13">
      <c r="D2378" s="12"/>
      <c r="E2378" s="89"/>
      <c r="F2378" s="17"/>
      <c r="G2378" s="11"/>
      <c r="H2378" s="11"/>
      <c r="I2378" s="11"/>
      <c r="J2378" s="11"/>
      <c r="K2378" s="12"/>
      <c r="L2378" s="12"/>
      <c r="M2378" s="12"/>
    </row>
    <row r="2379" spans="4:13">
      <c r="D2379" s="12"/>
      <c r="E2379" s="89"/>
      <c r="F2379" s="17"/>
      <c r="G2379" s="11"/>
      <c r="H2379" s="11"/>
      <c r="I2379" s="11"/>
      <c r="J2379" s="11"/>
      <c r="K2379" s="12"/>
      <c r="L2379" s="12"/>
      <c r="M2379" s="12"/>
    </row>
    <row r="2380" spans="4:13">
      <c r="D2380" s="12"/>
      <c r="E2380" s="89"/>
      <c r="F2380" s="17"/>
      <c r="G2380" s="11"/>
      <c r="H2380" s="11"/>
      <c r="I2380" s="11"/>
      <c r="J2380" s="11"/>
      <c r="K2380" s="12"/>
      <c r="L2380" s="12"/>
      <c r="M2380" s="12"/>
    </row>
    <row r="2381" spans="4:13">
      <c r="D2381" s="12"/>
      <c r="E2381" s="89"/>
      <c r="F2381" s="17"/>
      <c r="G2381" s="11"/>
      <c r="H2381" s="11"/>
      <c r="I2381" s="11"/>
      <c r="J2381" s="11"/>
      <c r="K2381" s="12"/>
      <c r="L2381" s="12"/>
      <c r="M2381" s="12"/>
    </row>
    <row r="2382" spans="4:13">
      <c r="D2382" s="12"/>
      <c r="E2382" s="89"/>
      <c r="F2382" s="17"/>
      <c r="G2382" s="11"/>
      <c r="H2382" s="11"/>
      <c r="I2382" s="11"/>
      <c r="J2382" s="11"/>
      <c r="K2382" s="12"/>
      <c r="L2382" s="12"/>
      <c r="M2382" s="12"/>
    </row>
    <row r="2383" spans="4:13">
      <c r="D2383" s="12"/>
      <c r="E2383" s="89"/>
      <c r="F2383" s="17"/>
      <c r="G2383" s="11"/>
      <c r="H2383" s="11"/>
      <c r="I2383" s="11"/>
      <c r="J2383" s="11"/>
      <c r="K2383" s="12"/>
      <c r="L2383" s="12"/>
      <c r="M2383" s="12"/>
    </row>
    <row r="2384" spans="4:13">
      <c r="D2384" s="12"/>
      <c r="E2384" s="89"/>
      <c r="F2384" s="17"/>
      <c r="G2384" s="11"/>
      <c r="H2384" s="11"/>
      <c r="I2384" s="11"/>
      <c r="J2384" s="11"/>
      <c r="K2384" s="12"/>
      <c r="L2384" s="12"/>
      <c r="M2384" s="12"/>
    </row>
    <row r="2385" spans="4:13">
      <c r="D2385" s="12"/>
      <c r="E2385" s="89"/>
      <c r="F2385" s="17"/>
      <c r="G2385" s="11"/>
      <c r="H2385" s="11"/>
      <c r="I2385" s="11"/>
      <c r="J2385" s="11"/>
      <c r="K2385" s="12"/>
      <c r="L2385" s="12"/>
      <c r="M2385" s="12"/>
    </row>
    <row r="2386" spans="4:13">
      <c r="D2386" s="12"/>
      <c r="E2386" s="89"/>
      <c r="F2386" s="17"/>
      <c r="G2386" s="11"/>
      <c r="H2386" s="11"/>
      <c r="I2386" s="11"/>
      <c r="J2386" s="11"/>
      <c r="K2386" s="12"/>
      <c r="L2386" s="12"/>
      <c r="M2386" s="12"/>
    </row>
    <row r="2387" spans="4:13">
      <c r="D2387" s="12"/>
      <c r="E2387" s="89"/>
      <c r="F2387" s="17"/>
      <c r="G2387" s="11"/>
      <c r="H2387" s="11"/>
      <c r="I2387" s="11"/>
      <c r="J2387" s="11"/>
      <c r="K2387" s="12"/>
      <c r="L2387" s="12"/>
      <c r="M2387" s="12"/>
    </row>
    <row r="2388" spans="4:13">
      <c r="D2388" s="12"/>
      <c r="E2388" s="89"/>
      <c r="F2388" s="17"/>
      <c r="G2388" s="11"/>
      <c r="H2388" s="11"/>
      <c r="I2388" s="11"/>
      <c r="J2388" s="11"/>
      <c r="K2388" s="12"/>
      <c r="L2388" s="12"/>
      <c r="M2388" s="12"/>
    </row>
    <row r="2389" spans="4:13">
      <c r="D2389" s="12"/>
      <c r="E2389" s="89"/>
      <c r="F2389" s="17"/>
      <c r="G2389" s="11"/>
      <c r="H2389" s="11"/>
      <c r="I2389" s="11"/>
      <c r="J2389" s="11"/>
      <c r="K2389" s="12"/>
      <c r="L2389" s="12"/>
      <c r="M2389" s="12"/>
    </row>
    <row r="2390" spans="4:13">
      <c r="D2390" s="12"/>
      <c r="E2390" s="89"/>
      <c r="F2390" s="17"/>
      <c r="G2390" s="11"/>
      <c r="H2390" s="11"/>
      <c r="I2390" s="11"/>
      <c r="J2390" s="11"/>
      <c r="K2390" s="12"/>
      <c r="L2390" s="12"/>
      <c r="M2390" s="12"/>
    </row>
    <row r="2391" spans="4:13">
      <c r="D2391" s="12"/>
      <c r="E2391" s="89"/>
      <c r="F2391" s="17"/>
      <c r="G2391" s="11"/>
      <c r="H2391" s="11"/>
      <c r="I2391" s="11"/>
      <c r="J2391" s="11"/>
      <c r="K2391" s="12"/>
      <c r="L2391" s="12"/>
      <c r="M2391" s="12"/>
    </row>
    <row r="2392" spans="4:13">
      <c r="D2392" s="12"/>
      <c r="E2392" s="89"/>
      <c r="F2392" s="17"/>
      <c r="G2392" s="11"/>
      <c r="H2392" s="11"/>
      <c r="I2392" s="11"/>
      <c r="J2392" s="11"/>
      <c r="K2392" s="12"/>
      <c r="L2392" s="12"/>
      <c r="M2392" s="12"/>
    </row>
    <row r="2393" spans="4:13">
      <c r="D2393" s="12"/>
      <c r="E2393" s="89"/>
      <c r="F2393" s="17"/>
      <c r="G2393" s="11"/>
      <c r="H2393" s="11"/>
      <c r="I2393" s="11"/>
      <c r="J2393" s="11"/>
      <c r="K2393" s="12"/>
      <c r="L2393" s="12"/>
      <c r="M2393" s="12"/>
    </row>
    <row r="2394" spans="4:13">
      <c r="D2394" s="12"/>
      <c r="E2394" s="89"/>
      <c r="F2394" s="17"/>
      <c r="G2394" s="11"/>
      <c r="H2394" s="11"/>
      <c r="I2394" s="11"/>
      <c r="J2394" s="11"/>
      <c r="K2394" s="12"/>
      <c r="L2394" s="12"/>
      <c r="M2394" s="12"/>
    </row>
    <row r="2395" spans="4:13">
      <c r="D2395" s="12"/>
      <c r="E2395" s="89"/>
      <c r="F2395" s="17"/>
      <c r="G2395" s="11"/>
      <c r="H2395" s="11"/>
      <c r="I2395" s="11"/>
      <c r="J2395" s="11"/>
      <c r="K2395" s="12"/>
      <c r="L2395" s="12"/>
      <c r="M2395" s="12"/>
    </row>
    <row r="2396" spans="4:13">
      <c r="D2396" s="12"/>
      <c r="E2396" s="89"/>
      <c r="F2396" s="17"/>
      <c r="G2396" s="11"/>
      <c r="H2396" s="11"/>
      <c r="I2396" s="11"/>
      <c r="J2396" s="11"/>
      <c r="K2396" s="12"/>
      <c r="L2396" s="12"/>
      <c r="M2396" s="12"/>
    </row>
    <row r="2397" spans="4:13">
      <c r="D2397" s="12"/>
      <c r="E2397" s="89"/>
      <c r="F2397" s="17"/>
      <c r="G2397" s="11"/>
      <c r="H2397" s="11"/>
      <c r="I2397" s="11"/>
      <c r="J2397" s="11"/>
      <c r="K2397" s="12"/>
      <c r="L2397" s="12"/>
      <c r="M2397" s="12"/>
    </row>
    <row r="2398" spans="4:13">
      <c r="D2398" s="12"/>
      <c r="E2398" s="89"/>
      <c r="F2398" s="17"/>
      <c r="G2398" s="11"/>
      <c r="H2398" s="11"/>
      <c r="I2398" s="11"/>
      <c r="J2398" s="11"/>
      <c r="K2398" s="12"/>
      <c r="L2398" s="12"/>
      <c r="M2398" s="12"/>
    </row>
    <row r="2399" spans="4:13">
      <c r="D2399" s="12"/>
      <c r="E2399" s="89"/>
      <c r="F2399" s="17"/>
      <c r="G2399" s="11"/>
      <c r="H2399" s="11"/>
      <c r="I2399" s="11"/>
      <c r="J2399" s="11"/>
      <c r="K2399" s="12"/>
      <c r="L2399" s="12"/>
      <c r="M2399" s="12"/>
    </row>
    <row r="2400" spans="4:13">
      <c r="D2400" s="12"/>
      <c r="E2400" s="89"/>
      <c r="F2400" s="17"/>
      <c r="G2400" s="11"/>
      <c r="H2400" s="11"/>
      <c r="I2400" s="11"/>
      <c r="J2400" s="11"/>
      <c r="K2400" s="12"/>
      <c r="L2400" s="12"/>
      <c r="M2400" s="12"/>
    </row>
    <row r="2401" spans="4:13">
      <c r="D2401" s="12"/>
      <c r="E2401" s="89"/>
      <c r="F2401" s="17"/>
      <c r="G2401" s="11"/>
      <c r="H2401" s="11"/>
      <c r="I2401" s="11"/>
      <c r="J2401" s="11"/>
      <c r="K2401" s="12"/>
      <c r="L2401" s="12"/>
      <c r="M2401" s="12"/>
    </row>
    <row r="2402" spans="4:13">
      <c r="D2402" s="12"/>
      <c r="E2402" s="89"/>
      <c r="F2402" s="17"/>
      <c r="G2402" s="11"/>
      <c r="H2402" s="11"/>
      <c r="I2402" s="11"/>
      <c r="J2402" s="11"/>
      <c r="K2402" s="12"/>
      <c r="L2402" s="12"/>
      <c r="M2402" s="12"/>
    </row>
    <row r="2403" spans="4:13">
      <c r="D2403" s="12"/>
      <c r="E2403" s="89"/>
      <c r="F2403" s="17"/>
      <c r="G2403" s="11"/>
      <c r="H2403" s="11"/>
      <c r="I2403" s="11"/>
      <c r="J2403" s="11"/>
      <c r="K2403" s="12"/>
      <c r="L2403" s="12"/>
      <c r="M2403" s="12"/>
    </row>
    <row r="2404" spans="4:13">
      <c r="D2404" s="12"/>
      <c r="E2404" s="89"/>
      <c r="F2404" s="17"/>
      <c r="G2404" s="11"/>
      <c r="H2404" s="11"/>
      <c r="I2404" s="11"/>
      <c r="J2404" s="11"/>
      <c r="K2404" s="12"/>
      <c r="L2404" s="12"/>
      <c r="M2404" s="12"/>
    </row>
    <row r="2405" spans="4:13">
      <c r="D2405" s="12"/>
      <c r="E2405" s="89"/>
      <c r="F2405" s="17"/>
      <c r="G2405" s="11"/>
      <c r="H2405" s="11"/>
      <c r="I2405" s="11"/>
      <c r="J2405" s="11"/>
      <c r="K2405" s="12"/>
      <c r="L2405" s="12"/>
      <c r="M2405" s="12"/>
    </row>
    <row r="2406" spans="4:13">
      <c r="D2406" s="12"/>
      <c r="E2406" s="89"/>
      <c r="F2406" s="17"/>
      <c r="G2406" s="11"/>
      <c r="H2406" s="11"/>
      <c r="I2406" s="11"/>
      <c r="J2406" s="11"/>
      <c r="K2406" s="12"/>
      <c r="L2406" s="12"/>
      <c r="M2406" s="12"/>
    </row>
    <row r="2407" spans="4:13">
      <c r="D2407" s="12"/>
      <c r="E2407" s="89"/>
      <c r="F2407" s="17"/>
      <c r="G2407" s="11"/>
      <c r="H2407" s="11"/>
      <c r="I2407" s="11"/>
      <c r="J2407" s="11"/>
      <c r="K2407" s="12"/>
      <c r="L2407" s="12"/>
      <c r="M2407" s="12"/>
    </row>
    <row r="2408" spans="4:13">
      <c r="D2408" s="12"/>
      <c r="E2408" s="89"/>
      <c r="F2408" s="17"/>
      <c r="G2408" s="11"/>
      <c r="H2408" s="11"/>
      <c r="I2408" s="11"/>
      <c r="J2408" s="11"/>
      <c r="K2408" s="12"/>
      <c r="L2408" s="12"/>
      <c r="M2408" s="12"/>
    </row>
    <row r="2409" spans="4:13">
      <c r="D2409" s="12"/>
      <c r="E2409" s="89"/>
      <c r="F2409" s="17"/>
      <c r="G2409" s="11"/>
      <c r="H2409" s="11"/>
      <c r="I2409" s="11"/>
      <c r="J2409" s="11"/>
      <c r="K2409" s="12"/>
      <c r="L2409" s="12"/>
      <c r="M2409" s="12"/>
    </row>
    <row r="2410" spans="4:13">
      <c r="D2410" s="12"/>
      <c r="E2410" s="89"/>
      <c r="F2410" s="17"/>
      <c r="G2410" s="11"/>
      <c r="H2410" s="11"/>
      <c r="I2410" s="11"/>
      <c r="J2410" s="11"/>
      <c r="K2410" s="12"/>
      <c r="L2410" s="12"/>
      <c r="M2410" s="12"/>
    </row>
    <row r="2411" spans="4:13">
      <c r="D2411" s="12"/>
      <c r="E2411" s="89"/>
      <c r="F2411" s="17"/>
      <c r="G2411" s="11"/>
      <c r="H2411" s="11"/>
      <c r="I2411" s="11"/>
      <c r="J2411" s="11"/>
      <c r="K2411" s="12"/>
      <c r="L2411" s="12"/>
      <c r="M2411" s="12"/>
    </row>
    <row r="2412" spans="4:13">
      <c r="D2412" s="12"/>
      <c r="E2412" s="89"/>
      <c r="F2412" s="17"/>
      <c r="G2412" s="11"/>
      <c r="H2412" s="11"/>
      <c r="I2412" s="11"/>
      <c r="J2412" s="11"/>
      <c r="K2412" s="12"/>
      <c r="L2412" s="12"/>
      <c r="M2412" s="12"/>
    </row>
    <row r="2413" spans="4:13">
      <c r="D2413" s="12"/>
      <c r="E2413" s="89"/>
      <c r="F2413" s="17"/>
      <c r="G2413" s="11"/>
      <c r="H2413" s="11"/>
      <c r="I2413" s="11"/>
      <c r="J2413" s="11"/>
      <c r="K2413" s="12"/>
      <c r="L2413" s="12"/>
      <c r="M2413" s="12"/>
    </row>
    <row r="2414" spans="4:13">
      <c r="D2414" s="12"/>
      <c r="E2414" s="89"/>
      <c r="F2414" s="17"/>
      <c r="G2414" s="11"/>
      <c r="H2414" s="11"/>
      <c r="I2414" s="11"/>
      <c r="J2414" s="11"/>
      <c r="K2414" s="12"/>
      <c r="L2414" s="12"/>
      <c r="M2414" s="12"/>
    </row>
    <row r="2415" spans="4:13">
      <c r="D2415" s="12"/>
      <c r="E2415" s="89"/>
      <c r="F2415" s="17"/>
      <c r="G2415" s="11"/>
      <c r="H2415" s="11"/>
      <c r="I2415" s="11"/>
      <c r="J2415" s="11"/>
      <c r="K2415" s="12"/>
      <c r="L2415" s="12"/>
      <c r="M2415" s="12"/>
    </row>
    <row r="2416" spans="4:13">
      <c r="D2416" s="12"/>
      <c r="E2416" s="89"/>
      <c r="F2416" s="17"/>
      <c r="G2416" s="11"/>
      <c r="H2416" s="11"/>
      <c r="I2416" s="11"/>
      <c r="J2416" s="11"/>
      <c r="K2416" s="12"/>
      <c r="L2416" s="12"/>
      <c r="M2416" s="12"/>
    </row>
    <row r="2417" spans="4:13">
      <c r="D2417" s="12"/>
      <c r="E2417" s="89"/>
      <c r="F2417" s="17"/>
      <c r="G2417" s="11"/>
      <c r="H2417" s="11"/>
      <c r="I2417" s="11"/>
      <c r="J2417" s="11"/>
      <c r="K2417" s="12"/>
      <c r="L2417" s="12"/>
      <c r="M2417" s="12"/>
    </row>
    <row r="2418" spans="4:13">
      <c r="D2418" s="12"/>
      <c r="E2418" s="89"/>
      <c r="F2418" s="17"/>
      <c r="G2418" s="11"/>
      <c r="H2418" s="11"/>
      <c r="I2418" s="11"/>
      <c r="J2418" s="11"/>
      <c r="K2418" s="12"/>
      <c r="L2418" s="12"/>
      <c r="M2418" s="12"/>
    </row>
    <row r="2419" spans="4:13">
      <c r="D2419" s="12"/>
      <c r="E2419" s="89"/>
      <c r="F2419" s="17"/>
      <c r="G2419" s="11"/>
      <c r="H2419" s="11"/>
      <c r="I2419" s="11"/>
      <c r="J2419" s="11"/>
      <c r="K2419" s="12"/>
      <c r="L2419" s="12"/>
      <c r="M2419" s="12"/>
    </row>
    <row r="2420" spans="4:13">
      <c r="D2420" s="12"/>
      <c r="E2420" s="89"/>
      <c r="F2420" s="17"/>
      <c r="G2420" s="11"/>
      <c r="H2420" s="11"/>
      <c r="I2420" s="11"/>
      <c r="J2420" s="11"/>
      <c r="K2420" s="12"/>
      <c r="L2420" s="12"/>
      <c r="M2420" s="12"/>
    </row>
    <row r="2421" spans="4:13">
      <c r="D2421" s="12"/>
      <c r="E2421" s="89"/>
      <c r="F2421" s="17"/>
      <c r="G2421" s="11"/>
      <c r="H2421" s="11"/>
      <c r="I2421" s="11"/>
      <c r="J2421" s="11"/>
      <c r="K2421" s="12"/>
      <c r="L2421" s="12"/>
      <c r="M2421" s="12"/>
    </row>
    <row r="2422" spans="4:13">
      <c r="D2422" s="12"/>
      <c r="E2422" s="89"/>
      <c r="F2422" s="17"/>
      <c r="G2422" s="11"/>
      <c r="H2422" s="11"/>
      <c r="I2422" s="11"/>
      <c r="J2422" s="11"/>
      <c r="K2422" s="12"/>
      <c r="L2422" s="12"/>
      <c r="M2422" s="12"/>
    </row>
    <row r="2423" spans="4:13">
      <c r="D2423" s="12"/>
      <c r="E2423" s="89"/>
      <c r="F2423" s="17"/>
      <c r="G2423" s="11"/>
      <c r="H2423" s="11"/>
      <c r="I2423" s="11"/>
      <c r="J2423" s="11"/>
      <c r="K2423" s="12"/>
      <c r="L2423" s="12"/>
      <c r="M2423" s="12"/>
    </row>
    <row r="2424" spans="4:13">
      <c r="D2424" s="12"/>
      <c r="E2424" s="89"/>
      <c r="F2424" s="17"/>
      <c r="G2424" s="11"/>
      <c r="H2424" s="11"/>
      <c r="I2424" s="11"/>
      <c r="J2424" s="11"/>
      <c r="K2424" s="12"/>
      <c r="L2424" s="12"/>
      <c r="M2424" s="12"/>
    </row>
    <row r="2425" spans="4:13">
      <c r="D2425" s="12"/>
      <c r="E2425" s="89"/>
      <c r="F2425" s="17"/>
      <c r="G2425" s="11"/>
      <c r="H2425" s="11"/>
      <c r="I2425" s="11"/>
      <c r="J2425" s="11"/>
      <c r="K2425" s="12"/>
      <c r="L2425" s="12"/>
      <c r="M2425" s="12"/>
    </row>
    <row r="2426" spans="4:13">
      <c r="D2426" s="12"/>
      <c r="E2426" s="89"/>
      <c r="F2426" s="17"/>
      <c r="G2426" s="11"/>
      <c r="H2426" s="11"/>
      <c r="I2426" s="11"/>
      <c r="J2426" s="11"/>
      <c r="K2426" s="12"/>
      <c r="L2426" s="12"/>
      <c r="M2426" s="12"/>
    </row>
    <row r="2427" spans="4:13">
      <c r="D2427" s="12"/>
      <c r="E2427" s="89"/>
      <c r="F2427" s="17"/>
      <c r="G2427" s="11"/>
      <c r="H2427" s="11"/>
      <c r="I2427" s="11"/>
      <c r="J2427" s="11"/>
      <c r="K2427" s="12"/>
      <c r="L2427" s="12"/>
      <c r="M2427" s="12"/>
    </row>
    <row r="2428" spans="4:13">
      <c r="D2428" s="12"/>
      <c r="E2428" s="89"/>
      <c r="F2428" s="17"/>
      <c r="G2428" s="11"/>
      <c r="H2428" s="11"/>
      <c r="I2428" s="11"/>
      <c r="J2428" s="11"/>
      <c r="K2428" s="12"/>
      <c r="L2428" s="12"/>
      <c r="M2428" s="12"/>
    </row>
    <row r="2429" spans="4:13">
      <c r="D2429" s="12"/>
      <c r="E2429" s="89"/>
      <c r="F2429" s="17"/>
      <c r="G2429" s="11"/>
      <c r="H2429" s="11"/>
      <c r="I2429" s="11"/>
      <c r="J2429" s="11"/>
      <c r="K2429" s="12"/>
      <c r="L2429" s="12"/>
      <c r="M2429" s="12"/>
    </row>
    <row r="2430" spans="4:13">
      <c r="D2430" s="12"/>
      <c r="E2430" s="89"/>
      <c r="F2430" s="17"/>
      <c r="G2430" s="11"/>
      <c r="H2430" s="11"/>
      <c r="I2430" s="11"/>
      <c r="J2430" s="11"/>
      <c r="K2430" s="12"/>
      <c r="L2430" s="12"/>
      <c r="M2430" s="12"/>
    </row>
    <row r="2431" spans="4:13">
      <c r="D2431" s="12"/>
      <c r="E2431" s="89"/>
      <c r="F2431" s="17"/>
      <c r="G2431" s="11"/>
      <c r="H2431" s="11"/>
      <c r="I2431" s="11"/>
      <c r="J2431" s="11"/>
      <c r="K2431" s="12"/>
      <c r="L2431" s="12"/>
      <c r="M2431" s="12"/>
    </row>
    <row r="2432" spans="4:13">
      <c r="D2432" s="12"/>
      <c r="E2432" s="89"/>
      <c r="F2432" s="17"/>
      <c r="G2432" s="11"/>
      <c r="H2432" s="11"/>
      <c r="I2432" s="11"/>
      <c r="J2432" s="11"/>
      <c r="K2432" s="12"/>
      <c r="L2432" s="12"/>
      <c r="M2432" s="12"/>
    </row>
    <row r="2433" spans="4:13">
      <c r="D2433" s="12"/>
      <c r="E2433" s="89"/>
      <c r="F2433" s="17"/>
      <c r="G2433" s="11"/>
      <c r="H2433" s="11"/>
      <c r="I2433" s="11"/>
      <c r="J2433" s="11"/>
      <c r="K2433" s="12"/>
      <c r="L2433" s="12"/>
      <c r="M2433" s="12"/>
    </row>
    <row r="2434" spans="4:13">
      <c r="D2434" s="12"/>
      <c r="E2434" s="89"/>
      <c r="F2434" s="17"/>
      <c r="G2434" s="11"/>
      <c r="H2434" s="11"/>
      <c r="I2434" s="11"/>
      <c r="J2434" s="11"/>
      <c r="K2434" s="12"/>
      <c r="L2434" s="12"/>
      <c r="M2434" s="12"/>
    </row>
    <row r="2435" spans="4:13">
      <c r="D2435" s="12"/>
      <c r="E2435" s="89"/>
      <c r="F2435" s="17"/>
      <c r="G2435" s="11"/>
      <c r="H2435" s="11"/>
      <c r="I2435" s="11"/>
      <c r="J2435" s="11"/>
      <c r="K2435" s="12"/>
      <c r="L2435" s="12"/>
      <c r="M2435" s="12"/>
    </row>
    <row r="2436" spans="4:13">
      <c r="D2436" s="12"/>
      <c r="E2436" s="89"/>
      <c r="F2436" s="17"/>
      <c r="G2436" s="11"/>
      <c r="H2436" s="11"/>
      <c r="I2436" s="11"/>
      <c r="J2436" s="11"/>
      <c r="K2436" s="12"/>
      <c r="L2436" s="12"/>
      <c r="M2436" s="12"/>
    </row>
    <row r="2437" spans="4:13">
      <c r="D2437" s="12"/>
      <c r="E2437" s="89"/>
      <c r="F2437" s="17"/>
      <c r="G2437" s="11"/>
      <c r="H2437" s="11"/>
      <c r="I2437" s="11"/>
      <c r="J2437" s="11"/>
      <c r="K2437" s="12"/>
      <c r="L2437" s="12"/>
      <c r="M2437" s="12"/>
    </row>
    <row r="2438" spans="4:13">
      <c r="D2438" s="12"/>
      <c r="E2438" s="89"/>
      <c r="F2438" s="17"/>
      <c r="G2438" s="11"/>
      <c r="H2438" s="11"/>
      <c r="I2438" s="11"/>
      <c r="J2438" s="11"/>
      <c r="K2438" s="12"/>
      <c r="L2438" s="12"/>
      <c r="M2438" s="12"/>
    </row>
    <row r="2439" spans="4:13">
      <c r="D2439" s="12"/>
      <c r="E2439" s="89"/>
      <c r="F2439" s="17"/>
      <c r="G2439" s="11"/>
      <c r="H2439" s="11"/>
      <c r="I2439" s="11"/>
      <c r="J2439" s="11"/>
      <c r="K2439" s="12"/>
      <c r="L2439" s="12"/>
      <c r="M2439" s="12"/>
    </row>
    <row r="2440" spans="4:13">
      <c r="D2440" s="12"/>
      <c r="E2440" s="89"/>
      <c r="F2440" s="17"/>
      <c r="G2440" s="11"/>
      <c r="H2440" s="11"/>
      <c r="I2440" s="11"/>
      <c r="J2440" s="11"/>
      <c r="K2440" s="12"/>
      <c r="L2440" s="12"/>
      <c r="M2440" s="12"/>
    </row>
    <row r="2441" spans="4:13">
      <c r="D2441" s="12"/>
      <c r="E2441" s="89"/>
      <c r="F2441" s="17"/>
      <c r="G2441" s="11"/>
      <c r="H2441" s="11"/>
      <c r="I2441" s="11"/>
      <c r="J2441" s="11"/>
      <c r="K2441" s="12"/>
      <c r="L2441" s="12"/>
      <c r="M2441" s="12"/>
    </row>
    <row r="2442" spans="4:13">
      <c r="D2442" s="12"/>
      <c r="E2442" s="89"/>
      <c r="F2442" s="17"/>
      <c r="G2442" s="11"/>
      <c r="H2442" s="11"/>
      <c r="I2442" s="11"/>
      <c r="J2442" s="11"/>
      <c r="K2442" s="12"/>
      <c r="L2442" s="12"/>
      <c r="M2442" s="12"/>
    </row>
    <row r="2443" spans="4:13">
      <c r="D2443" s="12"/>
      <c r="E2443" s="89"/>
      <c r="F2443" s="17"/>
      <c r="G2443" s="11"/>
      <c r="H2443" s="11"/>
      <c r="I2443" s="11"/>
      <c r="J2443" s="11"/>
      <c r="K2443" s="12"/>
      <c r="L2443" s="12"/>
      <c r="M2443" s="12"/>
    </row>
    <row r="2444" spans="4:13">
      <c r="D2444" s="12"/>
      <c r="E2444" s="89"/>
      <c r="F2444" s="17"/>
      <c r="G2444" s="11"/>
      <c r="H2444" s="11"/>
      <c r="I2444" s="11"/>
      <c r="J2444" s="11"/>
      <c r="K2444" s="12"/>
      <c r="L2444" s="12"/>
      <c r="M2444" s="12"/>
    </row>
    <row r="2445" spans="4:13">
      <c r="D2445" s="12"/>
      <c r="E2445" s="89"/>
      <c r="F2445" s="17"/>
      <c r="G2445" s="11"/>
      <c r="H2445" s="11"/>
      <c r="I2445" s="11"/>
      <c r="J2445" s="11"/>
      <c r="K2445" s="12"/>
      <c r="L2445" s="12"/>
      <c r="M2445" s="12"/>
    </row>
    <row r="2446" spans="4:13">
      <c r="D2446" s="12"/>
      <c r="E2446" s="89"/>
      <c r="F2446" s="17"/>
      <c r="G2446" s="11"/>
      <c r="H2446" s="11"/>
      <c r="I2446" s="11"/>
      <c r="J2446" s="11"/>
      <c r="K2446" s="12"/>
      <c r="L2446" s="12"/>
      <c r="M2446" s="12"/>
    </row>
    <row r="2447" spans="4:13">
      <c r="D2447" s="12"/>
      <c r="E2447" s="89"/>
      <c r="F2447" s="17"/>
      <c r="G2447" s="11"/>
      <c r="H2447" s="11"/>
      <c r="I2447" s="11"/>
      <c r="J2447" s="11"/>
      <c r="K2447" s="12"/>
      <c r="L2447" s="12"/>
      <c r="M2447" s="12"/>
    </row>
    <row r="2448" spans="4:13">
      <c r="D2448" s="12"/>
      <c r="E2448" s="89"/>
      <c r="F2448" s="17"/>
      <c r="G2448" s="11"/>
      <c r="H2448" s="11"/>
      <c r="I2448" s="11"/>
      <c r="J2448" s="11"/>
      <c r="K2448" s="12"/>
      <c r="L2448" s="12"/>
      <c r="M2448" s="12"/>
    </row>
    <row r="2449" spans="4:13">
      <c r="D2449" s="12"/>
      <c r="E2449" s="89"/>
      <c r="F2449" s="17"/>
      <c r="G2449" s="11"/>
      <c r="H2449" s="11"/>
      <c r="I2449" s="11"/>
      <c r="J2449" s="11"/>
      <c r="K2449" s="12"/>
      <c r="L2449" s="12"/>
      <c r="M2449" s="12"/>
    </row>
    <row r="2450" spans="4:13">
      <c r="D2450" s="12"/>
      <c r="E2450" s="89"/>
      <c r="F2450" s="17"/>
      <c r="G2450" s="11"/>
      <c r="H2450" s="11"/>
      <c r="I2450" s="11"/>
      <c r="J2450" s="11"/>
      <c r="K2450" s="12"/>
      <c r="L2450" s="12"/>
      <c r="M2450" s="12"/>
    </row>
    <row r="2451" spans="4:13">
      <c r="D2451" s="12"/>
      <c r="E2451" s="89"/>
      <c r="F2451" s="17"/>
      <c r="G2451" s="11"/>
      <c r="H2451" s="11"/>
      <c r="I2451" s="11"/>
      <c r="J2451" s="11"/>
      <c r="K2451" s="12"/>
      <c r="L2451" s="12"/>
      <c r="M2451" s="12"/>
    </row>
    <row r="2452" spans="4:13">
      <c r="D2452" s="12"/>
      <c r="E2452" s="89"/>
      <c r="F2452" s="17"/>
      <c r="G2452" s="11"/>
      <c r="H2452" s="11"/>
      <c r="I2452" s="11"/>
      <c r="J2452" s="11"/>
      <c r="K2452" s="12"/>
      <c r="L2452" s="12"/>
      <c r="M2452" s="12"/>
    </row>
    <row r="2453" spans="4:13">
      <c r="D2453" s="12"/>
      <c r="E2453" s="89"/>
      <c r="F2453" s="17"/>
      <c r="G2453" s="11"/>
      <c r="H2453" s="11"/>
      <c r="I2453" s="11"/>
      <c r="J2453" s="11"/>
      <c r="K2453" s="12"/>
      <c r="L2453" s="12"/>
      <c r="M2453" s="12"/>
    </row>
    <row r="2454" spans="4:13">
      <c r="D2454" s="12"/>
      <c r="E2454" s="89"/>
      <c r="F2454" s="17"/>
      <c r="G2454" s="11"/>
      <c r="H2454" s="11"/>
      <c r="I2454" s="11"/>
      <c r="J2454" s="11"/>
      <c r="K2454" s="12"/>
      <c r="L2454" s="12"/>
      <c r="M2454" s="12"/>
    </row>
    <row r="2455" spans="4:13">
      <c r="D2455" s="12"/>
      <c r="E2455" s="89"/>
      <c r="F2455" s="17"/>
      <c r="G2455" s="11"/>
      <c r="H2455" s="11"/>
      <c r="I2455" s="11"/>
      <c r="J2455" s="11"/>
      <c r="K2455" s="12"/>
      <c r="L2455" s="12"/>
      <c r="M2455" s="12"/>
    </row>
    <row r="2456" spans="4:13">
      <c r="D2456" s="12"/>
      <c r="E2456" s="89"/>
      <c r="F2456" s="17"/>
      <c r="G2456" s="11"/>
      <c r="H2456" s="11"/>
      <c r="I2456" s="11"/>
      <c r="J2456" s="11"/>
      <c r="K2456" s="12"/>
      <c r="L2456" s="12"/>
      <c r="M2456" s="12"/>
    </row>
    <row r="2457" spans="4:13">
      <c r="D2457" s="12"/>
      <c r="E2457" s="89"/>
      <c r="F2457" s="17"/>
      <c r="G2457" s="11"/>
      <c r="H2457" s="11"/>
      <c r="I2457" s="11"/>
      <c r="J2457" s="11"/>
      <c r="K2457" s="12"/>
      <c r="L2457" s="12"/>
      <c r="M2457" s="12"/>
    </row>
    <row r="2458" spans="4:13">
      <c r="D2458" s="12"/>
      <c r="E2458" s="89"/>
      <c r="F2458" s="17"/>
      <c r="G2458" s="11"/>
      <c r="H2458" s="11"/>
      <c r="I2458" s="11"/>
      <c r="J2458" s="11"/>
      <c r="K2458" s="12"/>
      <c r="L2458" s="12"/>
      <c r="M2458" s="12"/>
    </row>
    <row r="2459" spans="4:13">
      <c r="D2459" s="12"/>
      <c r="E2459" s="89"/>
      <c r="F2459" s="17"/>
      <c r="G2459" s="11"/>
      <c r="H2459" s="11"/>
      <c r="I2459" s="11"/>
      <c r="J2459" s="11"/>
      <c r="K2459" s="12"/>
      <c r="L2459" s="12"/>
      <c r="M2459" s="12"/>
    </row>
    <row r="2460" spans="4:13">
      <c r="D2460" s="12"/>
      <c r="E2460" s="89"/>
      <c r="F2460" s="17"/>
      <c r="G2460" s="11"/>
      <c r="H2460" s="11"/>
      <c r="I2460" s="11"/>
      <c r="J2460" s="11"/>
      <c r="K2460" s="12"/>
      <c r="L2460" s="12"/>
      <c r="M2460" s="12"/>
    </row>
    <row r="2461" spans="4:13">
      <c r="D2461" s="12"/>
      <c r="E2461" s="89"/>
      <c r="F2461" s="17"/>
      <c r="G2461" s="11"/>
      <c r="H2461" s="11"/>
      <c r="I2461" s="11"/>
      <c r="J2461" s="11"/>
      <c r="K2461" s="12"/>
      <c r="L2461" s="12"/>
      <c r="M2461" s="12"/>
    </row>
    <row r="2462" spans="4:13">
      <c r="D2462" s="12"/>
      <c r="E2462" s="89"/>
      <c r="F2462" s="17"/>
      <c r="G2462" s="11"/>
      <c r="H2462" s="11"/>
      <c r="I2462" s="11"/>
      <c r="J2462" s="11"/>
      <c r="K2462" s="12"/>
      <c r="L2462" s="12"/>
      <c r="M2462" s="12"/>
    </row>
    <row r="2463" spans="4:13">
      <c r="D2463" s="12"/>
      <c r="E2463" s="89"/>
      <c r="F2463" s="17"/>
      <c r="G2463" s="11"/>
      <c r="H2463" s="11"/>
      <c r="I2463" s="11"/>
      <c r="J2463" s="11"/>
      <c r="K2463" s="12"/>
      <c r="L2463" s="12"/>
      <c r="M2463" s="12"/>
    </row>
    <row r="2464" spans="4:13">
      <c r="D2464" s="12"/>
      <c r="E2464" s="89"/>
      <c r="F2464" s="17"/>
      <c r="G2464" s="11"/>
      <c r="H2464" s="11"/>
      <c r="I2464" s="11"/>
      <c r="J2464" s="11"/>
      <c r="K2464" s="12"/>
      <c r="L2464" s="12"/>
      <c r="M2464" s="12"/>
    </row>
    <row r="2465" spans="4:13">
      <c r="D2465" s="12"/>
      <c r="E2465" s="89"/>
      <c r="F2465" s="17"/>
      <c r="G2465" s="11"/>
      <c r="H2465" s="11"/>
      <c r="I2465" s="11"/>
      <c r="J2465" s="11"/>
      <c r="K2465" s="12"/>
      <c r="L2465" s="12"/>
      <c r="M2465" s="12"/>
    </row>
    <row r="2466" spans="4:13">
      <c r="D2466" s="12"/>
      <c r="E2466" s="89"/>
      <c r="F2466" s="17"/>
      <c r="G2466" s="11"/>
      <c r="H2466" s="11"/>
      <c r="I2466" s="11"/>
      <c r="J2466" s="11"/>
      <c r="K2466" s="12"/>
      <c r="L2466" s="12"/>
      <c r="M2466" s="12"/>
    </row>
    <row r="2467" spans="4:13">
      <c r="D2467" s="12"/>
      <c r="E2467" s="89"/>
      <c r="F2467" s="17"/>
      <c r="G2467" s="11"/>
      <c r="H2467" s="11"/>
      <c r="I2467" s="11"/>
      <c r="J2467" s="11"/>
      <c r="K2467" s="12"/>
      <c r="L2467" s="12"/>
      <c r="M2467" s="12"/>
    </row>
    <row r="2468" spans="4:13">
      <c r="D2468" s="12"/>
      <c r="E2468" s="89"/>
      <c r="F2468" s="17"/>
      <c r="G2468" s="11"/>
      <c r="H2468" s="11"/>
      <c r="I2468" s="11"/>
      <c r="J2468" s="11"/>
      <c r="K2468" s="12"/>
      <c r="L2468" s="12"/>
      <c r="M2468" s="12"/>
    </row>
    <row r="2469" spans="4:13">
      <c r="D2469" s="12"/>
      <c r="E2469" s="89"/>
      <c r="F2469" s="17"/>
      <c r="G2469" s="11"/>
      <c r="H2469" s="11"/>
      <c r="I2469" s="11"/>
      <c r="J2469" s="11"/>
      <c r="K2469" s="12"/>
      <c r="L2469" s="12"/>
      <c r="M2469" s="12"/>
    </row>
    <row r="2470" spans="4:13">
      <c r="D2470" s="12"/>
      <c r="E2470" s="89"/>
      <c r="F2470" s="17"/>
      <c r="G2470" s="11"/>
      <c r="H2470" s="11"/>
      <c r="I2470" s="11"/>
      <c r="J2470" s="11"/>
      <c r="K2470" s="12"/>
      <c r="L2470" s="12"/>
      <c r="M2470" s="12"/>
    </row>
    <row r="2471" spans="4:13">
      <c r="D2471" s="12"/>
      <c r="E2471" s="89"/>
      <c r="F2471" s="17"/>
      <c r="G2471" s="11"/>
      <c r="H2471" s="11"/>
      <c r="I2471" s="11"/>
      <c r="J2471" s="11"/>
      <c r="K2471" s="12"/>
      <c r="L2471" s="12"/>
      <c r="M2471" s="12"/>
    </row>
    <row r="2472" spans="4:13">
      <c r="D2472" s="12"/>
      <c r="E2472" s="89"/>
      <c r="F2472" s="17"/>
      <c r="G2472" s="11"/>
      <c r="H2472" s="11"/>
      <c r="I2472" s="11"/>
      <c r="J2472" s="11"/>
      <c r="K2472" s="12"/>
      <c r="L2472" s="12"/>
      <c r="M2472" s="12"/>
    </row>
    <row r="2473" spans="4:13">
      <c r="D2473" s="12"/>
      <c r="E2473" s="89"/>
      <c r="F2473" s="17"/>
      <c r="G2473" s="11"/>
      <c r="H2473" s="11"/>
      <c r="I2473" s="11"/>
      <c r="J2473" s="11"/>
      <c r="K2473" s="12"/>
      <c r="L2473" s="12"/>
      <c r="M2473" s="12"/>
    </row>
    <row r="2474" spans="4:13">
      <c r="D2474" s="12"/>
      <c r="E2474" s="89"/>
      <c r="F2474" s="17"/>
      <c r="G2474" s="11"/>
      <c r="H2474" s="11"/>
      <c r="I2474" s="11"/>
      <c r="J2474" s="11"/>
      <c r="K2474" s="12"/>
      <c r="L2474" s="12"/>
      <c r="M2474" s="12"/>
    </row>
    <row r="2475" spans="4:13">
      <c r="D2475" s="12"/>
      <c r="E2475" s="89"/>
      <c r="F2475" s="17"/>
      <c r="G2475" s="11"/>
      <c r="H2475" s="11"/>
      <c r="I2475" s="11"/>
      <c r="J2475" s="11"/>
      <c r="K2475" s="12"/>
      <c r="L2475" s="12"/>
      <c r="M2475" s="12"/>
    </row>
    <row r="2476" spans="4:13">
      <c r="D2476" s="12"/>
      <c r="E2476" s="89"/>
      <c r="F2476" s="17"/>
      <c r="G2476" s="11"/>
      <c r="H2476" s="11"/>
      <c r="I2476" s="11"/>
      <c r="J2476" s="11"/>
      <c r="K2476" s="12"/>
      <c r="L2476" s="12"/>
      <c r="M2476" s="12"/>
    </row>
    <row r="2477" spans="4:13">
      <c r="D2477" s="12"/>
      <c r="E2477" s="89"/>
      <c r="F2477" s="17"/>
      <c r="G2477" s="11"/>
      <c r="H2477" s="11"/>
      <c r="I2477" s="11"/>
      <c r="J2477" s="11"/>
      <c r="K2477" s="12"/>
      <c r="L2477" s="12"/>
      <c r="M2477" s="12"/>
    </row>
    <row r="2478" spans="4:13">
      <c r="D2478" s="12"/>
      <c r="E2478" s="89"/>
      <c r="F2478" s="17"/>
      <c r="G2478" s="11"/>
      <c r="H2478" s="11"/>
      <c r="I2478" s="11"/>
      <c r="J2478" s="11"/>
      <c r="K2478" s="12"/>
      <c r="L2478" s="12"/>
      <c r="M2478" s="12"/>
    </row>
    <row r="2479" spans="4:13">
      <c r="D2479" s="12"/>
      <c r="E2479" s="89"/>
      <c r="F2479" s="17"/>
      <c r="G2479" s="11"/>
      <c r="H2479" s="11"/>
      <c r="I2479" s="11"/>
      <c r="J2479" s="11"/>
      <c r="K2479" s="12"/>
      <c r="L2479" s="12"/>
      <c r="M2479" s="12"/>
    </row>
    <row r="2480" spans="4:13">
      <c r="D2480" s="12"/>
      <c r="E2480" s="89"/>
      <c r="F2480" s="17"/>
      <c r="G2480" s="11"/>
      <c r="H2480" s="11"/>
      <c r="I2480" s="11"/>
      <c r="J2480" s="11"/>
      <c r="K2480" s="12"/>
      <c r="L2480" s="12"/>
      <c r="M2480" s="12"/>
    </row>
    <row r="2481" spans="4:13">
      <c r="D2481" s="12"/>
      <c r="E2481" s="89"/>
      <c r="F2481" s="17"/>
      <c r="G2481" s="11"/>
      <c r="H2481" s="11"/>
      <c r="I2481" s="11"/>
      <c r="J2481" s="11"/>
      <c r="K2481" s="12"/>
      <c r="L2481" s="12"/>
      <c r="M2481" s="12"/>
    </row>
    <row r="2482" spans="4:13">
      <c r="D2482" s="12"/>
      <c r="E2482" s="89"/>
      <c r="F2482" s="17"/>
      <c r="G2482" s="11"/>
      <c r="H2482" s="11"/>
      <c r="I2482" s="11"/>
      <c r="J2482" s="11"/>
      <c r="K2482" s="12"/>
      <c r="L2482" s="12"/>
      <c r="M2482" s="12"/>
    </row>
    <row r="2483" spans="4:13">
      <c r="D2483" s="12"/>
      <c r="E2483" s="89"/>
      <c r="F2483" s="17"/>
      <c r="G2483" s="11"/>
      <c r="H2483" s="11"/>
      <c r="I2483" s="11"/>
      <c r="J2483" s="11"/>
      <c r="K2483" s="12"/>
      <c r="L2483" s="12"/>
      <c r="M2483" s="12"/>
    </row>
    <row r="2484" spans="4:13">
      <c r="D2484" s="12"/>
      <c r="E2484" s="89"/>
      <c r="F2484" s="17"/>
      <c r="G2484" s="11"/>
      <c r="H2484" s="11"/>
      <c r="I2484" s="11"/>
      <c r="J2484" s="11"/>
      <c r="K2484" s="12"/>
      <c r="L2484" s="12"/>
      <c r="M2484" s="12"/>
    </row>
    <row r="2485" spans="4:13">
      <c r="D2485" s="12"/>
      <c r="E2485" s="89"/>
      <c r="F2485" s="17"/>
      <c r="G2485" s="11"/>
      <c r="H2485" s="11"/>
      <c r="I2485" s="11"/>
      <c r="J2485" s="11"/>
      <c r="K2485" s="12"/>
      <c r="L2485" s="12"/>
      <c r="M2485" s="12"/>
    </row>
    <row r="2486" spans="4:13">
      <c r="D2486" s="12"/>
      <c r="E2486" s="89"/>
      <c r="F2486" s="17"/>
      <c r="G2486" s="11"/>
      <c r="H2486" s="11"/>
      <c r="I2486" s="11"/>
      <c r="J2486" s="11"/>
      <c r="K2486" s="12"/>
      <c r="L2486" s="12"/>
      <c r="M2486" s="12"/>
    </row>
    <row r="2487" spans="4:13">
      <c r="D2487" s="12"/>
      <c r="E2487" s="89"/>
      <c r="F2487" s="17"/>
      <c r="G2487" s="11"/>
      <c r="H2487" s="11"/>
      <c r="I2487" s="11"/>
      <c r="J2487" s="11"/>
      <c r="K2487" s="12"/>
      <c r="L2487" s="12"/>
      <c r="M2487" s="12"/>
    </row>
    <row r="2488" spans="4:13">
      <c r="D2488" s="12"/>
      <c r="E2488" s="89"/>
      <c r="F2488" s="17"/>
      <c r="G2488" s="11"/>
      <c r="H2488" s="11"/>
      <c r="I2488" s="11"/>
      <c r="J2488" s="11"/>
      <c r="K2488" s="12"/>
      <c r="L2488" s="12"/>
      <c r="M2488" s="12"/>
    </row>
    <row r="2489" spans="4:13">
      <c r="D2489" s="12"/>
      <c r="E2489" s="89"/>
      <c r="F2489" s="17"/>
      <c r="G2489" s="11"/>
      <c r="H2489" s="11"/>
      <c r="I2489" s="11"/>
      <c r="J2489" s="11"/>
      <c r="K2489" s="12"/>
      <c r="L2489" s="12"/>
      <c r="M2489" s="12"/>
    </row>
    <row r="2490" spans="4:13">
      <c r="D2490" s="12"/>
      <c r="E2490" s="89"/>
      <c r="F2490" s="17"/>
      <c r="G2490" s="11"/>
      <c r="H2490" s="11"/>
      <c r="I2490" s="11"/>
      <c r="J2490" s="11"/>
      <c r="K2490" s="12"/>
      <c r="L2490" s="12"/>
      <c r="M2490" s="12"/>
    </row>
    <row r="2491" spans="4:13">
      <c r="D2491" s="12"/>
      <c r="E2491" s="89"/>
      <c r="F2491" s="17"/>
      <c r="G2491" s="11"/>
      <c r="H2491" s="11"/>
      <c r="I2491" s="11"/>
      <c r="J2491" s="11"/>
      <c r="K2491" s="12"/>
      <c r="L2491" s="12"/>
      <c r="M2491" s="12"/>
    </row>
    <row r="2492" spans="4:13">
      <c r="D2492" s="12"/>
      <c r="E2492" s="89"/>
      <c r="F2492" s="17"/>
      <c r="G2492" s="11"/>
      <c r="H2492" s="11"/>
      <c r="I2492" s="11"/>
      <c r="J2492" s="11"/>
      <c r="K2492" s="12"/>
      <c r="L2492" s="12"/>
      <c r="M2492" s="12"/>
    </row>
    <row r="2493" spans="4:13">
      <c r="D2493" s="12"/>
      <c r="E2493" s="89"/>
      <c r="F2493" s="17"/>
      <c r="G2493" s="11"/>
      <c r="H2493" s="11"/>
      <c r="I2493" s="11"/>
      <c r="J2493" s="11"/>
      <c r="K2493" s="12"/>
      <c r="L2493" s="12"/>
      <c r="M2493" s="12"/>
    </row>
    <row r="2494" spans="4:13">
      <c r="D2494" s="12"/>
      <c r="E2494" s="89"/>
      <c r="F2494" s="17"/>
      <c r="G2494" s="11"/>
      <c r="H2494" s="11"/>
      <c r="I2494" s="11"/>
      <c r="J2494" s="11"/>
      <c r="K2494" s="12"/>
      <c r="L2494" s="12"/>
      <c r="M2494" s="12"/>
    </row>
    <row r="2495" spans="4:13">
      <c r="D2495" s="12"/>
      <c r="E2495" s="89"/>
      <c r="F2495" s="17"/>
      <c r="G2495" s="11"/>
      <c r="H2495" s="11"/>
      <c r="I2495" s="11"/>
      <c r="J2495" s="11"/>
      <c r="K2495" s="12"/>
      <c r="L2495" s="12"/>
      <c r="M2495" s="12"/>
    </row>
    <row r="2496" spans="4:13">
      <c r="D2496" s="12"/>
      <c r="E2496" s="89"/>
      <c r="F2496" s="17"/>
      <c r="G2496" s="11"/>
      <c r="H2496" s="11"/>
      <c r="I2496" s="11"/>
      <c r="J2496" s="11"/>
      <c r="K2496" s="12"/>
      <c r="L2496" s="12"/>
      <c r="M2496" s="12"/>
    </row>
    <row r="2497" spans="4:13">
      <c r="D2497" s="12"/>
      <c r="E2497" s="89"/>
      <c r="F2497" s="17"/>
      <c r="G2497" s="11"/>
      <c r="H2497" s="11"/>
      <c r="I2497" s="11"/>
      <c r="J2497" s="11"/>
      <c r="K2497" s="12"/>
      <c r="L2497" s="12"/>
      <c r="M2497" s="12"/>
    </row>
    <row r="2498" spans="4:13">
      <c r="D2498" s="12"/>
      <c r="E2498" s="89"/>
      <c r="F2498" s="17"/>
      <c r="G2498" s="11"/>
      <c r="H2498" s="11"/>
      <c r="I2498" s="11"/>
      <c r="J2498" s="11"/>
      <c r="K2498" s="12"/>
      <c r="L2498" s="12"/>
      <c r="M2498" s="12"/>
    </row>
    <row r="2499" spans="4:13">
      <c r="D2499" s="12"/>
      <c r="E2499" s="89"/>
      <c r="F2499" s="17"/>
      <c r="G2499" s="11"/>
      <c r="H2499" s="11"/>
      <c r="I2499" s="11"/>
      <c r="J2499" s="11"/>
      <c r="K2499" s="12"/>
      <c r="L2499" s="12"/>
      <c r="M2499" s="12"/>
    </row>
    <row r="2500" spans="4:13">
      <c r="D2500" s="12"/>
      <c r="E2500" s="89"/>
      <c r="F2500" s="17"/>
      <c r="G2500" s="11"/>
      <c r="H2500" s="11"/>
      <c r="I2500" s="11"/>
      <c r="J2500" s="11"/>
      <c r="K2500" s="12"/>
      <c r="L2500" s="12"/>
      <c r="M2500" s="12"/>
    </row>
    <row r="2501" spans="4:13">
      <c r="D2501" s="12"/>
      <c r="E2501" s="89"/>
      <c r="F2501" s="17"/>
      <c r="G2501" s="11"/>
      <c r="H2501" s="11"/>
      <c r="I2501" s="11"/>
      <c r="J2501" s="11"/>
      <c r="K2501" s="12"/>
      <c r="L2501" s="12"/>
      <c r="M2501" s="12"/>
    </row>
    <row r="2502" spans="4:13">
      <c r="D2502" s="12"/>
      <c r="E2502" s="89"/>
      <c r="F2502" s="17"/>
      <c r="G2502" s="11"/>
      <c r="H2502" s="11"/>
      <c r="I2502" s="11"/>
      <c r="J2502" s="11"/>
      <c r="K2502" s="12"/>
      <c r="L2502" s="12"/>
      <c r="M2502" s="12"/>
    </row>
    <row r="2503" spans="4:13">
      <c r="D2503" s="12"/>
      <c r="E2503" s="89"/>
      <c r="F2503" s="17"/>
      <c r="G2503" s="11"/>
      <c r="H2503" s="11"/>
      <c r="I2503" s="11"/>
      <c r="J2503" s="11"/>
      <c r="K2503" s="12"/>
      <c r="L2503" s="12"/>
      <c r="M2503" s="12"/>
    </row>
    <row r="2504" spans="4:13">
      <c r="D2504" s="12"/>
      <c r="E2504" s="89"/>
      <c r="F2504" s="17"/>
      <c r="G2504" s="11"/>
      <c r="H2504" s="11"/>
      <c r="I2504" s="11"/>
      <c r="J2504" s="11"/>
      <c r="K2504" s="12"/>
      <c r="L2504" s="12"/>
      <c r="M2504" s="12"/>
    </row>
    <row r="2505" spans="4:13">
      <c r="D2505" s="12"/>
      <c r="E2505" s="89"/>
      <c r="F2505" s="17"/>
      <c r="G2505" s="11"/>
      <c r="H2505" s="11"/>
      <c r="I2505" s="11"/>
      <c r="J2505" s="11"/>
      <c r="K2505" s="12"/>
      <c r="L2505" s="12"/>
      <c r="M2505" s="12"/>
    </row>
    <row r="2506" spans="4:13">
      <c r="D2506" s="12"/>
      <c r="E2506" s="89"/>
      <c r="F2506" s="17"/>
      <c r="G2506" s="11"/>
      <c r="H2506" s="11"/>
      <c r="I2506" s="11"/>
      <c r="J2506" s="11"/>
      <c r="K2506" s="12"/>
      <c r="L2506" s="12"/>
      <c r="M2506" s="12"/>
    </row>
    <row r="2507" spans="4:13">
      <c r="D2507" s="12"/>
      <c r="E2507" s="89"/>
      <c r="F2507" s="17"/>
      <c r="G2507" s="11"/>
      <c r="H2507" s="11"/>
      <c r="I2507" s="11"/>
      <c r="J2507" s="11"/>
      <c r="K2507" s="12"/>
      <c r="L2507" s="12"/>
      <c r="M2507" s="12"/>
    </row>
    <row r="2508" spans="4:13">
      <c r="D2508" s="12"/>
      <c r="E2508" s="89"/>
      <c r="F2508" s="17"/>
      <c r="G2508" s="11"/>
      <c r="H2508" s="11"/>
      <c r="I2508" s="11"/>
      <c r="J2508" s="11"/>
      <c r="K2508" s="12"/>
      <c r="L2508" s="12"/>
      <c r="M2508" s="12"/>
    </row>
    <row r="2509" spans="4:13">
      <c r="D2509" s="12"/>
      <c r="E2509" s="89"/>
      <c r="F2509" s="17"/>
      <c r="G2509" s="11"/>
      <c r="H2509" s="11"/>
      <c r="I2509" s="11"/>
      <c r="J2509" s="11"/>
      <c r="K2509" s="12"/>
      <c r="L2509" s="12"/>
      <c r="M2509" s="12"/>
    </row>
    <row r="2510" spans="4:13">
      <c r="D2510" s="12"/>
      <c r="E2510" s="89"/>
      <c r="F2510" s="17"/>
      <c r="G2510" s="11"/>
      <c r="H2510" s="11"/>
      <c r="I2510" s="11"/>
      <c r="J2510" s="11"/>
      <c r="K2510" s="12"/>
      <c r="L2510" s="12"/>
      <c r="M2510" s="12"/>
    </row>
    <row r="2511" spans="4:13">
      <c r="D2511" s="12"/>
      <c r="E2511" s="89"/>
      <c r="F2511" s="17"/>
      <c r="G2511" s="11"/>
      <c r="H2511" s="11"/>
      <c r="I2511" s="11"/>
      <c r="J2511" s="11"/>
      <c r="K2511" s="12"/>
      <c r="L2511" s="12"/>
      <c r="M2511" s="12"/>
    </row>
    <row r="2512" spans="4:13">
      <c r="D2512" s="12"/>
      <c r="E2512" s="89"/>
      <c r="F2512" s="17"/>
      <c r="G2512" s="11"/>
      <c r="H2512" s="11"/>
      <c r="I2512" s="11"/>
      <c r="J2512" s="11"/>
      <c r="K2512" s="12"/>
      <c r="L2512" s="12"/>
      <c r="M2512" s="12"/>
    </row>
    <row r="2513" spans="4:13">
      <c r="D2513" s="12"/>
      <c r="E2513" s="89"/>
      <c r="F2513" s="17"/>
      <c r="G2513" s="11"/>
      <c r="H2513" s="11"/>
      <c r="I2513" s="11"/>
      <c r="J2513" s="11"/>
      <c r="K2513" s="12"/>
      <c r="L2513" s="12"/>
      <c r="M2513" s="12"/>
    </row>
    <row r="2514" spans="4:13">
      <c r="D2514" s="12"/>
      <c r="E2514" s="89"/>
      <c r="F2514" s="17"/>
      <c r="G2514" s="11"/>
      <c r="H2514" s="11"/>
      <c r="I2514" s="11"/>
      <c r="J2514" s="11"/>
      <c r="K2514" s="12"/>
      <c r="L2514" s="12"/>
      <c r="M2514" s="12"/>
    </row>
    <row r="2515" spans="4:13">
      <c r="D2515" s="12"/>
      <c r="E2515" s="89"/>
      <c r="F2515" s="17"/>
      <c r="G2515" s="11"/>
      <c r="H2515" s="11"/>
      <c r="I2515" s="11"/>
      <c r="J2515" s="11"/>
      <c r="K2515" s="12"/>
      <c r="L2515" s="12"/>
      <c r="M2515" s="12"/>
    </row>
    <row r="2516" spans="4:13">
      <c r="D2516" s="12"/>
      <c r="E2516" s="89"/>
      <c r="F2516" s="17"/>
      <c r="G2516" s="11"/>
      <c r="H2516" s="11"/>
      <c r="I2516" s="11"/>
      <c r="J2516" s="11"/>
      <c r="K2516" s="12"/>
      <c r="L2516" s="12"/>
      <c r="M2516" s="12"/>
    </row>
    <row r="2517" spans="4:13">
      <c r="D2517" s="12"/>
      <c r="E2517" s="89"/>
      <c r="F2517" s="17"/>
      <c r="G2517" s="11"/>
      <c r="H2517" s="11"/>
      <c r="I2517" s="11"/>
      <c r="J2517" s="11"/>
      <c r="K2517" s="12"/>
      <c r="L2517" s="12"/>
      <c r="M2517" s="12"/>
    </row>
    <row r="2518" spans="4:13">
      <c r="D2518" s="12"/>
      <c r="E2518" s="89"/>
      <c r="F2518" s="17"/>
      <c r="G2518" s="11"/>
      <c r="H2518" s="11"/>
      <c r="I2518" s="11"/>
      <c r="J2518" s="11"/>
      <c r="K2518" s="12"/>
      <c r="L2518" s="12"/>
      <c r="M2518" s="12"/>
    </row>
    <row r="2519" spans="4:13">
      <c r="D2519" s="12"/>
      <c r="E2519" s="89"/>
      <c r="F2519" s="17"/>
      <c r="G2519" s="11"/>
      <c r="H2519" s="11"/>
      <c r="I2519" s="11"/>
      <c r="J2519" s="11"/>
      <c r="K2519" s="12"/>
      <c r="L2519" s="12"/>
      <c r="M2519" s="12"/>
    </row>
    <row r="2520" spans="4:13">
      <c r="D2520" s="12"/>
      <c r="E2520" s="89"/>
      <c r="F2520" s="17"/>
      <c r="G2520" s="11"/>
      <c r="H2520" s="11"/>
      <c r="I2520" s="11"/>
      <c r="J2520" s="11"/>
      <c r="K2520" s="12"/>
      <c r="L2520" s="12"/>
      <c r="M2520" s="12"/>
    </row>
    <row r="2521" spans="4:13">
      <c r="D2521" s="12"/>
      <c r="E2521" s="89"/>
      <c r="F2521" s="17"/>
      <c r="G2521" s="11"/>
      <c r="H2521" s="11"/>
      <c r="I2521" s="11"/>
      <c r="J2521" s="11"/>
      <c r="K2521" s="12"/>
      <c r="L2521" s="12"/>
      <c r="M2521" s="12"/>
    </row>
    <row r="2522" spans="4:13">
      <c r="D2522" s="12"/>
      <c r="E2522" s="89"/>
      <c r="F2522" s="17"/>
      <c r="G2522" s="11"/>
      <c r="H2522" s="11"/>
      <c r="I2522" s="11"/>
      <c r="J2522" s="11"/>
      <c r="K2522" s="12"/>
      <c r="L2522" s="12"/>
      <c r="M2522" s="12"/>
    </row>
    <row r="2523" spans="4:13">
      <c r="D2523" s="12"/>
      <c r="E2523" s="89"/>
      <c r="F2523" s="17"/>
      <c r="G2523" s="11"/>
      <c r="H2523" s="11"/>
      <c r="I2523" s="11"/>
      <c r="J2523" s="11"/>
      <c r="K2523" s="12"/>
      <c r="L2523" s="12"/>
      <c r="M2523" s="12"/>
    </row>
    <row r="2524" spans="4:13">
      <c r="D2524" s="12"/>
      <c r="E2524" s="89"/>
      <c r="F2524" s="17"/>
      <c r="G2524" s="11"/>
      <c r="H2524" s="11"/>
      <c r="I2524" s="11"/>
      <c r="J2524" s="11"/>
      <c r="K2524" s="12"/>
      <c r="L2524" s="12"/>
      <c r="M2524" s="12"/>
    </row>
    <row r="2525" spans="4:13">
      <c r="D2525" s="12"/>
      <c r="E2525" s="89"/>
      <c r="F2525" s="17"/>
      <c r="G2525" s="11"/>
      <c r="H2525" s="11"/>
      <c r="I2525" s="11"/>
      <c r="J2525" s="11"/>
      <c r="K2525" s="12"/>
      <c r="L2525" s="12"/>
      <c r="M2525" s="12"/>
    </row>
    <row r="2526" spans="4:13">
      <c r="D2526" s="12"/>
      <c r="E2526" s="89"/>
      <c r="F2526" s="17"/>
      <c r="G2526" s="11"/>
      <c r="H2526" s="11"/>
      <c r="I2526" s="11"/>
      <c r="J2526" s="11"/>
      <c r="K2526" s="12"/>
      <c r="L2526" s="12"/>
      <c r="M2526" s="12"/>
    </row>
    <row r="2527" spans="4:13">
      <c r="D2527" s="12"/>
      <c r="E2527" s="89"/>
      <c r="F2527" s="17"/>
      <c r="G2527" s="11"/>
      <c r="H2527" s="11"/>
      <c r="I2527" s="11"/>
      <c r="J2527" s="11"/>
      <c r="K2527" s="12"/>
      <c r="L2527" s="12"/>
      <c r="M2527" s="12"/>
    </row>
    <row r="2528" spans="4:13">
      <c r="D2528" s="12"/>
      <c r="E2528" s="89"/>
      <c r="F2528" s="17"/>
      <c r="G2528" s="11"/>
      <c r="H2528" s="11"/>
      <c r="I2528" s="11"/>
      <c r="J2528" s="11"/>
      <c r="K2528" s="12"/>
      <c r="L2528" s="12"/>
      <c r="M2528" s="12"/>
    </row>
    <row r="2529" spans="4:13">
      <c r="D2529" s="12"/>
      <c r="E2529" s="89"/>
      <c r="F2529" s="17"/>
      <c r="G2529" s="11"/>
      <c r="H2529" s="11"/>
      <c r="I2529" s="11"/>
      <c r="J2529" s="11"/>
      <c r="K2529" s="12"/>
      <c r="L2529" s="12"/>
      <c r="M2529" s="12"/>
    </row>
    <row r="2530" spans="4:13">
      <c r="D2530" s="12"/>
      <c r="E2530" s="89"/>
      <c r="F2530" s="17"/>
      <c r="G2530" s="11"/>
      <c r="H2530" s="11"/>
      <c r="I2530" s="11"/>
      <c r="J2530" s="11"/>
      <c r="K2530" s="12"/>
      <c r="L2530" s="12"/>
      <c r="M2530" s="12"/>
    </row>
    <row r="2531" spans="4:13">
      <c r="D2531" s="12"/>
      <c r="E2531" s="89"/>
      <c r="F2531" s="17"/>
      <c r="G2531" s="11"/>
      <c r="H2531" s="11"/>
      <c r="I2531" s="11"/>
      <c r="J2531" s="11"/>
      <c r="K2531" s="12"/>
      <c r="L2531" s="12"/>
      <c r="M2531" s="12"/>
    </row>
    <row r="2532" spans="4:13">
      <c r="D2532" s="12"/>
      <c r="E2532" s="89"/>
      <c r="F2532" s="17"/>
      <c r="G2532" s="11"/>
      <c r="H2532" s="11"/>
      <c r="I2532" s="11"/>
      <c r="J2532" s="11"/>
      <c r="K2532" s="12"/>
      <c r="L2532" s="12"/>
      <c r="M2532" s="12"/>
    </row>
    <row r="2533" spans="4:13">
      <c r="D2533" s="12"/>
      <c r="E2533" s="89"/>
      <c r="F2533" s="17"/>
      <c r="G2533" s="11"/>
      <c r="H2533" s="11"/>
      <c r="I2533" s="11"/>
      <c r="J2533" s="11"/>
      <c r="K2533" s="12"/>
      <c r="L2533" s="12"/>
      <c r="M2533" s="12"/>
    </row>
    <row r="2534" spans="4:13">
      <c r="D2534" s="12"/>
      <c r="E2534" s="89"/>
      <c r="F2534" s="17"/>
      <c r="G2534" s="11"/>
      <c r="H2534" s="11"/>
      <c r="I2534" s="11"/>
      <c r="J2534" s="11"/>
      <c r="K2534" s="12"/>
      <c r="L2534" s="12"/>
      <c r="M2534" s="12"/>
    </row>
    <row r="2535" spans="4:13">
      <c r="D2535" s="12"/>
      <c r="E2535" s="89"/>
      <c r="F2535" s="17"/>
      <c r="G2535" s="11"/>
      <c r="H2535" s="11"/>
      <c r="I2535" s="11"/>
      <c r="J2535" s="11"/>
      <c r="K2535" s="12"/>
      <c r="L2535" s="12"/>
      <c r="M2535" s="12"/>
    </row>
    <row r="2536" spans="4:13">
      <c r="D2536" s="12"/>
      <c r="E2536" s="89"/>
      <c r="F2536" s="17"/>
      <c r="G2536" s="11"/>
      <c r="H2536" s="11"/>
      <c r="I2536" s="11"/>
      <c r="J2536" s="11"/>
      <c r="K2536" s="12"/>
      <c r="L2536" s="12"/>
      <c r="M2536" s="12"/>
    </row>
    <row r="2537" spans="4:13">
      <c r="D2537" s="12"/>
      <c r="E2537" s="89"/>
      <c r="F2537" s="17"/>
      <c r="G2537" s="11"/>
      <c r="H2537" s="11"/>
      <c r="I2537" s="11"/>
      <c r="J2537" s="11"/>
      <c r="K2537" s="12"/>
      <c r="L2537" s="12"/>
      <c r="M2537" s="12"/>
    </row>
    <row r="2538" spans="4:13">
      <c r="D2538" s="12"/>
      <c r="E2538" s="89"/>
      <c r="F2538" s="17"/>
      <c r="G2538" s="11"/>
      <c r="H2538" s="11"/>
      <c r="I2538" s="11"/>
      <c r="J2538" s="11"/>
      <c r="K2538" s="12"/>
      <c r="L2538" s="12"/>
      <c r="M2538" s="12"/>
    </row>
    <row r="2539" spans="4:13">
      <c r="D2539" s="12"/>
      <c r="E2539" s="89"/>
      <c r="F2539" s="17"/>
      <c r="G2539" s="11"/>
      <c r="H2539" s="11"/>
      <c r="I2539" s="11"/>
      <c r="J2539" s="11"/>
      <c r="K2539" s="12"/>
      <c r="L2539" s="12"/>
      <c r="M2539" s="12"/>
    </row>
    <row r="2540" spans="4:13">
      <c r="D2540" s="12"/>
      <c r="E2540" s="89"/>
      <c r="F2540" s="17"/>
      <c r="G2540" s="11"/>
      <c r="H2540" s="11"/>
      <c r="I2540" s="11"/>
      <c r="J2540" s="11"/>
      <c r="K2540" s="12"/>
      <c r="L2540" s="12"/>
      <c r="M2540" s="12"/>
    </row>
    <row r="2541" spans="4:13">
      <c r="D2541" s="12"/>
      <c r="E2541" s="89"/>
      <c r="F2541" s="17"/>
      <c r="G2541" s="11"/>
      <c r="H2541" s="11"/>
      <c r="I2541" s="11"/>
      <c r="J2541" s="11"/>
      <c r="K2541" s="12"/>
      <c r="L2541" s="12"/>
      <c r="M2541" s="12"/>
    </row>
    <row r="2542" spans="4:13">
      <c r="D2542" s="12"/>
      <c r="E2542" s="89"/>
      <c r="F2542" s="17"/>
      <c r="G2542" s="11"/>
      <c r="H2542" s="11"/>
      <c r="I2542" s="11"/>
      <c r="J2542" s="11"/>
      <c r="K2542" s="12"/>
      <c r="L2542" s="12"/>
      <c r="M2542" s="12"/>
    </row>
    <row r="2543" spans="4:13">
      <c r="D2543" s="12"/>
      <c r="E2543" s="89"/>
      <c r="F2543" s="17"/>
      <c r="G2543" s="11"/>
      <c r="H2543" s="11"/>
      <c r="I2543" s="11"/>
      <c r="J2543" s="11"/>
      <c r="K2543" s="12"/>
      <c r="L2543" s="12"/>
      <c r="M2543" s="12"/>
    </row>
    <row r="2544" spans="4:13">
      <c r="D2544" s="12"/>
      <c r="E2544" s="89"/>
      <c r="F2544" s="17"/>
      <c r="G2544" s="11"/>
      <c r="H2544" s="11"/>
      <c r="I2544" s="11"/>
      <c r="J2544" s="11"/>
      <c r="K2544" s="12"/>
      <c r="L2544" s="12"/>
      <c r="M2544" s="12"/>
    </row>
    <row r="2545" spans="4:13">
      <c r="D2545" s="12"/>
      <c r="E2545" s="89"/>
      <c r="F2545" s="17"/>
      <c r="G2545" s="11"/>
      <c r="H2545" s="11"/>
      <c r="I2545" s="11"/>
      <c r="J2545" s="11"/>
      <c r="K2545" s="12"/>
      <c r="L2545" s="12"/>
      <c r="M2545" s="12"/>
    </row>
    <row r="2546" spans="4:13">
      <c r="D2546" s="12"/>
      <c r="E2546" s="89"/>
      <c r="F2546" s="17"/>
      <c r="G2546" s="11"/>
      <c r="H2546" s="11"/>
      <c r="I2546" s="11"/>
      <c r="J2546" s="11"/>
      <c r="K2546" s="12"/>
      <c r="L2546" s="12"/>
      <c r="M2546" s="12"/>
    </row>
    <row r="2547" spans="4:13">
      <c r="D2547" s="12"/>
      <c r="E2547" s="89"/>
      <c r="F2547" s="17"/>
      <c r="G2547" s="11"/>
      <c r="H2547" s="11"/>
      <c r="I2547" s="11"/>
      <c r="J2547" s="11"/>
      <c r="K2547" s="12"/>
      <c r="L2547" s="12"/>
      <c r="M2547" s="12"/>
    </row>
    <row r="2548" spans="4:13">
      <c r="D2548" s="12"/>
      <c r="E2548" s="89"/>
      <c r="F2548" s="17"/>
      <c r="G2548" s="11"/>
      <c r="H2548" s="11"/>
      <c r="I2548" s="11"/>
      <c r="J2548" s="11"/>
      <c r="K2548" s="12"/>
      <c r="L2548" s="12"/>
      <c r="M2548" s="12"/>
    </row>
    <row r="2549" spans="4:13">
      <c r="D2549" s="12"/>
      <c r="E2549" s="89"/>
      <c r="F2549" s="17"/>
      <c r="G2549" s="11"/>
      <c r="H2549" s="11"/>
      <c r="I2549" s="11"/>
      <c r="J2549" s="11"/>
      <c r="K2549" s="12"/>
      <c r="L2549" s="12"/>
      <c r="M2549" s="12"/>
    </row>
    <row r="2550" spans="4:13">
      <c r="D2550" s="12"/>
      <c r="E2550" s="89"/>
      <c r="F2550" s="17"/>
      <c r="G2550" s="11"/>
      <c r="H2550" s="11"/>
      <c r="I2550" s="11"/>
      <c r="J2550" s="11"/>
      <c r="K2550" s="12"/>
      <c r="L2550" s="12"/>
      <c r="M2550" s="12"/>
    </row>
    <row r="2551" spans="4:13">
      <c r="D2551" s="12"/>
      <c r="E2551" s="89"/>
      <c r="F2551" s="17"/>
      <c r="G2551" s="11"/>
      <c r="H2551" s="11"/>
      <c r="I2551" s="11"/>
      <c r="J2551" s="11"/>
      <c r="K2551" s="12"/>
      <c r="L2551" s="12"/>
      <c r="M2551" s="12"/>
    </row>
    <row r="2552" spans="4:13">
      <c r="D2552" s="12"/>
      <c r="E2552" s="89"/>
      <c r="F2552" s="17"/>
      <c r="G2552" s="11"/>
      <c r="H2552" s="11"/>
      <c r="I2552" s="11"/>
      <c r="J2552" s="11"/>
      <c r="K2552" s="12"/>
      <c r="L2552" s="12"/>
      <c r="M2552" s="12"/>
    </row>
    <row r="2553" spans="4:13">
      <c r="D2553" s="12"/>
      <c r="E2553" s="89"/>
      <c r="F2553" s="17"/>
      <c r="G2553" s="11"/>
      <c r="H2553" s="11"/>
      <c r="I2553" s="11"/>
      <c r="J2553" s="11"/>
      <c r="K2553" s="12"/>
      <c r="L2553" s="12"/>
      <c r="M2553" s="12"/>
    </row>
    <row r="2554" spans="4:13">
      <c r="D2554" s="12"/>
      <c r="E2554" s="89"/>
      <c r="F2554" s="17"/>
      <c r="G2554" s="11"/>
      <c r="H2554" s="11"/>
      <c r="I2554" s="11"/>
      <c r="J2554" s="11"/>
      <c r="K2554" s="12"/>
      <c r="L2554" s="12"/>
      <c r="M2554" s="12"/>
    </row>
    <row r="2555" spans="4:13">
      <c r="D2555" s="12"/>
      <c r="E2555" s="89"/>
      <c r="F2555" s="17"/>
      <c r="G2555" s="11"/>
      <c r="H2555" s="11"/>
      <c r="I2555" s="11"/>
      <c r="J2555" s="11"/>
      <c r="K2555" s="12"/>
      <c r="L2555" s="12"/>
      <c r="M2555" s="12"/>
    </row>
    <row r="2556" spans="4:13">
      <c r="D2556" s="12"/>
      <c r="E2556" s="89"/>
      <c r="F2556" s="17"/>
      <c r="G2556" s="11"/>
      <c r="H2556" s="11"/>
      <c r="I2556" s="11"/>
      <c r="J2556" s="11"/>
      <c r="K2556" s="12"/>
      <c r="L2556" s="12"/>
      <c r="M2556" s="12"/>
    </row>
    <row r="2557" spans="4:13">
      <c r="D2557" s="12"/>
      <c r="E2557" s="89"/>
      <c r="F2557" s="17"/>
      <c r="G2557" s="11"/>
      <c r="H2557" s="11"/>
      <c r="I2557" s="11"/>
      <c r="J2557" s="11"/>
      <c r="K2557" s="12"/>
      <c r="L2557" s="12"/>
      <c r="M2557" s="12"/>
    </row>
    <row r="2558" spans="4:13">
      <c r="D2558" s="12"/>
      <c r="E2558" s="89"/>
      <c r="F2558" s="17"/>
      <c r="G2558" s="11"/>
      <c r="H2558" s="11"/>
      <c r="I2558" s="11"/>
      <c r="J2558" s="11"/>
      <c r="K2558" s="12"/>
      <c r="L2558" s="12"/>
      <c r="M2558" s="12"/>
    </row>
    <row r="2559" spans="4:13">
      <c r="D2559" s="12"/>
      <c r="E2559" s="89"/>
      <c r="F2559" s="17"/>
      <c r="G2559" s="11"/>
      <c r="H2559" s="11"/>
      <c r="I2559" s="11"/>
      <c r="J2559" s="11"/>
      <c r="K2559" s="12"/>
      <c r="L2559" s="12"/>
      <c r="M2559" s="12"/>
    </row>
    <row r="2560" spans="4:13">
      <c r="D2560" s="12"/>
      <c r="E2560" s="89"/>
      <c r="F2560" s="17"/>
      <c r="G2560" s="11"/>
      <c r="H2560" s="11"/>
      <c r="I2560" s="11"/>
      <c r="J2560" s="11"/>
      <c r="K2560" s="12"/>
      <c r="L2560" s="12"/>
      <c r="M2560" s="12"/>
    </row>
    <row r="2561" spans="4:13">
      <c r="D2561" s="12"/>
      <c r="E2561" s="89"/>
      <c r="F2561" s="17"/>
      <c r="G2561" s="11"/>
      <c r="H2561" s="11"/>
      <c r="I2561" s="11"/>
      <c r="J2561" s="11"/>
      <c r="K2561" s="12"/>
      <c r="L2561" s="12"/>
      <c r="M2561" s="12"/>
    </row>
    <row r="2562" spans="4:13">
      <c r="D2562" s="12"/>
      <c r="E2562" s="89"/>
      <c r="F2562" s="17"/>
      <c r="G2562" s="11"/>
      <c r="H2562" s="11"/>
      <c r="I2562" s="11"/>
      <c r="J2562" s="11"/>
      <c r="K2562" s="12"/>
      <c r="L2562" s="12"/>
      <c r="M2562" s="12"/>
    </row>
    <row r="2563" spans="4:13">
      <c r="D2563" s="12"/>
      <c r="E2563" s="89"/>
      <c r="F2563" s="17"/>
      <c r="G2563" s="11"/>
      <c r="H2563" s="11"/>
      <c r="I2563" s="11"/>
      <c r="J2563" s="11"/>
      <c r="K2563" s="12"/>
      <c r="L2563" s="12"/>
      <c r="M2563" s="12"/>
    </row>
    <row r="2564" spans="4:13">
      <c r="D2564" s="12"/>
      <c r="E2564" s="89"/>
      <c r="F2564" s="17"/>
      <c r="G2564" s="11"/>
      <c r="H2564" s="11"/>
      <c r="I2564" s="11"/>
      <c r="J2564" s="11"/>
      <c r="K2564" s="12"/>
      <c r="L2564" s="12"/>
      <c r="M2564" s="12"/>
    </row>
    <row r="2565" spans="4:13">
      <c r="D2565" s="12"/>
      <c r="E2565" s="89"/>
      <c r="F2565" s="17"/>
      <c r="G2565" s="11"/>
      <c r="H2565" s="11"/>
      <c r="I2565" s="11"/>
      <c r="J2565" s="11"/>
      <c r="K2565" s="12"/>
      <c r="L2565" s="12"/>
      <c r="M2565" s="12"/>
    </row>
    <row r="2566" spans="4:13">
      <c r="D2566" s="12"/>
      <c r="E2566" s="89"/>
      <c r="F2566" s="17"/>
      <c r="G2566" s="11"/>
      <c r="H2566" s="11"/>
      <c r="I2566" s="11"/>
      <c r="J2566" s="11"/>
      <c r="K2566" s="12"/>
      <c r="L2566" s="12"/>
      <c r="M2566" s="12"/>
    </row>
    <row r="2567" spans="4:13">
      <c r="D2567" s="12"/>
      <c r="E2567" s="89"/>
      <c r="F2567" s="17"/>
      <c r="G2567" s="11"/>
      <c r="H2567" s="11"/>
      <c r="I2567" s="11"/>
      <c r="J2567" s="11"/>
      <c r="K2567" s="12"/>
      <c r="L2567" s="12"/>
      <c r="M2567" s="12"/>
    </row>
    <row r="2568" spans="4:13">
      <c r="D2568" s="12"/>
      <c r="E2568" s="89"/>
      <c r="F2568" s="17"/>
      <c r="G2568" s="11"/>
      <c r="H2568" s="11"/>
      <c r="I2568" s="11"/>
      <c r="J2568" s="11"/>
      <c r="K2568" s="12"/>
      <c r="L2568" s="12"/>
      <c r="M2568" s="12"/>
    </row>
    <row r="2569" spans="4:13">
      <c r="D2569" s="12"/>
      <c r="E2569" s="89"/>
      <c r="F2569" s="17"/>
      <c r="G2569" s="11"/>
      <c r="H2569" s="11"/>
      <c r="I2569" s="11"/>
      <c r="J2569" s="11"/>
      <c r="K2569" s="12"/>
      <c r="L2569" s="12"/>
      <c r="M2569" s="12"/>
    </row>
    <row r="2570" spans="4:13">
      <c r="D2570" s="12"/>
      <c r="E2570" s="89"/>
      <c r="F2570" s="17"/>
      <c r="G2570" s="11"/>
      <c r="H2570" s="11"/>
      <c r="I2570" s="11"/>
      <c r="J2570" s="11"/>
      <c r="K2570" s="12"/>
      <c r="L2570" s="12"/>
      <c r="M2570" s="12"/>
    </row>
    <row r="2571" spans="4:13">
      <c r="D2571" s="12"/>
      <c r="E2571" s="89"/>
      <c r="F2571" s="17"/>
      <c r="G2571" s="11"/>
      <c r="H2571" s="11"/>
      <c r="I2571" s="11"/>
      <c r="J2571" s="11"/>
      <c r="K2571" s="12"/>
      <c r="L2571" s="12"/>
      <c r="M2571" s="12"/>
    </row>
    <row r="2572" spans="4:13">
      <c r="D2572" s="12"/>
      <c r="E2572" s="89"/>
      <c r="F2572" s="17"/>
      <c r="G2572" s="11"/>
      <c r="H2572" s="11"/>
      <c r="I2572" s="11"/>
      <c r="J2572" s="11"/>
      <c r="K2572" s="12"/>
      <c r="L2572" s="12"/>
      <c r="M2572" s="12"/>
    </row>
    <row r="2573" spans="4:13">
      <c r="D2573" s="12"/>
      <c r="E2573" s="89"/>
      <c r="F2573" s="17"/>
      <c r="G2573" s="11"/>
      <c r="H2573" s="11"/>
      <c r="I2573" s="11"/>
      <c r="J2573" s="11"/>
      <c r="K2573" s="12"/>
      <c r="L2573" s="12"/>
      <c r="M2573" s="12"/>
    </row>
    <row r="2574" spans="4:13">
      <c r="D2574" s="12"/>
      <c r="E2574" s="89"/>
      <c r="F2574" s="17"/>
      <c r="G2574" s="11"/>
      <c r="H2574" s="11"/>
      <c r="I2574" s="11"/>
      <c r="J2574" s="11"/>
      <c r="K2574" s="12"/>
      <c r="L2574" s="12"/>
      <c r="M2574" s="12"/>
    </row>
    <row r="2575" spans="4:13">
      <c r="D2575" s="12"/>
      <c r="E2575" s="89"/>
      <c r="F2575" s="17"/>
      <c r="G2575" s="11"/>
      <c r="H2575" s="11"/>
      <c r="I2575" s="11"/>
      <c r="J2575" s="11"/>
      <c r="K2575" s="12"/>
      <c r="L2575" s="12"/>
      <c r="M2575" s="12"/>
    </row>
    <row r="2576" spans="4:13">
      <c r="D2576" s="12"/>
      <c r="E2576" s="89"/>
      <c r="F2576" s="17"/>
      <c r="G2576" s="11"/>
      <c r="H2576" s="11"/>
      <c r="I2576" s="11"/>
      <c r="J2576" s="11"/>
      <c r="K2576" s="12"/>
      <c r="L2576" s="12"/>
      <c r="M2576" s="12"/>
    </row>
    <row r="2577" spans="4:13">
      <c r="D2577" s="12"/>
      <c r="E2577" s="89"/>
      <c r="F2577" s="17"/>
      <c r="G2577" s="11"/>
      <c r="H2577" s="11"/>
      <c r="I2577" s="11"/>
      <c r="J2577" s="11"/>
      <c r="K2577" s="12"/>
      <c r="L2577" s="12"/>
      <c r="M2577" s="12"/>
    </row>
    <row r="2578" spans="4:13">
      <c r="D2578" s="12"/>
      <c r="E2578" s="89"/>
      <c r="F2578" s="17"/>
      <c r="G2578" s="11"/>
      <c r="H2578" s="11"/>
      <c r="I2578" s="11"/>
      <c r="J2578" s="11"/>
      <c r="K2578" s="12"/>
      <c r="L2578" s="12"/>
      <c r="M2578" s="12"/>
    </row>
    <row r="2579" spans="4:13">
      <c r="D2579" s="12"/>
      <c r="E2579" s="89"/>
      <c r="F2579" s="17"/>
      <c r="G2579" s="11"/>
      <c r="H2579" s="11"/>
      <c r="I2579" s="11"/>
      <c r="J2579" s="11"/>
      <c r="K2579" s="12"/>
      <c r="L2579" s="12"/>
      <c r="M2579" s="12"/>
    </row>
    <row r="2580" spans="4:13">
      <c r="D2580" s="12"/>
      <c r="E2580" s="89"/>
      <c r="F2580" s="17"/>
      <c r="G2580" s="11"/>
      <c r="H2580" s="11"/>
      <c r="I2580" s="11"/>
      <c r="J2580" s="11"/>
      <c r="K2580" s="12"/>
      <c r="L2580" s="12"/>
      <c r="M2580" s="12"/>
    </row>
    <row r="2581" spans="4:13">
      <c r="D2581" s="12"/>
      <c r="E2581" s="89"/>
      <c r="F2581" s="17"/>
      <c r="G2581" s="11"/>
      <c r="H2581" s="11"/>
      <c r="I2581" s="11"/>
      <c r="J2581" s="11"/>
      <c r="K2581" s="12"/>
      <c r="L2581" s="12"/>
      <c r="M2581" s="12"/>
    </row>
    <row r="2582" spans="4:13">
      <c r="D2582" s="12"/>
      <c r="E2582" s="89"/>
      <c r="F2582" s="17"/>
      <c r="G2582" s="11"/>
      <c r="H2582" s="11"/>
      <c r="I2582" s="11"/>
      <c r="J2582" s="11"/>
      <c r="K2582" s="12"/>
      <c r="L2582" s="12"/>
      <c r="M2582" s="12"/>
    </row>
    <row r="2583" spans="4:13">
      <c r="D2583" s="12"/>
      <c r="E2583" s="89"/>
      <c r="F2583" s="17"/>
      <c r="G2583" s="11"/>
      <c r="H2583" s="11"/>
      <c r="I2583" s="11"/>
      <c r="J2583" s="11"/>
      <c r="K2583" s="12"/>
      <c r="L2583" s="12"/>
      <c r="M2583" s="12"/>
    </row>
    <row r="2584" spans="4:13">
      <c r="D2584" s="12"/>
      <c r="E2584" s="89"/>
      <c r="F2584" s="17"/>
      <c r="G2584" s="11"/>
      <c r="H2584" s="11"/>
      <c r="I2584" s="11"/>
      <c r="J2584" s="11"/>
      <c r="K2584" s="12"/>
      <c r="L2584" s="12"/>
      <c r="M2584" s="12"/>
    </row>
    <row r="2585" spans="4:13">
      <c r="D2585" s="12"/>
      <c r="E2585" s="89"/>
      <c r="F2585" s="17"/>
      <c r="G2585" s="11"/>
      <c r="H2585" s="11"/>
      <c r="I2585" s="11"/>
      <c r="J2585" s="11"/>
      <c r="K2585" s="12"/>
      <c r="L2585" s="12"/>
      <c r="M2585" s="12"/>
    </row>
    <row r="2586" spans="4:13">
      <c r="D2586" s="12"/>
      <c r="E2586" s="89"/>
      <c r="F2586" s="17"/>
      <c r="G2586" s="11"/>
      <c r="H2586" s="11"/>
      <c r="I2586" s="11"/>
      <c r="J2586" s="11"/>
      <c r="K2586" s="12"/>
      <c r="L2586" s="12"/>
      <c r="M2586" s="12"/>
    </row>
    <row r="2587" spans="4:13">
      <c r="D2587" s="12"/>
      <c r="E2587" s="89"/>
      <c r="F2587" s="17"/>
      <c r="G2587" s="11"/>
      <c r="H2587" s="11"/>
      <c r="I2587" s="11"/>
      <c r="J2587" s="11"/>
      <c r="K2587" s="12"/>
      <c r="L2587" s="12"/>
      <c r="M2587" s="12"/>
    </row>
    <row r="2588" spans="4:13">
      <c r="D2588" s="12"/>
      <c r="E2588" s="89"/>
      <c r="F2588" s="17"/>
      <c r="G2588" s="11"/>
      <c r="H2588" s="11"/>
      <c r="I2588" s="11"/>
      <c r="J2588" s="11"/>
      <c r="K2588" s="12"/>
      <c r="L2588" s="12"/>
      <c r="M2588" s="12"/>
    </row>
    <row r="2589" spans="4:13">
      <c r="D2589" s="12"/>
      <c r="E2589" s="89"/>
      <c r="F2589" s="17"/>
      <c r="G2589" s="11"/>
      <c r="H2589" s="11"/>
      <c r="I2589" s="11"/>
      <c r="J2589" s="11"/>
      <c r="K2589" s="12"/>
      <c r="L2589" s="12"/>
      <c r="M2589" s="12"/>
    </row>
    <row r="2590" spans="4:13">
      <c r="D2590" s="12"/>
      <c r="E2590" s="89"/>
      <c r="F2590" s="17"/>
      <c r="G2590" s="11"/>
      <c r="H2590" s="11"/>
      <c r="I2590" s="11"/>
      <c r="J2590" s="11"/>
      <c r="K2590" s="12"/>
      <c r="L2590" s="12"/>
      <c r="M2590" s="12"/>
    </row>
    <row r="2591" spans="4:13">
      <c r="D2591" s="12"/>
      <c r="E2591" s="89"/>
      <c r="F2591" s="17"/>
      <c r="G2591" s="11"/>
      <c r="H2591" s="11"/>
      <c r="I2591" s="11"/>
      <c r="J2591" s="11"/>
      <c r="K2591" s="12"/>
      <c r="L2591" s="12"/>
      <c r="M2591" s="12"/>
    </row>
    <row r="2592" spans="4:13">
      <c r="D2592" s="12"/>
      <c r="E2592" s="89"/>
      <c r="F2592" s="17"/>
      <c r="G2592" s="11"/>
      <c r="H2592" s="11"/>
      <c r="I2592" s="11"/>
      <c r="J2592" s="11"/>
      <c r="K2592" s="12"/>
      <c r="L2592" s="12"/>
      <c r="M2592" s="12"/>
    </row>
    <row r="2593" spans="4:13">
      <c r="D2593" s="12"/>
      <c r="E2593" s="89"/>
      <c r="F2593" s="17"/>
      <c r="G2593" s="11"/>
      <c r="H2593" s="11"/>
      <c r="I2593" s="11"/>
      <c r="J2593" s="11"/>
      <c r="K2593" s="12"/>
      <c r="L2593" s="12"/>
      <c r="M2593" s="12"/>
    </row>
    <row r="2594" spans="4:13">
      <c r="D2594" s="12"/>
      <c r="E2594" s="89"/>
      <c r="F2594" s="17"/>
      <c r="G2594" s="11"/>
      <c r="H2594" s="11"/>
      <c r="I2594" s="11"/>
      <c r="J2594" s="11"/>
      <c r="K2594" s="12"/>
      <c r="L2594" s="12"/>
      <c r="M2594" s="12"/>
    </row>
    <row r="2595" spans="4:13">
      <c r="D2595" s="12"/>
      <c r="E2595" s="89"/>
      <c r="F2595" s="17"/>
      <c r="G2595" s="11"/>
      <c r="H2595" s="11"/>
      <c r="I2595" s="11"/>
      <c r="J2595" s="11"/>
      <c r="K2595" s="12"/>
      <c r="L2595" s="12"/>
      <c r="M2595" s="12"/>
    </row>
    <row r="2596" spans="4:13">
      <c r="D2596" s="12"/>
      <c r="E2596" s="89"/>
      <c r="F2596" s="17"/>
      <c r="G2596" s="11"/>
      <c r="H2596" s="11"/>
      <c r="I2596" s="11"/>
      <c r="J2596" s="11"/>
      <c r="K2596" s="12"/>
      <c r="L2596" s="12"/>
      <c r="M2596" s="12"/>
    </row>
    <row r="2597" spans="4:13">
      <c r="D2597" s="12"/>
      <c r="E2597" s="89"/>
      <c r="F2597" s="17"/>
      <c r="G2597" s="11"/>
      <c r="H2597" s="11"/>
      <c r="I2597" s="11"/>
      <c r="J2597" s="11"/>
      <c r="K2597" s="12"/>
      <c r="L2597" s="12"/>
      <c r="M2597" s="12"/>
    </row>
    <row r="2598" spans="4:13">
      <c r="D2598" s="12"/>
      <c r="E2598" s="89"/>
      <c r="F2598" s="17"/>
      <c r="G2598" s="11"/>
      <c r="H2598" s="11"/>
      <c r="I2598" s="11"/>
      <c r="J2598" s="11"/>
      <c r="K2598" s="12"/>
      <c r="L2598" s="12"/>
      <c r="M2598" s="12"/>
    </row>
    <row r="2599" spans="4:13">
      <c r="D2599" s="12"/>
      <c r="E2599" s="89"/>
      <c r="F2599" s="17"/>
      <c r="G2599" s="11"/>
      <c r="H2599" s="11"/>
      <c r="I2599" s="11"/>
      <c r="J2599" s="11"/>
      <c r="K2599" s="12"/>
      <c r="L2599" s="12"/>
      <c r="M2599" s="12"/>
    </row>
    <row r="2600" spans="4:13">
      <c r="D2600" s="12"/>
      <c r="E2600" s="89"/>
      <c r="F2600" s="17"/>
      <c r="G2600" s="11"/>
      <c r="H2600" s="11"/>
      <c r="I2600" s="11"/>
      <c r="J2600" s="11"/>
      <c r="K2600" s="12"/>
      <c r="L2600" s="12"/>
      <c r="M2600" s="12"/>
    </row>
    <row r="2601" spans="4:13">
      <c r="D2601" s="12"/>
      <c r="E2601" s="89"/>
      <c r="F2601" s="17"/>
      <c r="G2601" s="11"/>
      <c r="H2601" s="11"/>
      <c r="I2601" s="11"/>
      <c r="J2601" s="11"/>
      <c r="K2601" s="12"/>
      <c r="L2601" s="12"/>
      <c r="M2601" s="12"/>
    </row>
    <row r="2602" spans="4:13">
      <c r="D2602" s="12"/>
      <c r="E2602" s="89"/>
      <c r="F2602" s="17"/>
      <c r="G2602" s="11"/>
      <c r="H2602" s="11"/>
      <c r="I2602" s="11"/>
      <c r="J2602" s="11"/>
      <c r="K2602" s="12"/>
      <c r="L2602" s="12"/>
      <c r="M2602" s="12"/>
    </row>
    <row r="2603" spans="4:13">
      <c r="D2603" s="12"/>
      <c r="E2603" s="89"/>
      <c r="F2603" s="17"/>
      <c r="G2603" s="11"/>
      <c r="H2603" s="11"/>
      <c r="I2603" s="11"/>
      <c r="J2603" s="11"/>
      <c r="K2603" s="12"/>
      <c r="L2603" s="12"/>
      <c r="M2603" s="12"/>
    </row>
    <row r="2604" spans="4:13">
      <c r="D2604" s="12"/>
      <c r="E2604" s="89"/>
      <c r="F2604" s="17"/>
      <c r="G2604" s="11"/>
      <c r="H2604" s="11"/>
      <c r="I2604" s="11"/>
      <c r="J2604" s="11"/>
      <c r="K2604" s="12"/>
      <c r="L2604" s="12"/>
      <c r="M2604" s="12"/>
    </row>
    <row r="2605" spans="4:13">
      <c r="D2605" s="12"/>
      <c r="E2605" s="89"/>
      <c r="F2605" s="17"/>
      <c r="G2605" s="11"/>
      <c r="H2605" s="11"/>
      <c r="I2605" s="11"/>
      <c r="J2605" s="11"/>
      <c r="K2605" s="12"/>
      <c r="L2605" s="12"/>
      <c r="M2605" s="12"/>
    </row>
    <row r="2606" spans="4:13">
      <c r="D2606" s="12"/>
      <c r="E2606" s="89"/>
      <c r="F2606" s="17"/>
      <c r="G2606" s="11"/>
      <c r="H2606" s="11"/>
      <c r="I2606" s="11"/>
      <c r="J2606" s="11"/>
      <c r="K2606" s="12"/>
      <c r="L2606" s="12"/>
      <c r="M2606" s="12"/>
    </row>
    <row r="2607" spans="4:13">
      <c r="D2607" s="12"/>
      <c r="E2607" s="89"/>
      <c r="F2607" s="17"/>
      <c r="G2607" s="11"/>
      <c r="H2607" s="11"/>
      <c r="I2607" s="11"/>
      <c r="J2607" s="11"/>
      <c r="K2607" s="12"/>
      <c r="L2607" s="12"/>
      <c r="M2607" s="12"/>
    </row>
    <row r="2608" spans="4:13">
      <c r="D2608" s="12"/>
      <c r="E2608" s="89"/>
      <c r="F2608" s="17"/>
      <c r="G2608" s="11"/>
      <c r="H2608" s="11"/>
      <c r="I2608" s="11"/>
      <c r="J2608" s="11"/>
      <c r="K2608" s="12"/>
      <c r="L2608" s="12"/>
      <c r="M2608" s="12"/>
    </row>
    <row r="2609" spans="4:13">
      <c r="D2609" s="12"/>
      <c r="E2609" s="89"/>
      <c r="F2609" s="17"/>
      <c r="G2609" s="11"/>
      <c r="H2609" s="11"/>
      <c r="I2609" s="11"/>
      <c r="J2609" s="11"/>
      <c r="K2609" s="12"/>
      <c r="L2609" s="12"/>
      <c r="M2609" s="12"/>
    </row>
    <row r="2610" spans="4:13">
      <c r="D2610" s="12"/>
      <c r="E2610" s="89"/>
      <c r="F2610" s="17"/>
      <c r="G2610" s="11"/>
      <c r="H2610" s="11"/>
      <c r="I2610" s="11"/>
      <c r="J2610" s="11"/>
      <c r="K2610" s="12"/>
      <c r="L2610" s="12"/>
      <c r="M2610" s="12"/>
    </row>
    <row r="2611" spans="4:13">
      <c r="D2611" s="12"/>
      <c r="E2611" s="89"/>
      <c r="F2611" s="17"/>
      <c r="G2611" s="11"/>
      <c r="H2611" s="11"/>
      <c r="I2611" s="11"/>
      <c r="J2611" s="11"/>
      <c r="K2611" s="12"/>
      <c r="L2611" s="12"/>
      <c r="M2611" s="12"/>
    </row>
    <row r="2612" spans="4:13">
      <c r="D2612" s="12"/>
      <c r="E2612" s="89"/>
      <c r="F2612" s="17"/>
      <c r="G2612" s="11"/>
      <c r="H2612" s="11"/>
      <c r="I2612" s="11"/>
      <c r="J2612" s="11"/>
      <c r="K2612" s="12"/>
      <c r="L2612" s="12"/>
      <c r="M2612" s="12"/>
    </row>
    <row r="2613" spans="4:13">
      <c r="D2613" s="12"/>
      <c r="E2613" s="89"/>
      <c r="F2613" s="17"/>
      <c r="G2613" s="11"/>
      <c r="H2613" s="11"/>
      <c r="I2613" s="11"/>
      <c r="J2613" s="11"/>
      <c r="K2613" s="12"/>
      <c r="L2613" s="12"/>
      <c r="M2613" s="12"/>
    </row>
    <row r="2614" spans="4:13">
      <c r="D2614" s="12"/>
      <c r="E2614" s="89"/>
      <c r="F2614" s="17"/>
      <c r="G2614" s="11"/>
      <c r="H2614" s="11"/>
      <c r="I2614" s="11"/>
      <c r="J2614" s="11"/>
      <c r="K2614" s="12"/>
      <c r="L2614" s="12"/>
      <c r="M2614" s="12"/>
    </row>
    <row r="2615" spans="4:13">
      <c r="D2615" s="12"/>
      <c r="E2615" s="89"/>
      <c r="F2615" s="17"/>
      <c r="G2615" s="11"/>
      <c r="H2615" s="11"/>
      <c r="I2615" s="11"/>
      <c r="J2615" s="11"/>
      <c r="K2615" s="12"/>
      <c r="L2615" s="12"/>
      <c r="M2615" s="12"/>
    </row>
    <row r="2616" spans="4:13">
      <c r="D2616" s="12"/>
      <c r="E2616" s="89"/>
      <c r="F2616" s="17"/>
      <c r="G2616" s="11"/>
      <c r="H2616" s="11"/>
      <c r="I2616" s="11"/>
      <c r="J2616" s="11"/>
      <c r="K2616" s="12"/>
      <c r="L2616" s="12"/>
      <c r="M2616" s="12"/>
    </row>
    <row r="2617" spans="4:13">
      <c r="D2617" s="12"/>
      <c r="E2617" s="89"/>
      <c r="F2617" s="17"/>
      <c r="G2617" s="11"/>
      <c r="H2617" s="11"/>
      <c r="I2617" s="11"/>
      <c r="J2617" s="11"/>
      <c r="K2617" s="12"/>
      <c r="L2617" s="12"/>
      <c r="M2617" s="12"/>
    </row>
    <row r="2618" spans="4:13">
      <c r="D2618" s="12"/>
      <c r="E2618" s="89"/>
      <c r="F2618" s="17"/>
      <c r="G2618" s="11"/>
      <c r="H2618" s="11"/>
      <c r="I2618" s="11"/>
      <c r="J2618" s="11"/>
      <c r="K2618" s="12"/>
      <c r="L2618" s="12"/>
      <c r="M2618" s="12"/>
    </row>
    <row r="2619" spans="4:13">
      <c r="D2619" s="12"/>
      <c r="E2619" s="89"/>
      <c r="F2619" s="17"/>
      <c r="G2619" s="11"/>
      <c r="H2619" s="11"/>
      <c r="I2619" s="11"/>
      <c r="J2619" s="11"/>
      <c r="K2619" s="12"/>
      <c r="L2619" s="12"/>
      <c r="M2619" s="12"/>
    </row>
    <row r="2620" spans="4:13">
      <c r="D2620" s="12"/>
      <c r="E2620" s="89"/>
      <c r="F2620" s="17"/>
      <c r="G2620" s="11"/>
      <c r="H2620" s="11"/>
      <c r="I2620" s="11"/>
      <c r="J2620" s="11"/>
      <c r="K2620" s="12"/>
      <c r="L2620" s="12"/>
      <c r="M2620" s="12"/>
    </row>
    <row r="2621" spans="4:13">
      <c r="D2621" s="12"/>
      <c r="E2621" s="89"/>
      <c r="F2621" s="17"/>
      <c r="G2621" s="11"/>
      <c r="H2621" s="11"/>
      <c r="I2621" s="11"/>
      <c r="J2621" s="11"/>
      <c r="K2621" s="12"/>
      <c r="L2621" s="12"/>
      <c r="M2621" s="12"/>
    </row>
    <row r="2622" spans="4:13">
      <c r="D2622" s="12"/>
      <c r="E2622" s="89"/>
      <c r="F2622" s="17"/>
      <c r="G2622" s="11"/>
      <c r="H2622" s="11"/>
      <c r="I2622" s="11"/>
      <c r="J2622" s="11"/>
      <c r="K2622" s="12"/>
      <c r="L2622" s="12"/>
      <c r="M2622" s="12"/>
    </row>
    <row r="2623" spans="4:13">
      <c r="D2623" s="12"/>
      <c r="E2623" s="89"/>
      <c r="F2623" s="17"/>
      <c r="G2623" s="11"/>
      <c r="H2623" s="11"/>
      <c r="I2623" s="11"/>
      <c r="J2623" s="11"/>
      <c r="K2623" s="12"/>
      <c r="L2623" s="12"/>
      <c r="M2623" s="12"/>
    </row>
    <row r="2624" spans="4:13">
      <c r="D2624" s="12"/>
      <c r="E2624" s="89"/>
      <c r="F2624" s="17"/>
      <c r="G2624" s="11"/>
      <c r="H2624" s="11"/>
      <c r="I2624" s="11"/>
      <c r="J2624" s="11"/>
      <c r="K2624" s="12"/>
      <c r="L2624" s="12"/>
      <c r="M2624" s="12"/>
    </row>
    <row r="2625" spans="4:13">
      <c r="D2625" s="12"/>
      <c r="E2625" s="89"/>
      <c r="F2625" s="17"/>
      <c r="G2625" s="11"/>
      <c r="H2625" s="11"/>
      <c r="I2625" s="11"/>
      <c r="J2625" s="11"/>
      <c r="K2625" s="12"/>
      <c r="L2625" s="12"/>
      <c r="M2625" s="12"/>
    </row>
    <row r="2626" spans="4:13">
      <c r="D2626" s="12"/>
      <c r="E2626" s="89"/>
      <c r="F2626" s="17"/>
      <c r="G2626" s="11"/>
      <c r="H2626" s="11"/>
      <c r="I2626" s="11"/>
      <c r="J2626" s="11"/>
      <c r="K2626" s="12"/>
      <c r="L2626" s="12"/>
      <c r="M2626" s="12"/>
    </row>
    <row r="2627" spans="4:13">
      <c r="D2627" s="12"/>
      <c r="E2627" s="89"/>
      <c r="F2627" s="17"/>
      <c r="G2627" s="11"/>
      <c r="H2627" s="11"/>
      <c r="I2627" s="11"/>
      <c r="J2627" s="11"/>
      <c r="K2627" s="12"/>
      <c r="L2627" s="12"/>
      <c r="M2627" s="12"/>
    </row>
    <row r="2628" spans="4:13">
      <c r="D2628" s="12"/>
      <c r="E2628" s="89"/>
      <c r="F2628" s="17"/>
      <c r="G2628" s="11"/>
      <c r="H2628" s="11"/>
      <c r="I2628" s="11"/>
      <c r="J2628" s="11"/>
      <c r="K2628" s="12"/>
      <c r="L2628" s="12"/>
      <c r="M2628" s="12"/>
    </row>
    <row r="2629" spans="4:13">
      <c r="D2629" s="12"/>
      <c r="E2629" s="89"/>
      <c r="F2629" s="17"/>
      <c r="G2629" s="11"/>
      <c r="H2629" s="11"/>
      <c r="I2629" s="11"/>
      <c r="J2629" s="11"/>
      <c r="K2629" s="12"/>
      <c r="L2629" s="12"/>
      <c r="M2629" s="12"/>
    </row>
    <row r="2630" spans="4:13">
      <c r="D2630" s="12"/>
      <c r="E2630" s="89"/>
      <c r="F2630" s="17"/>
      <c r="G2630" s="11"/>
      <c r="H2630" s="11"/>
      <c r="I2630" s="11"/>
      <c r="J2630" s="11"/>
      <c r="K2630" s="12"/>
      <c r="L2630" s="12"/>
      <c r="M2630" s="12"/>
    </row>
    <row r="2631" spans="4:13">
      <c r="D2631" s="12"/>
      <c r="E2631" s="89"/>
      <c r="F2631" s="17"/>
      <c r="G2631" s="11"/>
      <c r="H2631" s="11"/>
      <c r="I2631" s="11"/>
      <c r="J2631" s="11"/>
      <c r="K2631" s="12"/>
      <c r="L2631" s="12"/>
      <c r="M2631" s="12"/>
    </row>
    <row r="2632" spans="4:13">
      <c r="D2632" s="12"/>
      <c r="E2632" s="89"/>
      <c r="F2632" s="17"/>
      <c r="G2632" s="11"/>
      <c r="H2632" s="11"/>
      <c r="I2632" s="11"/>
      <c r="J2632" s="11"/>
      <c r="K2632" s="12"/>
      <c r="L2632" s="12"/>
      <c r="M2632" s="12"/>
    </row>
    <row r="2633" spans="4:13">
      <c r="D2633" s="12"/>
      <c r="E2633" s="89"/>
      <c r="F2633" s="17"/>
      <c r="G2633" s="11"/>
      <c r="H2633" s="11"/>
      <c r="I2633" s="11"/>
      <c r="J2633" s="11"/>
      <c r="K2633" s="12"/>
      <c r="L2633" s="12"/>
      <c r="M2633" s="12"/>
    </row>
    <row r="2634" spans="4:13">
      <c r="D2634" s="12"/>
      <c r="E2634" s="89"/>
      <c r="F2634" s="17"/>
      <c r="G2634" s="11"/>
      <c r="H2634" s="11"/>
      <c r="I2634" s="11"/>
      <c r="J2634" s="11"/>
      <c r="K2634" s="12"/>
      <c r="L2634" s="12"/>
      <c r="M2634" s="12"/>
    </row>
    <row r="2635" spans="4:13">
      <c r="D2635" s="12"/>
      <c r="E2635" s="89"/>
      <c r="F2635" s="17"/>
      <c r="G2635" s="11"/>
      <c r="H2635" s="11"/>
      <c r="I2635" s="11"/>
      <c r="J2635" s="11"/>
      <c r="K2635" s="12"/>
      <c r="L2635" s="12"/>
      <c r="M2635" s="12"/>
    </row>
    <row r="2636" spans="4:13">
      <c r="D2636" s="12"/>
      <c r="E2636" s="89"/>
      <c r="F2636" s="17"/>
      <c r="G2636" s="11"/>
      <c r="H2636" s="11"/>
      <c r="I2636" s="11"/>
      <c r="J2636" s="11"/>
      <c r="K2636" s="12"/>
      <c r="L2636" s="12"/>
      <c r="M2636" s="12"/>
    </row>
    <row r="2637" spans="4:13">
      <c r="D2637" s="12"/>
      <c r="E2637" s="89"/>
      <c r="F2637" s="17"/>
      <c r="G2637" s="11"/>
      <c r="H2637" s="11"/>
      <c r="I2637" s="11"/>
      <c r="J2637" s="11"/>
      <c r="K2637" s="12"/>
      <c r="L2637" s="12"/>
      <c r="M2637" s="12"/>
    </row>
    <row r="2638" spans="4:13">
      <c r="D2638" s="12"/>
      <c r="E2638" s="89"/>
      <c r="F2638" s="17"/>
      <c r="G2638" s="11"/>
      <c r="H2638" s="11"/>
      <c r="I2638" s="11"/>
      <c r="J2638" s="11"/>
      <c r="K2638" s="12"/>
      <c r="L2638" s="12"/>
      <c r="M2638" s="12"/>
    </row>
    <row r="2639" spans="4:13">
      <c r="D2639" s="12"/>
      <c r="E2639" s="89"/>
      <c r="F2639" s="17"/>
      <c r="G2639" s="11"/>
      <c r="H2639" s="11"/>
      <c r="I2639" s="11"/>
      <c r="J2639" s="11"/>
      <c r="K2639" s="12"/>
      <c r="L2639" s="12"/>
      <c r="M2639" s="12"/>
    </row>
    <row r="2640" spans="4:13">
      <c r="D2640" s="12"/>
      <c r="E2640" s="89"/>
      <c r="F2640" s="17"/>
      <c r="G2640" s="11"/>
      <c r="H2640" s="11"/>
      <c r="I2640" s="11"/>
      <c r="J2640" s="11"/>
      <c r="K2640" s="12"/>
      <c r="L2640" s="12"/>
      <c r="M2640" s="12"/>
    </row>
    <row r="2641" spans="4:13">
      <c r="D2641" s="12"/>
      <c r="E2641" s="89"/>
      <c r="F2641" s="17"/>
      <c r="G2641" s="11"/>
      <c r="H2641" s="11"/>
      <c r="I2641" s="11"/>
      <c r="J2641" s="11"/>
      <c r="K2641" s="12"/>
      <c r="L2641" s="12"/>
      <c r="M2641" s="12"/>
    </row>
    <row r="2642" spans="4:13">
      <c r="D2642" s="12"/>
      <c r="E2642" s="89"/>
      <c r="F2642" s="17"/>
      <c r="G2642" s="11"/>
      <c r="H2642" s="11"/>
      <c r="I2642" s="11"/>
      <c r="J2642" s="11"/>
      <c r="K2642" s="12"/>
      <c r="L2642" s="12"/>
      <c r="M2642" s="12"/>
    </row>
    <row r="2643" spans="4:13">
      <c r="D2643" s="12"/>
      <c r="E2643" s="89"/>
      <c r="F2643" s="17"/>
      <c r="G2643" s="11"/>
      <c r="H2643" s="11"/>
      <c r="I2643" s="11"/>
      <c r="J2643" s="11"/>
      <c r="K2643" s="12"/>
      <c r="L2643" s="12"/>
      <c r="M2643" s="12"/>
    </row>
    <row r="2644" spans="4:13">
      <c r="D2644" s="12"/>
      <c r="E2644" s="89"/>
      <c r="F2644" s="17"/>
      <c r="G2644" s="11"/>
      <c r="H2644" s="11"/>
      <c r="I2644" s="11"/>
      <c r="J2644" s="11"/>
      <c r="K2644" s="12"/>
      <c r="L2644" s="12"/>
      <c r="M2644" s="12"/>
    </row>
    <row r="2645" spans="4:13">
      <c r="D2645" s="12"/>
      <c r="E2645" s="89"/>
      <c r="F2645" s="17"/>
      <c r="G2645" s="11"/>
      <c r="H2645" s="11"/>
      <c r="I2645" s="11"/>
      <c r="J2645" s="11"/>
      <c r="K2645" s="12"/>
      <c r="L2645" s="12"/>
      <c r="M2645" s="12"/>
    </row>
    <row r="2646" spans="4:13">
      <c r="D2646" s="12"/>
      <c r="E2646" s="89"/>
      <c r="F2646" s="17"/>
      <c r="G2646" s="11"/>
      <c r="H2646" s="11"/>
      <c r="I2646" s="11"/>
      <c r="J2646" s="11"/>
      <c r="K2646" s="12"/>
      <c r="L2646" s="12"/>
      <c r="M2646" s="12"/>
    </row>
    <row r="2647" spans="4:13">
      <c r="D2647" s="12"/>
      <c r="E2647" s="89"/>
      <c r="F2647" s="17"/>
      <c r="G2647" s="11"/>
      <c r="H2647" s="11"/>
      <c r="I2647" s="11"/>
      <c r="J2647" s="11"/>
      <c r="K2647" s="12"/>
      <c r="L2647" s="12"/>
      <c r="M2647" s="12"/>
    </row>
    <row r="2648" spans="4:13">
      <c r="D2648" s="12"/>
      <c r="E2648" s="89"/>
      <c r="F2648" s="17"/>
      <c r="G2648" s="11"/>
      <c r="H2648" s="11"/>
      <c r="I2648" s="11"/>
      <c r="J2648" s="11"/>
      <c r="K2648" s="12"/>
      <c r="L2648" s="12"/>
      <c r="M2648" s="12"/>
    </row>
    <row r="2649" spans="4:13">
      <c r="D2649" s="12"/>
      <c r="E2649" s="89"/>
      <c r="F2649" s="17"/>
      <c r="G2649" s="11"/>
      <c r="H2649" s="11"/>
      <c r="I2649" s="11"/>
      <c r="J2649" s="11"/>
      <c r="K2649" s="12"/>
      <c r="L2649" s="12"/>
      <c r="M2649" s="12"/>
    </row>
    <row r="2650" spans="4:13">
      <c r="D2650" s="12"/>
      <c r="E2650" s="89"/>
      <c r="F2650" s="17"/>
      <c r="G2650" s="11"/>
      <c r="H2650" s="11"/>
      <c r="I2650" s="11"/>
      <c r="J2650" s="11"/>
      <c r="K2650" s="12"/>
      <c r="L2650" s="12"/>
      <c r="M2650" s="12"/>
    </row>
    <row r="2651" spans="4:13">
      <c r="D2651" s="12"/>
      <c r="E2651" s="89"/>
      <c r="F2651" s="17"/>
      <c r="G2651" s="11"/>
      <c r="H2651" s="11"/>
      <c r="I2651" s="11"/>
      <c r="J2651" s="11"/>
      <c r="K2651" s="12"/>
      <c r="L2651" s="12"/>
      <c r="M2651" s="12"/>
    </row>
    <row r="2652" spans="4:13">
      <c r="D2652" s="12"/>
      <c r="E2652" s="89"/>
      <c r="F2652" s="17"/>
      <c r="G2652" s="11"/>
      <c r="H2652" s="11"/>
      <c r="I2652" s="11"/>
      <c r="J2652" s="11"/>
      <c r="K2652" s="12"/>
      <c r="L2652" s="12"/>
      <c r="M2652" s="12"/>
    </row>
    <row r="2653" spans="4:13">
      <c r="D2653" s="12"/>
      <c r="E2653" s="89"/>
      <c r="F2653" s="17"/>
      <c r="G2653" s="11"/>
      <c r="H2653" s="11"/>
      <c r="I2653" s="11"/>
      <c r="J2653" s="11"/>
      <c r="K2653" s="12"/>
      <c r="L2653" s="12"/>
      <c r="M2653" s="12"/>
    </row>
    <row r="2654" spans="4:13">
      <c r="D2654" s="12"/>
      <c r="E2654" s="89"/>
      <c r="F2654" s="17"/>
      <c r="G2654" s="11"/>
      <c r="H2654" s="11"/>
      <c r="I2654" s="11"/>
      <c r="J2654" s="11"/>
      <c r="K2654" s="12"/>
      <c r="L2654" s="12"/>
      <c r="M2654" s="12"/>
    </row>
    <row r="2655" spans="4:13">
      <c r="D2655" s="12"/>
      <c r="E2655" s="89"/>
      <c r="F2655" s="17"/>
      <c r="G2655" s="11"/>
      <c r="H2655" s="11"/>
      <c r="I2655" s="11"/>
      <c r="J2655" s="11"/>
      <c r="K2655" s="12"/>
      <c r="L2655" s="12"/>
      <c r="M2655" s="12"/>
    </row>
    <row r="2656" spans="4:13">
      <c r="D2656" s="12"/>
      <c r="E2656" s="89"/>
      <c r="F2656" s="17"/>
      <c r="G2656" s="11"/>
      <c r="H2656" s="11"/>
      <c r="I2656" s="11"/>
      <c r="J2656" s="11"/>
      <c r="K2656" s="12"/>
      <c r="L2656" s="12"/>
      <c r="M2656" s="12"/>
    </row>
    <row r="2657" spans="4:13">
      <c r="D2657" s="12"/>
      <c r="E2657" s="89"/>
      <c r="F2657" s="17"/>
      <c r="G2657" s="11"/>
      <c r="H2657" s="11"/>
      <c r="I2657" s="11"/>
      <c r="J2657" s="11"/>
      <c r="K2657" s="12"/>
      <c r="L2657" s="12"/>
      <c r="M2657" s="12"/>
    </row>
    <row r="2658" spans="4:13">
      <c r="D2658" s="12"/>
      <c r="E2658" s="89"/>
      <c r="F2658" s="17"/>
      <c r="G2658" s="11"/>
      <c r="H2658" s="11"/>
      <c r="I2658" s="11"/>
      <c r="J2658" s="11"/>
      <c r="K2658" s="12"/>
      <c r="L2658" s="12"/>
      <c r="M2658" s="12"/>
    </row>
    <row r="2659" spans="4:13">
      <c r="D2659" s="12"/>
      <c r="E2659" s="89"/>
      <c r="F2659" s="17"/>
      <c r="G2659" s="11"/>
      <c r="H2659" s="11"/>
      <c r="I2659" s="11"/>
      <c r="J2659" s="11"/>
      <c r="K2659" s="12"/>
      <c r="L2659" s="12"/>
      <c r="M2659" s="12"/>
    </row>
    <row r="2660" spans="4:13">
      <c r="D2660" s="12"/>
      <c r="E2660" s="89"/>
      <c r="F2660" s="17"/>
      <c r="G2660" s="11"/>
      <c r="H2660" s="11"/>
      <c r="I2660" s="11"/>
      <c r="J2660" s="11"/>
      <c r="K2660" s="12"/>
      <c r="L2660" s="12"/>
      <c r="M2660" s="12"/>
    </row>
    <row r="2661" spans="4:13">
      <c r="D2661" s="12"/>
      <c r="E2661" s="89"/>
      <c r="F2661" s="17"/>
      <c r="G2661" s="11"/>
      <c r="H2661" s="11"/>
      <c r="I2661" s="11"/>
      <c r="J2661" s="11"/>
      <c r="K2661" s="12"/>
      <c r="L2661" s="12"/>
      <c r="M2661" s="12"/>
    </row>
    <row r="2662" spans="4:13">
      <c r="D2662" s="12"/>
      <c r="E2662" s="89"/>
      <c r="F2662" s="17"/>
      <c r="G2662" s="11"/>
      <c r="H2662" s="11"/>
      <c r="I2662" s="11"/>
      <c r="J2662" s="11"/>
      <c r="K2662" s="12"/>
      <c r="L2662" s="12"/>
      <c r="M2662" s="12"/>
    </row>
    <row r="2663" spans="4:13">
      <c r="D2663" s="12"/>
      <c r="E2663" s="89"/>
      <c r="F2663" s="17"/>
      <c r="G2663" s="11"/>
      <c r="H2663" s="11"/>
      <c r="I2663" s="11"/>
      <c r="J2663" s="11"/>
      <c r="K2663" s="12"/>
      <c r="L2663" s="12"/>
      <c r="M2663" s="12"/>
    </row>
    <row r="2664" spans="4:13">
      <c r="D2664" s="12"/>
      <c r="E2664" s="89"/>
      <c r="F2664" s="17"/>
      <c r="G2664" s="11"/>
      <c r="H2664" s="11"/>
      <c r="I2664" s="11"/>
      <c r="J2664" s="11"/>
      <c r="K2664" s="12"/>
      <c r="L2664" s="12"/>
      <c r="M2664" s="12"/>
    </row>
    <row r="2665" spans="4:13">
      <c r="D2665" s="12"/>
      <c r="E2665" s="89"/>
      <c r="F2665" s="17"/>
      <c r="G2665" s="11"/>
      <c r="H2665" s="11"/>
      <c r="I2665" s="11"/>
      <c r="J2665" s="11"/>
      <c r="K2665" s="12"/>
      <c r="L2665" s="12"/>
      <c r="M2665" s="12"/>
    </row>
    <row r="2666" spans="4:13">
      <c r="D2666" s="12"/>
      <c r="E2666" s="89"/>
      <c r="F2666" s="17"/>
      <c r="G2666" s="11"/>
      <c r="H2666" s="11"/>
      <c r="I2666" s="11"/>
      <c r="J2666" s="11"/>
      <c r="K2666" s="12"/>
      <c r="L2666" s="12"/>
      <c r="M2666" s="12"/>
    </row>
    <row r="2667" spans="4:13">
      <c r="D2667" s="12"/>
      <c r="E2667" s="89"/>
      <c r="F2667" s="17"/>
      <c r="G2667" s="11"/>
      <c r="H2667" s="11"/>
      <c r="I2667" s="11"/>
      <c r="J2667" s="11"/>
      <c r="K2667" s="12"/>
      <c r="L2667" s="12"/>
      <c r="M2667" s="12"/>
    </row>
    <row r="2668" spans="4:13">
      <c r="D2668" s="12"/>
      <c r="E2668" s="89"/>
      <c r="F2668" s="17"/>
      <c r="G2668" s="11"/>
      <c r="H2668" s="11"/>
      <c r="I2668" s="11"/>
      <c r="J2668" s="11"/>
      <c r="K2668" s="12"/>
      <c r="L2668" s="12"/>
      <c r="M2668" s="12"/>
    </row>
    <row r="2669" spans="4:13">
      <c r="D2669" s="12"/>
      <c r="E2669" s="89"/>
      <c r="F2669" s="17"/>
      <c r="G2669" s="11"/>
      <c r="H2669" s="11"/>
      <c r="I2669" s="11"/>
      <c r="J2669" s="11"/>
      <c r="K2669" s="12"/>
      <c r="L2669" s="12"/>
      <c r="M2669" s="12"/>
    </row>
    <row r="2670" spans="4:13">
      <c r="D2670" s="12"/>
      <c r="E2670" s="89"/>
      <c r="F2670" s="17"/>
      <c r="G2670" s="11"/>
      <c r="H2670" s="11"/>
      <c r="I2670" s="11"/>
      <c r="J2670" s="11"/>
      <c r="K2670" s="12"/>
      <c r="L2670" s="12"/>
      <c r="M2670" s="12"/>
    </row>
    <row r="2671" spans="4:13">
      <c r="D2671" s="12"/>
      <c r="E2671" s="89"/>
      <c r="F2671" s="17"/>
      <c r="G2671" s="11"/>
      <c r="H2671" s="11"/>
      <c r="I2671" s="11"/>
      <c r="J2671" s="11"/>
      <c r="K2671" s="12"/>
      <c r="L2671" s="12"/>
      <c r="M2671" s="12"/>
    </row>
    <row r="2672" spans="4:13">
      <c r="D2672" s="12"/>
      <c r="E2672" s="89"/>
      <c r="F2672" s="17"/>
      <c r="G2672" s="11"/>
      <c r="H2672" s="11"/>
      <c r="I2672" s="11"/>
      <c r="J2672" s="11"/>
      <c r="K2672" s="12"/>
      <c r="L2672" s="12"/>
      <c r="M2672" s="12"/>
    </row>
    <row r="2673" spans="4:13">
      <c r="D2673" s="12"/>
      <c r="E2673" s="89"/>
      <c r="F2673" s="17"/>
      <c r="G2673" s="11"/>
      <c r="H2673" s="11"/>
      <c r="I2673" s="11"/>
      <c r="J2673" s="11"/>
      <c r="K2673" s="12"/>
      <c r="L2673" s="12"/>
      <c r="M2673" s="12"/>
    </row>
    <row r="2674" spans="4:13">
      <c r="D2674" s="12"/>
      <c r="E2674" s="89"/>
      <c r="F2674" s="17"/>
      <c r="G2674" s="11"/>
      <c r="H2674" s="11"/>
      <c r="I2674" s="11"/>
      <c r="J2674" s="11"/>
      <c r="K2674" s="12"/>
      <c r="L2674" s="12"/>
      <c r="M2674" s="12"/>
    </row>
    <row r="2675" spans="4:13">
      <c r="D2675" s="12"/>
      <c r="E2675" s="89"/>
      <c r="F2675" s="17"/>
      <c r="G2675" s="11"/>
      <c r="H2675" s="11"/>
      <c r="I2675" s="11"/>
      <c r="J2675" s="11"/>
      <c r="K2675" s="12"/>
      <c r="L2675" s="12"/>
      <c r="M2675" s="12"/>
    </row>
    <row r="2676" spans="4:13">
      <c r="D2676" s="12"/>
      <c r="E2676" s="89"/>
      <c r="F2676" s="17"/>
      <c r="G2676" s="11"/>
      <c r="H2676" s="11"/>
      <c r="I2676" s="11"/>
      <c r="J2676" s="11"/>
      <c r="K2676" s="12"/>
      <c r="L2676" s="12"/>
      <c r="M2676" s="12"/>
    </row>
    <row r="2677" spans="4:13">
      <c r="D2677" s="12"/>
      <c r="E2677" s="89"/>
      <c r="F2677" s="17"/>
      <c r="G2677" s="11"/>
      <c r="H2677" s="11"/>
      <c r="I2677" s="11"/>
      <c r="J2677" s="11"/>
      <c r="K2677" s="12"/>
      <c r="L2677" s="12"/>
      <c r="M2677" s="12"/>
    </row>
    <row r="2678" spans="4:13">
      <c r="D2678" s="12"/>
      <c r="E2678" s="89"/>
      <c r="F2678" s="17"/>
      <c r="G2678" s="11"/>
      <c r="H2678" s="11"/>
      <c r="I2678" s="11"/>
      <c r="J2678" s="11"/>
      <c r="K2678" s="12"/>
      <c r="L2678" s="12"/>
      <c r="M2678" s="12"/>
    </row>
    <row r="2679" spans="4:13">
      <c r="D2679" s="12"/>
      <c r="E2679" s="89"/>
      <c r="F2679" s="17"/>
      <c r="G2679" s="11"/>
      <c r="H2679" s="11"/>
      <c r="I2679" s="11"/>
      <c r="J2679" s="11"/>
      <c r="K2679" s="12"/>
      <c r="L2679" s="12"/>
      <c r="M2679" s="12"/>
    </row>
    <row r="2680" spans="4:13">
      <c r="D2680" s="12"/>
      <c r="E2680" s="89"/>
      <c r="F2680" s="17"/>
      <c r="G2680" s="11"/>
      <c r="H2680" s="11"/>
      <c r="I2680" s="11"/>
      <c r="J2680" s="11"/>
      <c r="K2680" s="12"/>
      <c r="L2680" s="12"/>
      <c r="M2680" s="12"/>
    </row>
    <row r="2681" spans="4:13">
      <c r="D2681" s="12"/>
      <c r="E2681" s="89"/>
      <c r="F2681" s="17"/>
      <c r="G2681" s="11"/>
      <c r="H2681" s="11"/>
      <c r="I2681" s="11"/>
      <c r="J2681" s="11"/>
      <c r="K2681" s="12"/>
      <c r="L2681" s="12"/>
      <c r="M2681" s="12"/>
    </row>
    <row r="2682" spans="4:13">
      <c r="D2682" s="12"/>
      <c r="E2682" s="89"/>
      <c r="F2682" s="17"/>
      <c r="G2682" s="11"/>
      <c r="H2682" s="11"/>
      <c r="I2682" s="11"/>
      <c r="J2682" s="11"/>
      <c r="K2682" s="12"/>
      <c r="L2682" s="12"/>
      <c r="M2682" s="12"/>
    </row>
    <row r="2683" spans="4:13">
      <c r="D2683" s="12"/>
      <c r="E2683" s="89"/>
      <c r="F2683" s="17"/>
      <c r="G2683" s="11"/>
      <c r="H2683" s="11"/>
      <c r="I2683" s="11"/>
      <c r="J2683" s="11"/>
      <c r="K2683" s="12"/>
      <c r="L2683" s="12"/>
      <c r="M2683" s="12"/>
    </row>
    <row r="2684" spans="4:13">
      <c r="D2684" s="12"/>
      <c r="E2684" s="89"/>
      <c r="F2684" s="17"/>
      <c r="G2684" s="11"/>
      <c r="H2684" s="11"/>
      <c r="I2684" s="11"/>
      <c r="J2684" s="11"/>
      <c r="K2684" s="12"/>
      <c r="L2684" s="12"/>
      <c r="M2684" s="12"/>
    </row>
    <row r="2685" spans="4:13">
      <c r="D2685" s="12"/>
      <c r="E2685" s="89"/>
      <c r="F2685" s="17"/>
      <c r="G2685" s="11"/>
      <c r="H2685" s="11"/>
      <c r="I2685" s="11"/>
      <c r="J2685" s="11"/>
      <c r="K2685" s="12"/>
      <c r="L2685" s="12"/>
      <c r="M2685" s="12"/>
    </row>
    <row r="2686" spans="4:13">
      <c r="D2686" s="12"/>
      <c r="E2686" s="89"/>
      <c r="F2686" s="17"/>
      <c r="G2686" s="11"/>
      <c r="H2686" s="11"/>
      <c r="I2686" s="11"/>
      <c r="J2686" s="11"/>
      <c r="K2686" s="12"/>
      <c r="L2686" s="12"/>
      <c r="M2686" s="12"/>
    </row>
    <row r="2687" spans="4:13">
      <c r="D2687" s="12"/>
      <c r="E2687" s="89"/>
      <c r="F2687" s="17"/>
      <c r="G2687" s="11"/>
      <c r="H2687" s="11"/>
      <c r="I2687" s="11"/>
      <c r="J2687" s="11"/>
      <c r="K2687" s="12"/>
      <c r="L2687" s="12"/>
      <c r="M2687" s="12"/>
    </row>
    <row r="2688" spans="4:13">
      <c r="D2688" s="12"/>
      <c r="E2688" s="89"/>
      <c r="F2688" s="17"/>
      <c r="G2688" s="11"/>
      <c r="H2688" s="11"/>
      <c r="I2688" s="11"/>
      <c r="J2688" s="11"/>
      <c r="K2688" s="12"/>
      <c r="L2688" s="12"/>
      <c r="M2688" s="12"/>
    </row>
    <row r="2689" spans="4:13">
      <c r="D2689" s="12"/>
      <c r="E2689" s="89"/>
      <c r="F2689" s="17"/>
      <c r="G2689" s="11"/>
      <c r="H2689" s="11"/>
      <c r="I2689" s="11"/>
      <c r="J2689" s="11"/>
      <c r="K2689" s="12"/>
      <c r="L2689" s="12"/>
      <c r="M2689" s="12"/>
    </row>
    <row r="2690" spans="4:13">
      <c r="D2690" s="12"/>
      <c r="E2690" s="89"/>
      <c r="F2690" s="17"/>
      <c r="G2690" s="11"/>
      <c r="H2690" s="11"/>
      <c r="I2690" s="11"/>
      <c r="J2690" s="11"/>
      <c r="K2690" s="12"/>
      <c r="L2690" s="12"/>
      <c r="M2690" s="12"/>
    </row>
    <row r="2691" spans="4:13">
      <c r="D2691" s="12"/>
      <c r="E2691" s="89"/>
      <c r="F2691" s="17"/>
      <c r="G2691" s="11"/>
      <c r="H2691" s="11"/>
      <c r="I2691" s="11"/>
      <c r="J2691" s="11"/>
      <c r="K2691" s="12"/>
      <c r="L2691" s="12"/>
      <c r="M2691" s="12"/>
    </row>
    <row r="2692" spans="4:13">
      <c r="D2692" s="12"/>
      <c r="E2692" s="89"/>
      <c r="F2692" s="17"/>
      <c r="G2692" s="11"/>
      <c r="H2692" s="11"/>
      <c r="I2692" s="11"/>
      <c r="J2692" s="11"/>
      <c r="K2692" s="12"/>
      <c r="L2692" s="12"/>
      <c r="M2692" s="12"/>
    </row>
    <row r="2693" spans="4:13">
      <c r="D2693" s="12"/>
      <c r="E2693" s="89"/>
      <c r="F2693" s="17"/>
      <c r="G2693" s="11"/>
      <c r="H2693" s="11"/>
      <c r="I2693" s="11"/>
      <c r="J2693" s="11"/>
      <c r="K2693" s="12"/>
      <c r="L2693" s="12"/>
      <c r="M2693" s="12"/>
    </row>
    <row r="2694" spans="4:13">
      <c r="D2694" s="12"/>
      <c r="E2694" s="89"/>
      <c r="F2694" s="17"/>
      <c r="G2694" s="11"/>
      <c r="H2694" s="11"/>
      <c r="I2694" s="11"/>
      <c r="J2694" s="11"/>
      <c r="K2694" s="12"/>
      <c r="L2694" s="12"/>
      <c r="M2694" s="12"/>
    </row>
    <row r="2695" spans="4:13">
      <c r="D2695" s="12"/>
      <c r="E2695" s="89"/>
      <c r="F2695" s="17"/>
      <c r="G2695" s="11"/>
      <c r="H2695" s="11"/>
      <c r="I2695" s="11"/>
      <c r="J2695" s="11"/>
      <c r="K2695" s="12"/>
      <c r="L2695" s="12"/>
      <c r="M2695" s="12"/>
    </row>
    <row r="2696" spans="4:13">
      <c r="D2696" s="12"/>
      <c r="E2696" s="89"/>
      <c r="F2696" s="17"/>
      <c r="G2696" s="11"/>
      <c r="H2696" s="11"/>
      <c r="I2696" s="11"/>
      <c r="J2696" s="11"/>
      <c r="K2696" s="12"/>
      <c r="L2696" s="12"/>
      <c r="M2696" s="12"/>
    </row>
    <row r="2697" spans="4:13">
      <c r="D2697" s="12"/>
      <c r="E2697" s="89"/>
      <c r="F2697" s="17"/>
      <c r="G2697" s="11"/>
      <c r="H2697" s="11"/>
      <c r="I2697" s="11"/>
      <c r="J2697" s="11"/>
      <c r="K2697" s="12"/>
      <c r="L2697" s="12"/>
      <c r="M2697" s="12"/>
    </row>
    <row r="2698" spans="4:13">
      <c r="D2698" s="12"/>
      <c r="E2698" s="89"/>
      <c r="F2698" s="17"/>
      <c r="G2698" s="11"/>
      <c r="H2698" s="11"/>
      <c r="I2698" s="11"/>
      <c r="J2698" s="11"/>
      <c r="K2698" s="12"/>
      <c r="L2698" s="12"/>
      <c r="M2698" s="12"/>
    </row>
    <row r="2699" spans="4:13">
      <c r="D2699" s="12"/>
      <c r="E2699" s="89"/>
      <c r="F2699" s="17"/>
      <c r="G2699" s="11"/>
      <c r="H2699" s="11"/>
      <c r="I2699" s="11"/>
      <c r="J2699" s="11"/>
      <c r="K2699" s="12"/>
      <c r="L2699" s="12"/>
      <c r="M2699" s="12"/>
    </row>
    <row r="2700" spans="4:13">
      <c r="D2700" s="12"/>
      <c r="E2700" s="89"/>
      <c r="F2700" s="17"/>
      <c r="G2700" s="11"/>
      <c r="H2700" s="11"/>
      <c r="I2700" s="11"/>
      <c r="J2700" s="11"/>
      <c r="K2700" s="12"/>
      <c r="L2700" s="12"/>
      <c r="M2700" s="12"/>
    </row>
    <row r="2701" spans="4:13">
      <c r="D2701" s="12"/>
      <c r="E2701" s="89"/>
      <c r="F2701" s="17"/>
      <c r="G2701" s="11"/>
      <c r="H2701" s="11"/>
      <c r="I2701" s="11"/>
      <c r="J2701" s="11"/>
      <c r="K2701" s="12"/>
      <c r="L2701" s="12"/>
      <c r="M2701" s="12"/>
    </row>
    <row r="2702" spans="4:13">
      <c r="D2702" s="12"/>
      <c r="E2702" s="89"/>
      <c r="F2702" s="17"/>
      <c r="G2702" s="11"/>
      <c r="H2702" s="11"/>
      <c r="I2702" s="11"/>
      <c r="J2702" s="11"/>
      <c r="K2702" s="12"/>
      <c r="L2702" s="12"/>
      <c r="M2702" s="12"/>
    </row>
    <row r="2703" spans="4:13">
      <c r="D2703" s="12"/>
      <c r="E2703" s="89"/>
      <c r="F2703" s="17"/>
      <c r="G2703" s="11"/>
      <c r="H2703" s="11"/>
      <c r="I2703" s="11"/>
      <c r="J2703" s="11"/>
      <c r="K2703" s="12"/>
      <c r="L2703" s="12"/>
      <c r="M2703" s="12"/>
    </row>
    <row r="2704" spans="4:13">
      <c r="D2704" s="12"/>
      <c r="E2704" s="89"/>
      <c r="F2704" s="17"/>
      <c r="G2704" s="11"/>
      <c r="H2704" s="11"/>
      <c r="I2704" s="11"/>
      <c r="J2704" s="11"/>
      <c r="K2704" s="12"/>
      <c r="L2704" s="12"/>
      <c r="M2704" s="12"/>
    </row>
    <row r="2705" spans="4:13">
      <c r="D2705" s="12"/>
      <c r="E2705" s="89"/>
      <c r="F2705" s="17"/>
      <c r="G2705" s="11"/>
      <c r="H2705" s="11"/>
      <c r="I2705" s="11"/>
      <c r="J2705" s="11"/>
      <c r="K2705" s="12"/>
      <c r="L2705" s="12"/>
      <c r="M2705" s="12"/>
    </row>
    <row r="2706" spans="4:13">
      <c r="D2706" s="12"/>
      <c r="E2706" s="89"/>
      <c r="F2706" s="17"/>
      <c r="G2706" s="11"/>
      <c r="H2706" s="11"/>
      <c r="I2706" s="11"/>
      <c r="J2706" s="11"/>
      <c r="K2706" s="12"/>
      <c r="L2706" s="12"/>
      <c r="M2706" s="12"/>
    </row>
    <row r="2707" spans="4:13">
      <c r="D2707" s="12"/>
      <c r="E2707" s="89"/>
      <c r="F2707" s="17"/>
      <c r="G2707" s="11"/>
      <c r="H2707" s="11"/>
      <c r="I2707" s="11"/>
      <c r="J2707" s="11"/>
      <c r="K2707" s="12"/>
      <c r="L2707" s="12"/>
      <c r="M2707" s="12"/>
    </row>
    <row r="2708" spans="4:13">
      <c r="D2708" s="12"/>
      <c r="E2708" s="89"/>
      <c r="F2708" s="17"/>
      <c r="G2708" s="11"/>
      <c r="H2708" s="11"/>
      <c r="I2708" s="11"/>
      <c r="J2708" s="11"/>
      <c r="K2708" s="12"/>
      <c r="L2708" s="12"/>
      <c r="M2708" s="12"/>
    </row>
    <row r="2709" spans="4:13">
      <c r="D2709" s="12"/>
      <c r="E2709" s="89"/>
      <c r="F2709" s="17"/>
      <c r="G2709" s="11"/>
      <c r="H2709" s="11"/>
      <c r="I2709" s="11"/>
      <c r="J2709" s="11"/>
      <c r="K2709" s="12"/>
      <c r="L2709" s="12"/>
      <c r="M2709" s="12"/>
    </row>
    <row r="2710" spans="4:13">
      <c r="D2710" s="12"/>
      <c r="E2710" s="89"/>
      <c r="F2710" s="17"/>
      <c r="G2710" s="11"/>
      <c r="H2710" s="11"/>
      <c r="I2710" s="11"/>
      <c r="J2710" s="11"/>
      <c r="K2710" s="12"/>
      <c r="L2710" s="12"/>
      <c r="M2710" s="12"/>
    </row>
    <row r="2711" spans="4:13">
      <c r="D2711" s="12"/>
      <c r="E2711" s="89"/>
      <c r="F2711" s="17"/>
      <c r="G2711" s="11"/>
      <c r="H2711" s="11"/>
      <c r="I2711" s="11"/>
      <c r="J2711" s="11"/>
      <c r="K2711" s="12"/>
      <c r="L2711" s="12"/>
      <c r="M2711" s="12"/>
    </row>
    <row r="2712" spans="4:13">
      <c r="D2712" s="12"/>
      <c r="E2712" s="89"/>
      <c r="F2712" s="17"/>
      <c r="G2712" s="11"/>
      <c r="H2712" s="11"/>
      <c r="I2712" s="11"/>
      <c r="J2712" s="11"/>
      <c r="K2712" s="12"/>
      <c r="L2712" s="12"/>
      <c r="M2712" s="12"/>
    </row>
    <row r="2713" spans="4:13">
      <c r="D2713" s="12"/>
      <c r="E2713" s="89"/>
      <c r="F2713" s="17"/>
      <c r="G2713" s="11"/>
      <c r="H2713" s="11"/>
      <c r="I2713" s="11"/>
      <c r="J2713" s="11"/>
      <c r="K2713" s="12"/>
      <c r="L2713" s="12"/>
      <c r="M2713" s="12"/>
    </row>
    <row r="2714" spans="4:13">
      <c r="D2714" s="12"/>
      <c r="E2714" s="89"/>
      <c r="F2714" s="17"/>
      <c r="G2714" s="11"/>
      <c r="H2714" s="11"/>
      <c r="I2714" s="11"/>
      <c r="J2714" s="11"/>
      <c r="K2714" s="12"/>
      <c r="L2714" s="12"/>
      <c r="M2714" s="12"/>
    </row>
    <row r="2715" spans="4:13">
      <c r="D2715" s="12"/>
      <c r="E2715" s="89"/>
      <c r="F2715" s="17"/>
      <c r="G2715" s="11"/>
      <c r="H2715" s="11"/>
      <c r="I2715" s="11"/>
      <c r="J2715" s="11"/>
      <c r="K2715" s="12"/>
      <c r="L2715" s="12"/>
      <c r="M2715" s="12"/>
    </row>
    <row r="2716" spans="4:13">
      <c r="D2716" s="12"/>
      <c r="E2716" s="89"/>
      <c r="F2716" s="17"/>
      <c r="G2716" s="11"/>
      <c r="H2716" s="11"/>
      <c r="I2716" s="11"/>
      <c r="J2716" s="11"/>
      <c r="K2716" s="12"/>
      <c r="L2716" s="12"/>
      <c r="M2716" s="12"/>
    </row>
    <row r="2717" spans="4:13">
      <c r="D2717" s="12"/>
      <c r="E2717" s="89"/>
      <c r="F2717" s="17"/>
      <c r="G2717" s="11"/>
      <c r="H2717" s="11"/>
      <c r="I2717" s="11"/>
      <c r="J2717" s="11"/>
      <c r="K2717" s="12"/>
      <c r="L2717" s="12"/>
      <c r="M2717" s="12"/>
    </row>
    <row r="2718" spans="4:13">
      <c r="D2718" s="12"/>
      <c r="E2718" s="89"/>
      <c r="F2718" s="17"/>
      <c r="G2718" s="11"/>
      <c r="H2718" s="11"/>
      <c r="I2718" s="11"/>
      <c r="J2718" s="11"/>
      <c r="K2718" s="12"/>
      <c r="L2718" s="12"/>
      <c r="M2718" s="12"/>
    </row>
    <row r="2719" spans="4:13">
      <c r="D2719" s="12"/>
      <c r="E2719" s="89"/>
      <c r="F2719" s="17"/>
      <c r="G2719" s="11"/>
      <c r="H2719" s="11"/>
      <c r="I2719" s="11"/>
      <c r="J2719" s="11"/>
      <c r="K2719" s="12"/>
      <c r="L2719" s="12"/>
      <c r="M2719" s="12"/>
    </row>
    <row r="2720" spans="4:13">
      <c r="D2720" s="12"/>
      <c r="E2720" s="89"/>
      <c r="F2720" s="17"/>
      <c r="G2720" s="11"/>
      <c r="H2720" s="11"/>
      <c r="I2720" s="11"/>
      <c r="J2720" s="11"/>
      <c r="K2720" s="12"/>
      <c r="L2720" s="12"/>
      <c r="M2720" s="12"/>
    </row>
    <row r="2721" spans="4:13">
      <c r="D2721" s="12"/>
      <c r="E2721" s="89"/>
      <c r="F2721" s="17"/>
      <c r="G2721" s="11"/>
      <c r="H2721" s="11"/>
      <c r="I2721" s="11"/>
      <c r="J2721" s="11"/>
      <c r="K2721" s="12"/>
      <c r="L2721" s="12"/>
      <c r="M2721" s="12"/>
    </row>
    <row r="2722" spans="4:13">
      <c r="D2722" s="12"/>
      <c r="E2722" s="89"/>
      <c r="F2722" s="17"/>
      <c r="G2722" s="11"/>
      <c r="H2722" s="11"/>
      <c r="I2722" s="11"/>
      <c r="J2722" s="11"/>
      <c r="K2722" s="12"/>
      <c r="L2722" s="12"/>
      <c r="M2722" s="12"/>
    </row>
    <row r="2723" spans="4:13">
      <c r="D2723" s="12"/>
      <c r="E2723" s="89"/>
      <c r="F2723" s="17"/>
      <c r="G2723" s="11"/>
      <c r="H2723" s="11"/>
      <c r="I2723" s="11"/>
      <c r="J2723" s="11"/>
      <c r="K2723" s="12"/>
      <c r="L2723" s="12"/>
      <c r="M2723" s="12"/>
    </row>
    <row r="2724" spans="4:13">
      <c r="D2724" s="12"/>
      <c r="E2724" s="89"/>
      <c r="F2724" s="17"/>
      <c r="G2724" s="11"/>
      <c r="H2724" s="11"/>
      <c r="I2724" s="11"/>
      <c r="J2724" s="11"/>
      <c r="K2724" s="12"/>
      <c r="L2724" s="12"/>
      <c r="M2724" s="12"/>
    </row>
    <row r="2725" spans="4:13">
      <c r="D2725" s="12"/>
      <c r="E2725" s="89"/>
      <c r="F2725" s="17"/>
      <c r="G2725" s="11"/>
      <c r="H2725" s="11"/>
      <c r="I2725" s="11"/>
      <c r="J2725" s="11"/>
      <c r="K2725" s="12"/>
      <c r="L2725" s="12"/>
      <c r="M2725" s="12"/>
    </row>
    <row r="2726" spans="4:13">
      <c r="D2726" s="12"/>
      <c r="E2726" s="89"/>
      <c r="F2726" s="17"/>
      <c r="G2726" s="11"/>
      <c r="H2726" s="11"/>
      <c r="I2726" s="11"/>
      <c r="J2726" s="11"/>
      <c r="K2726" s="12"/>
      <c r="L2726" s="12"/>
      <c r="M2726" s="12"/>
    </row>
    <row r="2727" spans="4:13">
      <c r="D2727" s="12"/>
      <c r="E2727" s="89"/>
      <c r="F2727" s="17"/>
      <c r="G2727" s="11"/>
      <c r="H2727" s="11"/>
      <c r="I2727" s="11"/>
      <c r="J2727" s="11"/>
      <c r="K2727" s="12"/>
      <c r="L2727" s="12"/>
      <c r="M2727" s="12"/>
    </row>
    <row r="2728" spans="4:13">
      <c r="D2728" s="12"/>
      <c r="E2728" s="89"/>
      <c r="F2728" s="17"/>
      <c r="G2728" s="11"/>
      <c r="H2728" s="11"/>
      <c r="I2728" s="11"/>
      <c r="J2728" s="11"/>
      <c r="K2728" s="12"/>
      <c r="L2728" s="12"/>
      <c r="M2728" s="12"/>
    </row>
    <row r="2729" spans="4:13">
      <c r="D2729" s="12"/>
      <c r="E2729" s="89"/>
      <c r="F2729" s="17"/>
      <c r="G2729" s="11"/>
      <c r="H2729" s="11"/>
      <c r="I2729" s="11"/>
      <c r="J2729" s="11"/>
      <c r="K2729" s="12"/>
      <c r="L2729" s="12"/>
      <c r="M2729" s="12"/>
    </row>
    <row r="2730" spans="4:13">
      <c r="D2730" s="12"/>
      <c r="E2730" s="89"/>
      <c r="F2730" s="17"/>
      <c r="G2730" s="11"/>
      <c r="H2730" s="11"/>
      <c r="I2730" s="11"/>
      <c r="J2730" s="11"/>
      <c r="K2730" s="12"/>
      <c r="L2730" s="12"/>
      <c r="M2730" s="12"/>
    </row>
    <row r="2731" spans="4:13">
      <c r="D2731" s="12"/>
      <c r="E2731" s="89"/>
      <c r="F2731" s="17"/>
      <c r="G2731" s="11"/>
      <c r="H2731" s="11"/>
      <c r="I2731" s="11"/>
      <c r="J2731" s="11"/>
      <c r="K2731" s="12"/>
      <c r="L2731" s="12"/>
      <c r="M2731" s="12"/>
    </row>
    <row r="2732" spans="4:13">
      <c r="D2732" s="12"/>
      <c r="E2732" s="89"/>
      <c r="F2732" s="17"/>
      <c r="G2732" s="11"/>
      <c r="H2732" s="11"/>
      <c r="I2732" s="11"/>
      <c r="J2732" s="11"/>
      <c r="K2732" s="12"/>
      <c r="L2732" s="12"/>
      <c r="M2732" s="12"/>
    </row>
    <row r="2733" spans="4:13">
      <c r="D2733" s="12"/>
      <c r="E2733" s="89"/>
      <c r="F2733" s="17"/>
      <c r="G2733" s="11"/>
      <c r="H2733" s="11"/>
      <c r="I2733" s="11"/>
      <c r="J2733" s="11"/>
      <c r="K2733" s="12"/>
      <c r="L2733" s="12"/>
      <c r="M2733" s="12"/>
    </row>
    <row r="2734" spans="4:13">
      <c r="D2734" s="12"/>
      <c r="E2734" s="89"/>
      <c r="F2734" s="17"/>
      <c r="G2734" s="11"/>
      <c r="H2734" s="11"/>
      <c r="I2734" s="11"/>
      <c r="J2734" s="11"/>
      <c r="K2734" s="12"/>
      <c r="L2734" s="12"/>
      <c r="M2734" s="12"/>
    </row>
    <row r="2735" spans="4:13">
      <c r="D2735" s="12"/>
      <c r="E2735" s="89"/>
      <c r="F2735" s="17"/>
      <c r="G2735" s="11"/>
      <c r="H2735" s="11"/>
      <c r="I2735" s="11"/>
      <c r="J2735" s="11"/>
      <c r="K2735" s="12"/>
      <c r="L2735" s="12"/>
      <c r="M2735" s="12"/>
    </row>
    <row r="2736" spans="4:13">
      <c r="D2736" s="12"/>
      <c r="E2736" s="89"/>
      <c r="F2736" s="17"/>
      <c r="G2736" s="11"/>
      <c r="H2736" s="11"/>
      <c r="I2736" s="11"/>
      <c r="J2736" s="11"/>
      <c r="K2736" s="12"/>
      <c r="L2736" s="12"/>
      <c r="M2736" s="12"/>
    </row>
    <row r="2737" spans="4:13">
      <c r="D2737" s="12"/>
      <c r="E2737" s="89"/>
      <c r="F2737" s="17"/>
      <c r="G2737" s="11"/>
      <c r="H2737" s="11"/>
      <c r="I2737" s="11"/>
      <c r="J2737" s="11"/>
      <c r="K2737" s="12"/>
      <c r="L2737" s="12"/>
      <c r="M2737" s="12"/>
    </row>
    <row r="2738" spans="4:13">
      <c r="D2738" s="12"/>
      <c r="E2738" s="89"/>
      <c r="F2738" s="17"/>
      <c r="G2738" s="11"/>
      <c r="H2738" s="11"/>
      <c r="I2738" s="11"/>
      <c r="J2738" s="11"/>
      <c r="K2738" s="12"/>
      <c r="L2738" s="12"/>
      <c r="M2738" s="12"/>
    </row>
    <row r="2739" spans="4:13">
      <c r="D2739" s="12"/>
      <c r="E2739" s="89"/>
      <c r="F2739" s="17"/>
      <c r="G2739" s="11"/>
      <c r="H2739" s="11"/>
      <c r="I2739" s="11"/>
      <c r="J2739" s="11"/>
      <c r="K2739" s="12"/>
      <c r="L2739" s="12"/>
      <c r="M2739" s="12"/>
    </row>
    <row r="2740" spans="4:13">
      <c r="D2740" s="12"/>
      <c r="E2740" s="89"/>
      <c r="F2740" s="17"/>
      <c r="G2740" s="11"/>
      <c r="H2740" s="11"/>
      <c r="I2740" s="11"/>
      <c r="J2740" s="11"/>
      <c r="K2740" s="12"/>
      <c r="L2740" s="12"/>
      <c r="M2740" s="12"/>
    </row>
    <row r="2741" spans="4:13">
      <c r="D2741" s="12"/>
      <c r="E2741" s="89"/>
      <c r="F2741" s="17"/>
      <c r="G2741" s="11"/>
      <c r="H2741" s="11"/>
      <c r="I2741" s="11"/>
      <c r="J2741" s="11"/>
      <c r="K2741" s="12"/>
      <c r="L2741" s="12"/>
      <c r="M2741" s="12"/>
    </row>
    <row r="2742" spans="4:13">
      <c r="D2742" s="12"/>
      <c r="E2742" s="89"/>
      <c r="F2742" s="17"/>
      <c r="G2742" s="11"/>
      <c r="H2742" s="11"/>
      <c r="I2742" s="11"/>
      <c r="J2742" s="11"/>
      <c r="K2742" s="12"/>
      <c r="L2742" s="12"/>
      <c r="M2742" s="12"/>
    </row>
    <row r="2743" spans="4:13">
      <c r="D2743" s="12"/>
      <c r="E2743" s="89"/>
      <c r="F2743" s="17"/>
      <c r="G2743" s="11"/>
      <c r="H2743" s="11"/>
      <c r="I2743" s="11"/>
      <c r="J2743" s="11"/>
      <c r="K2743" s="12"/>
      <c r="L2743" s="12"/>
      <c r="M2743" s="12"/>
    </row>
    <row r="2744" spans="4:13">
      <c r="D2744" s="12"/>
      <c r="E2744" s="89"/>
      <c r="F2744" s="17"/>
      <c r="G2744" s="11"/>
      <c r="H2744" s="11"/>
      <c r="I2744" s="11"/>
      <c r="J2744" s="11"/>
      <c r="K2744" s="12"/>
      <c r="L2744" s="12"/>
      <c r="M2744" s="12"/>
    </row>
    <row r="2745" spans="4:13">
      <c r="D2745" s="12"/>
      <c r="E2745" s="89"/>
      <c r="F2745" s="17"/>
      <c r="G2745" s="11"/>
      <c r="H2745" s="11"/>
      <c r="I2745" s="11"/>
      <c r="J2745" s="11"/>
      <c r="K2745" s="12"/>
      <c r="L2745" s="12"/>
      <c r="M2745" s="12"/>
    </row>
    <row r="2746" spans="4:13">
      <c r="D2746" s="12"/>
      <c r="E2746" s="89"/>
      <c r="F2746" s="17"/>
      <c r="G2746" s="11"/>
      <c r="H2746" s="11"/>
      <c r="I2746" s="11"/>
      <c r="J2746" s="11"/>
      <c r="K2746" s="12"/>
      <c r="L2746" s="12"/>
      <c r="M2746" s="12"/>
    </row>
    <row r="2747" spans="4:13">
      <c r="D2747" s="12"/>
      <c r="E2747" s="89"/>
      <c r="F2747" s="17"/>
      <c r="G2747" s="11"/>
      <c r="H2747" s="11"/>
      <c r="I2747" s="11"/>
      <c r="J2747" s="11"/>
      <c r="K2747" s="12"/>
      <c r="L2747" s="12"/>
      <c r="M2747" s="12"/>
    </row>
    <row r="2748" spans="4:13">
      <c r="D2748" s="12"/>
      <c r="E2748" s="89"/>
      <c r="F2748" s="17"/>
      <c r="G2748" s="11"/>
      <c r="H2748" s="11"/>
      <c r="I2748" s="11"/>
      <c r="J2748" s="11"/>
      <c r="K2748" s="12"/>
      <c r="L2748" s="12"/>
      <c r="M2748" s="12"/>
    </row>
    <row r="2749" spans="4:13">
      <c r="D2749" s="12"/>
      <c r="E2749" s="89"/>
      <c r="F2749" s="17"/>
      <c r="G2749" s="11"/>
      <c r="H2749" s="11"/>
      <c r="I2749" s="11"/>
      <c r="J2749" s="11"/>
      <c r="K2749" s="12"/>
      <c r="L2749" s="12"/>
      <c r="M2749" s="12"/>
    </row>
    <row r="2750" spans="4:13">
      <c r="D2750" s="12"/>
      <c r="E2750" s="89"/>
      <c r="F2750" s="17"/>
      <c r="G2750" s="11"/>
      <c r="H2750" s="11"/>
      <c r="I2750" s="11"/>
      <c r="J2750" s="11"/>
      <c r="K2750" s="12"/>
      <c r="L2750" s="12"/>
      <c r="M2750" s="12"/>
    </row>
    <row r="2751" spans="4:13">
      <c r="D2751" s="12"/>
      <c r="E2751" s="89"/>
      <c r="F2751" s="17"/>
      <c r="G2751" s="11"/>
      <c r="H2751" s="11"/>
      <c r="I2751" s="11"/>
      <c r="J2751" s="11"/>
      <c r="K2751" s="12"/>
      <c r="L2751" s="12"/>
      <c r="M2751" s="12"/>
    </row>
    <row r="2752" spans="4:13">
      <c r="D2752" s="12"/>
      <c r="E2752" s="89"/>
      <c r="F2752" s="17"/>
      <c r="G2752" s="11"/>
      <c r="H2752" s="11"/>
      <c r="I2752" s="11"/>
      <c r="J2752" s="11"/>
      <c r="K2752" s="12"/>
      <c r="L2752" s="12"/>
      <c r="M2752" s="12"/>
    </row>
    <row r="2753" spans="4:13">
      <c r="D2753" s="12"/>
      <c r="E2753" s="89"/>
      <c r="F2753" s="17"/>
      <c r="G2753" s="11"/>
      <c r="H2753" s="11"/>
      <c r="I2753" s="11"/>
      <c r="J2753" s="11"/>
      <c r="K2753" s="12"/>
      <c r="L2753" s="12"/>
      <c r="M2753" s="12"/>
    </row>
    <row r="2754" spans="4:13">
      <c r="D2754" s="12"/>
      <c r="E2754" s="89"/>
      <c r="F2754" s="17"/>
      <c r="G2754" s="11"/>
      <c r="H2754" s="11"/>
      <c r="I2754" s="11"/>
      <c r="J2754" s="11"/>
      <c r="K2754" s="12"/>
      <c r="L2754" s="12"/>
      <c r="M2754" s="12"/>
    </row>
    <row r="2755" spans="4:13">
      <c r="D2755" s="12"/>
      <c r="E2755" s="89"/>
      <c r="F2755" s="17"/>
      <c r="G2755" s="11"/>
      <c r="H2755" s="11"/>
      <c r="I2755" s="11"/>
      <c r="J2755" s="11"/>
      <c r="K2755" s="12"/>
      <c r="L2755" s="12"/>
      <c r="M2755" s="12"/>
    </row>
    <row r="2756" spans="4:13">
      <c r="D2756" s="12"/>
      <c r="E2756" s="89"/>
      <c r="F2756" s="17"/>
      <c r="G2756" s="11"/>
      <c r="H2756" s="11"/>
      <c r="I2756" s="11"/>
      <c r="J2756" s="11"/>
      <c r="K2756" s="12"/>
      <c r="L2756" s="12"/>
      <c r="M2756" s="12"/>
    </row>
    <row r="2757" spans="4:13">
      <c r="D2757" s="12"/>
      <c r="E2757" s="89"/>
      <c r="F2757" s="17"/>
      <c r="G2757" s="11"/>
      <c r="H2757" s="11"/>
      <c r="I2757" s="11"/>
      <c r="J2757" s="11"/>
      <c r="K2757" s="12"/>
      <c r="L2757" s="12"/>
      <c r="M2757" s="12"/>
    </row>
    <row r="2758" spans="4:13">
      <c r="D2758" s="12"/>
      <c r="E2758" s="89"/>
      <c r="F2758" s="17"/>
      <c r="G2758" s="11"/>
      <c r="H2758" s="11"/>
      <c r="I2758" s="11"/>
      <c r="J2758" s="11"/>
      <c r="K2758" s="12"/>
      <c r="L2758" s="12"/>
      <c r="M2758" s="12"/>
    </row>
    <row r="2759" spans="4:13">
      <c r="D2759" s="12"/>
      <c r="E2759" s="89"/>
      <c r="F2759" s="17"/>
      <c r="G2759" s="11"/>
      <c r="H2759" s="11"/>
      <c r="I2759" s="11"/>
      <c r="J2759" s="11"/>
      <c r="K2759" s="12"/>
      <c r="L2759" s="12"/>
      <c r="M2759" s="12"/>
    </row>
    <row r="2760" spans="4:13">
      <c r="D2760" s="12"/>
      <c r="E2760" s="89"/>
      <c r="F2760" s="17"/>
      <c r="G2760" s="11"/>
      <c r="H2760" s="11"/>
      <c r="I2760" s="11"/>
      <c r="J2760" s="11"/>
      <c r="K2760" s="12"/>
      <c r="L2760" s="12"/>
      <c r="M2760" s="12"/>
    </row>
    <row r="2761" spans="4:13">
      <c r="D2761" s="12"/>
      <c r="E2761" s="89"/>
      <c r="F2761" s="17"/>
      <c r="G2761" s="11"/>
      <c r="H2761" s="11"/>
      <c r="I2761" s="11"/>
      <c r="J2761" s="11"/>
      <c r="K2761" s="12"/>
      <c r="L2761" s="12"/>
      <c r="M2761" s="12"/>
    </row>
    <row r="2762" spans="4:13">
      <c r="D2762" s="12"/>
      <c r="E2762" s="89"/>
      <c r="F2762" s="17"/>
      <c r="G2762" s="11"/>
      <c r="H2762" s="11"/>
      <c r="I2762" s="11"/>
      <c r="J2762" s="11"/>
      <c r="K2762" s="12"/>
      <c r="L2762" s="12"/>
      <c r="M2762" s="12"/>
    </row>
    <row r="2763" spans="4:13">
      <c r="D2763" s="12"/>
      <c r="E2763" s="89"/>
      <c r="F2763" s="17"/>
      <c r="G2763" s="11"/>
      <c r="H2763" s="11"/>
      <c r="I2763" s="11"/>
      <c r="J2763" s="11"/>
      <c r="K2763" s="12"/>
      <c r="L2763" s="12"/>
      <c r="M2763" s="12"/>
    </row>
    <row r="2764" spans="4:13">
      <c r="D2764" s="12"/>
      <c r="E2764" s="89"/>
      <c r="F2764" s="17"/>
      <c r="G2764" s="11"/>
      <c r="H2764" s="11"/>
      <c r="I2764" s="11"/>
      <c r="J2764" s="11"/>
      <c r="K2764" s="12"/>
      <c r="L2764" s="12"/>
      <c r="M2764" s="12"/>
    </row>
    <row r="2765" spans="4:13">
      <c r="D2765" s="12"/>
      <c r="E2765" s="89"/>
      <c r="F2765" s="17"/>
      <c r="G2765" s="11"/>
      <c r="H2765" s="11"/>
      <c r="I2765" s="11"/>
      <c r="J2765" s="11"/>
      <c r="K2765" s="12"/>
      <c r="L2765" s="12"/>
      <c r="M2765" s="12"/>
    </row>
    <row r="2766" spans="4:13">
      <c r="D2766" s="12"/>
      <c r="E2766" s="89"/>
      <c r="F2766" s="17"/>
      <c r="G2766" s="11"/>
      <c r="H2766" s="11"/>
      <c r="I2766" s="11"/>
      <c r="J2766" s="11"/>
      <c r="K2766" s="12"/>
      <c r="L2766" s="12"/>
      <c r="M2766" s="12"/>
    </row>
    <row r="2767" spans="4:13">
      <c r="D2767" s="12"/>
      <c r="E2767" s="89"/>
      <c r="F2767" s="17"/>
      <c r="G2767" s="11"/>
      <c r="H2767" s="11"/>
      <c r="I2767" s="11"/>
      <c r="J2767" s="11"/>
      <c r="K2767" s="12"/>
      <c r="L2767" s="12"/>
      <c r="M2767" s="12"/>
    </row>
    <row r="2768" spans="4:13">
      <c r="D2768" s="12"/>
      <c r="E2768" s="89"/>
      <c r="F2768" s="17"/>
      <c r="G2768" s="11"/>
      <c r="H2768" s="11"/>
      <c r="I2768" s="11"/>
      <c r="J2768" s="11"/>
      <c r="K2768" s="12"/>
      <c r="L2768" s="12"/>
      <c r="M2768" s="12"/>
    </row>
    <row r="2769" spans="4:13">
      <c r="D2769" s="12"/>
      <c r="E2769" s="89"/>
      <c r="F2769" s="17"/>
      <c r="G2769" s="11"/>
      <c r="H2769" s="11"/>
      <c r="I2769" s="11"/>
      <c r="J2769" s="11"/>
      <c r="K2769" s="12"/>
      <c r="L2769" s="12"/>
      <c r="M2769" s="12"/>
    </row>
    <row r="2770" spans="4:13">
      <c r="D2770" s="12"/>
      <c r="E2770" s="89"/>
      <c r="F2770" s="17"/>
      <c r="G2770" s="11"/>
      <c r="H2770" s="11"/>
      <c r="I2770" s="11"/>
      <c r="J2770" s="11"/>
      <c r="K2770" s="12"/>
      <c r="L2770" s="12"/>
      <c r="M2770" s="12"/>
    </row>
    <row r="2771" spans="4:13">
      <c r="D2771" s="12"/>
      <c r="E2771" s="89"/>
      <c r="F2771" s="17"/>
      <c r="G2771" s="11"/>
      <c r="H2771" s="11"/>
      <c r="I2771" s="11"/>
      <c r="J2771" s="11"/>
      <c r="K2771" s="12"/>
      <c r="L2771" s="12"/>
      <c r="M2771" s="12"/>
    </row>
    <row r="2772" spans="4:13">
      <c r="D2772" s="12"/>
      <c r="E2772" s="89"/>
      <c r="F2772" s="17"/>
      <c r="G2772" s="11"/>
      <c r="H2772" s="11"/>
      <c r="I2772" s="11"/>
      <c r="J2772" s="11"/>
      <c r="K2772" s="12"/>
      <c r="L2772" s="12"/>
      <c r="M2772" s="12"/>
    </row>
    <row r="2773" spans="4:13">
      <c r="D2773" s="12"/>
      <c r="E2773" s="89"/>
      <c r="F2773" s="17"/>
      <c r="G2773" s="11"/>
      <c r="H2773" s="11"/>
      <c r="I2773" s="11"/>
      <c r="J2773" s="11"/>
      <c r="K2773" s="12"/>
      <c r="L2773" s="12"/>
      <c r="M2773" s="12"/>
    </row>
    <row r="2774" spans="4:13">
      <c r="D2774" s="12"/>
      <c r="E2774" s="89"/>
      <c r="F2774" s="17"/>
      <c r="G2774" s="11"/>
      <c r="H2774" s="11"/>
      <c r="I2774" s="11"/>
      <c r="J2774" s="11"/>
      <c r="K2774" s="12"/>
      <c r="L2774" s="12"/>
      <c r="M2774" s="12"/>
    </row>
    <row r="2775" spans="4:13">
      <c r="D2775" s="12"/>
      <c r="E2775" s="89"/>
      <c r="F2775" s="17"/>
      <c r="G2775" s="11"/>
      <c r="H2775" s="11"/>
      <c r="I2775" s="11"/>
      <c r="J2775" s="11"/>
      <c r="K2775" s="12"/>
      <c r="L2775" s="12"/>
      <c r="M2775" s="12"/>
    </row>
    <row r="2776" spans="4:13">
      <c r="D2776" s="12"/>
      <c r="E2776" s="89"/>
      <c r="F2776" s="17"/>
      <c r="G2776" s="11"/>
      <c r="H2776" s="11"/>
      <c r="I2776" s="11"/>
      <c r="J2776" s="11"/>
      <c r="K2776" s="12"/>
      <c r="L2776" s="12"/>
      <c r="M2776" s="12"/>
    </row>
    <row r="2777" spans="4:13">
      <c r="D2777" s="12"/>
      <c r="E2777" s="89"/>
      <c r="F2777" s="17"/>
      <c r="G2777" s="11"/>
      <c r="H2777" s="11"/>
      <c r="I2777" s="11"/>
      <c r="J2777" s="11"/>
      <c r="K2777" s="12"/>
      <c r="L2777" s="12"/>
      <c r="M2777" s="12"/>
    </row>
    <row r="2778" spans="4:13">
      <c r="D2778" s="12"/>
      <c r="E2778" s="89"/>
      <c r="F2778" s="17"/>
      <c r="G2778" s="11"/>
      <c r="H2778" s="11"/>
      <c r="I2778" s="11"/>
      <c r="J2778" s="11"/>
      <c r="K2778" s="12"/>
      <c r="L2778" s="12"/>
      <c r="M2778" s="12"/>
    </row>
    <row r="2779" spans="4:13">
      <c r="D2779" s="12"/>
      <c r="E2779" s="89"/>
      <c r="F2779" s="17"/>
      <c r="G2779" s="11"/>
      <c r="H2779" s="11"/>
      <c r="I2779" s="11"/>
      <c r="J2779" s="11"/>
      <c r="K2779" s="12"/>
      <c r="L2779" s="12"/>
      <c r="M2779" s="12"/>
    </row>
    <row r="2780" spans="4:13">
      <c r="D2780" s="12"/>
      <c r="E2780" s="89"/>
      <c r="F2780" s="17"/>
      <c r="G2780" s="11"/>
      <c r="H2780" s="11"/>
      <c r="I2780" s="11"/>
      <c r="J2780" s="11"/>
      <c r="K2780" s="12"/>
      <c r="L2780" s="12"/>
      <c r="M2780" s="12"/>
    </row>
    <row r="2781" spans="4:13">
      <c r="D2781" s="12"/>
      <c r="E2781" s="89"/>
      <c r="F2781" s="17"/>
      <c r="G2781" s="11"/>
      <c r="H2781" s="11"/>
      <c r="I2781" s="11"/>
      <c r="J2781" s="11"/>
      <c r="K2781" s="12"/>
      <c r="L2781" s="12"/>
      <c r="M2781" s="12"/>
    </row>
    <row r="2782" spans="4:13">
      <c r="D2782" s="12"/>
      <c r="E2782" s="89"/>
      <c r="F2782" s="17"/>
      <c r="G2782" s="11"/>
      <c r="H2782" s="11"/>
      <c r="I2782" s="11"/>
      <c r="J2782" s="11"/>
      <c r="K2782" s="12"/>
      <c r="L2782" s="12"/>
      <c r="M2782" s="12"/>
    </row>
    <row r="2783" spans="4:13">
      <c r="D2783" s="12"/>
      <c r="E2783" s="89"/>
      <c r="F2783" s="17"/>
      <c r="G2783" s="11"/>
      <c r="H2783" s="11"/>
      <c r="I2783" s="11"/>
      <c r="J2783" s="11"/>
      <c r="K2783" s="12"/>
      <c r="L2783" s="12"/>
      <c r="M2783" s="12"/>
    </row>
    <row r="2784" spans="4:13">
      <c r="D2784" s="12"/>
      <c r="E2784" s="89"/>
      <c r="F2784" s="17"/>
      <c r="G2784" s="11"/>
      <c r="H2784" s="11"/>
      <c r="I2784" s="11"/>
      <c r="J2784" s="11"/>
      <c r="K2784" s="12"/>
      <c r="L2784" s="12"/>
      <c r="M2784" s="12"/>
    </row>
    <row r="2785" spans="4:13">
      <c r="D2785" s="12"/>
      <c r="E2785" s="89"/>
      <c r="F2785" s="17"/>
      <c r="G2785" s="11"/>
      <c r="H2785" s="11"/>
      <c r="I2785" s="11"/>
      <c r="J2785" s="11"/>
      <c r="K2785" s="12"/>
      <c r="L2785" s="12"/>
      <c r="M2785" s="12"/>
    </row>
    <row r="2786" spans="4:13">
      <c r="D2786" s="12"/>
      <c r="E2786" s="89"/>
      <c r="F2786" s="17"/>
      <c r="G2786" s="11"/>
      <c r="H2786" s="11"/>
      <c r="I2786" s="11"/>
      <c r="J2786" s="11"/>
      <c r="K2786" s="12"/>
      <c r="L2786" s="12"/>
      <c r="M2786" s="12"/>
    </row>
    <row r="2787" spans="4:13">
      <c r="D2787" s="12"/>
      <c r="E2787" s="89"/>
      <c r="F2787" s="17"/>
      <c r="G2787" s="11"/>
      <c r="H2787" s="11"/>
      <c r="I2787" s="11"/>
      <c r="J2787" s="11"/>
      <c r="K2787" s="12"/>
      <c r="L2787" s="12"/>
      <c r="M2787" s="12"/>
    </row>
    <row r="2788" spans="4:13">
      <c r="D2788" s="12"/>
      <c r="E2788" s="89"/>
      <c r="F2788" s="17"/>
      <c r="G2788" s="11"/>
      <c r="H2788" s="11"/>
      <c r="I2788" s="11"/>
      <c r="J2788" s="11"/>
      <c r="K2788" s="12"/>
      <c r="L2788" s="12"/>
      <c r="M2788" s="12"/>
    </row>
    <row r="2789" spans="4:13">
      <c r="D2789" s="12"/>
      <c r="E2789" s="89"/>
      <c r="F2789" s="17"/>
      <c r="G2789" s="11"/>
      <c r="H2789" s="11"/>
      <c r="I2789" s="11"/>
      <c r="J2789" s="11"/>
      <c r="K2789" s="12"/>
      <c r="L2789" s="12"/>
      <c r="M2789" s="12"/>
    </row>
    <row r="2790" spans="4:13">
      <c r="D2790" s="12"/>
      <c r="E2790" s="89"/>
      <c r="F2790" s="17"/>
      <c r="G2790" s="11"/>
      <c r="H2790" s="11"/>
      <c r="I2790" s="11"/>
      <c r="J2790" s="11"/>
      <c r="K2790" s="12"/>
      <c r="L2790" s="12"/>
      <c r="M2790" s="12"/>
    </row>
    <row r="2791" spans="4:13">
      <c r="D2791" s="12"/>
      <c r="E2791" s="89"/>
      <c r="F2791" s="17"/>
      <c r="G2791" s="11"/>
      <c r="H2791" s="11"/>
      <c r="I2791" s="11"/>
      <c r="J2791" s="11"/>
      <c r="K2791" s="12"/>
      <c r="L2791" s="12"/>
      <c r="M2791" s="12"/>
    </row>
    <row r="2792" spans="4:13">
      <c r="D2792" s="12"/>
      <c r="E2792" s="89"/>
      <c r="F2792" s="17"/>
      <c r="G2792" s="11"/>
      <c r="H2792" s="11"/>
      <c r="I2792" s="11"/>
      <c r="J2792" s="11"/>
      <c r="K2792" s="12"/>
      <c r="L2792" s="12"/>
      <c r="M2792" s="12"/>
    </row>
    <row r="2793" spans="4:13">
      <c r="D2793" s="12"/>
      <c r="E2793" s="89"/>
      <c r="F2793" s="17"/>
      <c r="G2793" s="11"/>
      <c r="H2793" s="11"/>
      <c r="I2793" s="11"/>
      <c r="J2793" s="11"/>
      <c r="K2793" s="12"/>
      <c r="L2793" s="12"/>
      <c r="M2793" s="12"/>
    </row>
    <row r="2794" spans="4:13">
      <c r="D2794" s="12"/>
      <c r="E2794" s="89"/>
      <c r="F2794" s="17"/>
      <c r="G2794" s="11"/>
      <c r="H2794" s="11"/>
      <c r="I2794" s="11"/>
      <c r="J2794" s="11"/>
      <c r="K2794" s="12"/>
      <c r="L2794" s="12"/>
      <c r="M2794" s="12"/>
    </row>
    <row r="2795" spans="4:13">
      <c r="D2795" s="12"/>
      <c r="E2795" s="89"/>
      <c r="F2795" s="17"/>
      <c r="G2795" s="11"/>
      <c r="H2795" s="11"/>
      <c r="I2795" s="11"/>
      <c r="J2795" s="11"/>
      <c r="K2795" s="12"/>
      <c r="L2795" s="12"/>
      <c r="M2795" s="12"/>
    </row>
    <row r="2796" spans="4:13">
      <c r="D2796" s="12"/>
      <c r="E2796" s="89"/>
      <c r="F2796" s="17"/>
      <c r="G2796" s="11"/>
      <c r="H2796" s="11"/>
      <c r="I2796" s="11"/>
      <c r="J2796" s="11"/>
      <c r="K2796" s="12"/>
      <c r="L2796" s="12"/>
      <c r="M2796" s="12"/>
    </row>
    <row r="2797" spans="4:13">
      <c r="D2797" s="12"/>
      <c r="E2797" s="89"/>
      <c r="F2797" s="17"/>
      <c r="G2797" s="11"/>
      <c r="H2797" s="11"/>
      <c r="I2797" s="11"/>
      <c r="J2797" s="11"/>
      <c r="K2797" s="12"/>
      <c r="L2797" s="12"/>
      <c r="M2797" s="12"/>
    </row>
    <row r="2798" spans="4:13">
      <c r="D2798" s="12"/>
      <c r="E2798" s="89"/>
      <c r="F2798" s="17"/>
      <c r="G2798" s="11"/>
      <c r="H2798" s="11"/>
      <c r="I2798" s="11"/>
      <c r="J2798" s="11"/>
      <c r="K2798" s="12"/>
      <c r="L2798" s="12"/>
      <c r="M2798" s="12"/>
    </row>
    <row r="2799" spans="4:13">
      <c r="D2799" s="12"/>
      <c r="E2799" s="89"/>
      <c r="F2799" s="17"/>
      <c r="G2799" s="11"/>
      <c r="H2799" s="11"/>
      <c r="I2799" s="11"/>
      <c r="J2799" s="11"/>
      <c r="K2799" s="12"/>
      <c r="L2799" s="12"/>
      <c r="M2799" s="12"/>
    </row>
    <row r="2800" spans="4:13">
      <c r="D2800" s="12"/>
      <c r="E2800" s="89"/>
      <c r="F2800" s="17"/>
      <c r="G2800" s="11"/>
      <c r="H2800" s="11"/>
      <c r="I2800" s="11"/>
      <c r="J2800" s="11"/>
      <c r="K2800" s="12"/>
      <c r="L2800" s="12"/>
      <c r="M2800" s="12"/>
    </row>
    <row r="2801" spans="4:13">
      <c r="D2801" s="12"/>
      <c r="E2801" s="89"/>
      <c r="F2801" s="17"/>
      <c r="G2801" s="11"/>
      <c r="H2801" s="11"/>
      <c r="I2801" s="11"/>
      <c r="J2801" s="11"/>
      <c r="K2801" s="12"/>
      <c r="L2801" s="12"/>
      <c r="M2801" s="12"/>
    </row>
    <row r="2802" spans="4:13">
      <c r="D2802" s="12"/>
      <c r="E2802" s="89"/>
      <c r="F2802" s="17"/>
      <c r="G2802" s="11"/>
      <c r="H2802" s="11"/>
      <c r="I2802" s="11"/>
      <c r="J2802" s="11"/>
      <c r="K2802" s="12"/>
      <c r="L2802" s="12"/>
      <c r="M2802" s="12"/>
    </row>
    <row r="2803" spans="4:13">
      <c r="D2803" s="12"/>
      <c r="E2803" s="89"/>
      <c r="F2803" s="17"/>
      <c r="G2803" s="11"/>
      <c r="H2803" s="11"/>
      <c r="I2803" s="11"/>
      <c r="J2803" s="11"/>
      <c r="K2803" s="12"/>
      <c r="L2803" s="12"/>
      <c r="M2803" s="12"/>
    </row>
    <row r="2804" spans="4:13">
      <c r="D2804" s="12"/>
      <c r="E2804" s="89"/>
      <c r="F2804" s="17"/>
      <c r="G2804" s="11"/>
      <c r="H2804" s="11"/>
      <c r="I2804" s="11"/>
      <c r="J2804" s="11"/>
      <c r="K2804" s="12"/>
      <c r="L2804" s="12"/>
      <c r="M2804" s="12"/>
    </row>
    <row r="2805" spans="4:13">
      <c r="D2805" s="12"/>
      <c r="E2805" s="89"/>
      <c r="F2805" s="17"/>
      <c r="G2805" s="11"/>
      <c r="H2805" s="11"/>
      <c r="I2805" s="11"/>
      <c r="J2805" s="11"/>
      <c r="K2805" s="12"/>
      <c r="L2805" s="12"/>
      <c r="M2805" s="12"/>
    </row>
    <row r="2806" spans="4:13">
      <c r="D2806" s="12"/>
      <c r="E2806" s="89"/>
      <c r="F2806" s="17"/>
      <c r="G2806" s="11"/>
      <c r="H2806" s="11"/>
      <c r="I2806" s="11"/>
      <c r="J2806" s="11"/>
      <c r="K2806" s="12"/>
      <c r="L2806" s="12"/>
      <c r="M2806" s="12"/>
    </row>
    <row r="2807" spans="4:13">
      <c r="D2807" s="12"/>
      <c r="E2807" s="89"/>
      <c r="F2807" s="17"/>
      <c r="G2807" s="11"/>
      <c r="H2807" s="11"/>
      <c r="I2807" s="11"/>
      <c r="J2807" s="11"/>
      <c r="K2807" s="12"/>
      <c r="L2807" s="12"/>
      <c r="M2807" s="12"/>
    </row>
    <row r="2808" spans="4:13">
      <c r="D2808" s="12"/>
      <c r="E2808" s="89"/>
      <c r="F2808" s="17"/>
      <c r="G2808" s="11"/>
      <c r="H2808" s="11"/>
      <c r="I2808" s="11"/>
      <c r="J2808" s="11"/>
      <c r="K2808" s="12"/>
      <c r="L2808" s="12"/>
      <c r="M2808" s="12"/>
    </row>
    <row r="2809" spans="4:13">
      <c r="D2809" s="12"/>
      <c r="E2809" s="89"/>
      <c r="F2809" s="17"/>
      <c r="G2809" s="11"/>
      <c r="H2809" s="11"/>
      <c r="I2809" s="11"/>
      <c r="J2809" s="11"/>
      <c r="K2809" s="12"/>
      <c r="L2809" s="12"/>
      <c r="M2809" s="12"/>
    </row>
    <row r="2810" spans="4:13">
      <c r="D2810" s="12"/>
      <c r="E2810" s="89"/>
      <c r="F2810" s="17"/>
      <c r="G2810" s="11"/>
      <c r="H2810" s="11"/>
      <c r="I2810" s="11"/>
      <c r="J2810" s="11"/>
      <c r="K2810" s="12"/>
      <c r="L2810" s="12"/>
      <c r="M2810" s="12"/>
    </row>
    <row r="2811" spans="4:13">
      <c r="D2811" s="12"/>
      <c r="E2811" s="89"/>
      <c r="F2811" s="17"/>
      <c r="G2811" s="11"/>
      <c r="H2811" s="11"/>
      <c r="I2811" s="11"/>
      <c r="J2811" s="11"/>
      <c r="K2811" s="12"/>
      <c r="L2811" s="12"/>
      <c r="M2811" s="12"/>
    </row>
    <row r="2812" spans="4:13">
      <c r="D2812" s="12"/>
      <c r="E2812" s="89"/>
      <c r="F2812" s="17"/>
      <c r="G2812" s="11"/>
      <c r="H2812" s="11"/>
      <c r="I2812" s="11"/>
      <c r="J2812" s="11"/>
      <c r="K2812" s="12"/>
      <c r="L2812" s="12"/>
      <c r="M2812" s="12"/>
    </row>
    <row r="2813" spans="4:13">
      <c r="D2813" s="12"/>
      <c r="E2813" s="89"/>
      <c r="F2813" s="17"/>
      <c r="G2813" s="11"/>
      <c r="H2813" s="11"/>
      <c r="I2813" s="11"/>
      <c r="J2813" s="11"/>
      <c r="K2813" s="12"/>
      <c r="L2813" s="12"/>
      <c r="M2813" s="12"/>
    </row>
    <row r="2814" spans="4:13">
      <c r="D2814" s="12"/>
      <c r="E2814" s="89"/>
      <c r="F2814" s="17"/>
      <c r="G2814" s="11"/>
      <c r="H2814" s="11"/>
      <c r="I2814" s="11"/>
      <c r="J2814" s="11"/>
      <c r="K2814" s="12"/>
      <c r="L2814" s="12"/>
      <c r="M2814" s="12"/>
    </row>
    <row r="2815" spans="4:13">
      <c r="D2815" s="12"/>
      <c r="E2815" s="89"/>
      <c r="F2815" s="17"/>
      <c r="G2815" s="11"/>
      <c r="H2815" s="11"/>
      <c r="I2815" s="11"/>
      <c r="J2815" s="11"/>
      <c r="K2815" s="12"/>
      <c r="L2815" s="12"/>
      <c r="M2815" s="12"/>
    </row>
    <row r="2816" spans="4:13">
      <c r="D2816" s="12"/>
      <c r="E2816" s="89"/>
      <c r="F2816" s="17"/>
      <c r="G2816" s="11"/>
      <c r="H2816" s="11"/>
      <c r="I2816" s="11"/>
      <c r="J2816" s="11"/>
      <c r="K2816" s="12"/>
      <c r="L2816" s="12"/>
      <c r="M2816" s="12"/>
    </row>
    <row r="2817" spans="4:13">
      <c r="D2817" s="12"/>
      <c r="E2817" s="89"/>
      <c r="F2817" s="17"/>
      <c r="G2817" s="11"/>
      <c r="H2817" s="11"/>
      <c r="I2817" s="11"/>
      <c r="J2817" s="11"/>
      <c r="K2817" s="12"/>
      <c r="L2817" s="12"/>
      <c r="M2817" s="12"/>
    </row>
    <row r="2818" spans="4:13">
      <c r="D2818" s="12"/>
      <c r="E2818" s="89"/>
      <c r="F2818" s="17"/>
      <c r="G2818" s="11"/>
      <c r="H2818" s="11"/>
      <c r="I2818" s="11"/>
      <c r="J2818" s="11"/>
      <c r="K2818" s="12"/>
      <c r="L2818" s="12"/>
      <c r="M2818" s="12"/>
    </row>
    <row r="2819" spans="4:13">
      <c r="D2819" s="12"/>
      <c r="E2819" s="89"/>
      <c r="F2819" s="17"/>
      <c r="G2819" s="11"/>
      <c r="H2819" s="11"/>
      <c r="I2819" s="11"/>
      <c r="J2819" s="11"/>
      <c r="K2819" s="12"/>
      <c r="L2819" s="12"/>
      <c r="M2819" s="12"/>
    </row>
    <row r="2820" spans="4:13">
      <c r="D2820" s="12"/>
      <c r="E2820" s="89"/>
      <c r="F2820" s="17"/>
      <c r="G2820" s="11"/>
      <c r="H2820" s="11"/>
      <c r="I2820" s="11"/>
      <c r="J2820" s="11"/>
      <c r="K2820" s="12"/>
      <c r="L2820" s="12"/>
      <c r="M2820" s="12"/>
    </row>
    <row r="2821" spans="4:13">
      <c r="D2821" s="12"/>
      <c r="E2821" s="89"/>
      <c r="F2821" s="17"/>
      <c r="G2821" s="11"/>
      <c r="H2821" s="11"/>
      <c r="I2821" s="11"/>
      <c r="J2821" s="11"/>
      <c r="K2821" s="12"/>
      <c r="L2821" s="12"/>
      <c r="M2821" s="12"/>
    </row>
    <row r="2822" spans="4:13">
      <c r="D2822" s="12"/>
      <c r="E2822" s="89"/>
      <c r="F2822" s="17"/>
      <c r="G2822" s="11"/>
      <c r="H2822" s="11"/>
      <c r="I2822" s="11"/>
      <c r="J2822" s="11"/>
      <c r="K2822" s="12"/>
      <c r="L2822" s="12"/>
      <c r="M2822" s="12"/>
    </row>
    <row r="2823" spans="4:13">
      <c r="D2823" s="12"/>
      <c r="E2823" s="89"/>
      <c r="F2823" s="17"/>
      <c r="G2823" s="11"/>
      <c r="H2823" s="11"/>
      <c r="I2823" s="11"/>
      <c r="J2823" s="11"/>
      <c r="K2823" s="12"/>
      <c r="L2823" s="12"/>
      <c r="M2823" s="12"/>
    </row>
    <row r="2824" spans="4:13">
      <c r="D2824" s="12"/>
      <c r="E2824" s="89"/>
      <c r="F2824" s="17"/>
      <c r="G2824" s="11"/>
      <c r="H2824" s="11"/>
      <c r="I2824" s="11"/>
      <c r="J2824" s="11"/>
      <c r="K2824" s="12"/>
      <c r="L2824" s="12"/>
      <c r="M2824" s="12"/>
    </row>
    <row r="2825" spans="4:13">
      <c r="D2825" s="12"/>
      <c r="E2825" s="89"/>
      <c r="F2825" s="17"/>
      <c r="G2825" s="11"/>
      <c r="H2825" s="11"/>
      <c r="I2825" s="11"/>
      <c r="J2825" s="11"/>
      <c r="K2825" s="12"/>
      <c r="L2825" s="12"/>
      <c r="M2825" s="12"/>
    </row>
    <row r="2826" spans="4:13">
      <c r="D2826" s="12"/>
      <c r="E2826" s="89"/>
      <c r="F2826" s="17"/>
      <c r="G2826" s="11"/>
      <c r="H2826" s="11"/>
      <c r="I2826" s="11"/>
      <c r="J2826" s="11"/>
      <c r="K2826" s="12"/>
      <c r="L2826" s="12"/>
      <c r="M2826" s="12"/>
    </row>
    <row r="2827" spans="4:13">
      <c r="D2827" s="12"/>
      <c r="E2827" s="89"/>
      <c r="F2827" s="17"/>
      <c r="G2827" s="11"/>
      <c r="H2827" s="11"/>
      <c r="I2827" s="11"/>
      <c r="J2827" s="11"/>
      <c r="K2827" s="12"/>
      <c r="L2827" s="12"/>
      <c r="M2827" s="12"/>
    </row>
    <row r="2828" spans="4:13">
      <c r="D2828" s="12"/>
      <c r="E2828" s="89"/>
      <c r="F2828" s="17"/>
      <c r="G2828" s="11"/>
      <c r="H2828" s="11"/>
      <c r="I2828" s="11"/>
      <c r="J2828" s="11"/>
      <c r="K2828" s="12"/>
      <c r="L2828" s="12"/>
      <c r="M2828" s="12"/>
    </row>
    <row r="2829" spans="4:13">
      <c r="D2829" s="12"/>
      <c r="E2829" s="89"/>
      <c r="F2829" s="17"/>
      <c r="G2829" s="11"/>
      <c r="H2829" s="11"/>
      <c r="I2829" s="11"/>
      <c r="J2829" s="11"/>
      <c r="K2829" s="12"/>
      <c r="L2829" s="12"/>
      <c r="M2829" s="12"/>
    </row>
    <row r="2830" spans="4:13">
      <c r="D2830" s="12"/>
      <c r="E2830" s="89"/>
      <c r="F2830" s="17"/>
      <c r="G2830" s="11"/>
      <c r="H2830" s="11"/>
      <c r="I2830" s="11"/>
      <c r="J2830" s="11"/>
      <c r="K2830" s="12"/>
      <c r="L2830" s="12"/>
      <c r="M2830" s="12"/>
    </row>
    <row r="2831" spans="4:13">
      <c r="D2831" s="12"/>
      <c r="E2831" s="89"/>
      <c r="F2831" s="17"/>
      <c r="G2831" s="11"/>
      <c r="H2831" s="11"/>
      <c r="I2831" s="11"/>
      <c r="J2831" s="11"/>
      <c r="K2831" s="12"/>
      <c r="L2831" s="12"/>
      <c r="M2831" s="12"/>
    </row>
    <row r="2832" spans="4:13">
      <c r="D2832" s="12"/>
      <c r="E2832" s="89"/>
      <c r="F2832" s="17"/>
      <c r="G2832" s="11"/>
      <c r="H2832" s="11"/>
      <c r="I2832" s="11"/>
      <c r="J2832" s="11"/>
      <c r="K2832" s="12"/>
      <c r="L2832" s="12"/>
      <c r="M2832" s="12"/>
    </row>
    <row r="2833" spans="4:13">
      <c r="D2833" s="12"/>
      <c r="E2833" s="89"/>
      <c r="F2833" s="17"/>
      <c r="G2833" s="11"/>
      <c r="H2833" s="11"/>
      <c r="I2833" s="11"/>
      <c r="J2833" s="11"/>
      <c r="K2833" s="12"/>
      <c r="L2833" s="12"/>
      <c r="M2833" s="12"/>
    </row>
    <row r="2834" spans="4:13">
      <c r="D2834" s="12"/>
      <c r="E2834" s="89"/>
      <c r="F2834" s="17"/>
      <c r="G2834" s="11"/>
      <c r="H2834" s="11"/>
      <c r="I2834" s="11"/>
      <c r="J2834" s="11"/>
      <c r="K2834" s="12"/>
      <c r="L2834" s="12"/>
      <c r="M2834" s="12"/>
    </row>
    <row r="2835" spans="4:13">
      <c r="D2835" s="12"/>
      <c r="E2835" s="89"/>
      <c r="F2835" s="17"/>
      <c r="G2835" s="11"/>
      <c r="H2835" s="11"/>
      <c r="I2835" s="11"/>
      <c r="J2835" s="11"/>
      <c r="K2835" s="12"/>
      <c r="L2835" s="12"/>
      <c r="M2835" s="12"/>
    </row>
    <row r="2836" spans="4:13">
      <c r="D2836" s="12"/>
      <c r="E2836" s="89"/>
      <c r="F2836" s="17"/>
      <c r="G2836" s="11"/>
      <c r="H2836" s="11"/>
      <c r="I2836" s="11"/>
      <c r="J2836" s="11"/>
      <c r="K2836" s="12"/>
      <c r="L2836" s="12"/>
      <c r="M2836" s="12"/>
    </row>
    <row r="2837" spans="4:13">
      <c r="D2837" s="12"/>
      <c r="E2837" s="89"/>
      <c r="F2837" s="17"/>
      <c r="G2837" s="11"/>
      <c r="H2837" s="11"/>
      <c r="I2837" s="11"/>
      <c r="J2837" s="11"/>
      <c r="K2837" s="12"/>
      <c r="L2837" s="12"/>
      <c r="M2837" s="12"/>
    </row>
    <row r="2838" spans="4:13">
      <c r="D2838" s="12"/>
      <c r="E2838" s="89"/>
      <c r="F2838" s="17"/>
      <c r="G2838" s="11"/>
      <c r="H2838" s="11"/>
      <c r="I2838" s="11"/>
      <c r="J2838" s="11"/>
      <c r="K2838" s="12"/>
      <c r="L2838" s="12"/>
      <c r="M2838" s="12"/>
    </row>
    <row r="2839" spans="4:13">
      <c r="D2839" s="12"/>
      <c r="E2839" s="89"/>
      <c r="F2839" s="17"/>
      <c r="G2839" s="11"/>
      <c r="H2839" s="11"/>
      <c r="I2839" s="11"/>
      <c r="J2839" s="11"/>
      <c r="K2839" s="12"/>
      <c r="L2839" s="12"/>
      <c r="M2839" s="12"/>
    </row>
    <row r="2840" spans="4:13">
      <c r="D2840" s="12"/>
      <c r="E2840" s="89"/>
      <c r="F2840" s="17"/>
      <c r="G2840" s="11"/>
      <c r="H2840" s="11"/>
      <c r="I2840" s="11"/>
      <c r="J2840" s="11"/>
      <c r="K2840" s="12"/>
      <c r="L2840" s="12"/>
      <c r="M2840" s="12"/>
    </row>
    <row r="2841" spans="4:13">
      <c r="D2841" s="12"/>
      <c r="E2841" s="89"/>
      <c r="F2841" s="17"/>
      <c r="G2841" s="11"/>
      <c r="H2841" s="11"/>
      <c r="I2841" s="11"/>
      <c r="J2841" s="11"/>
      <c r="K2841" s="12"/>
      <c r="L2841" s="12"/>
      <c r="M2841" s="12"/>
    </row>
    <row r="2842" spans="4:13">
      <c r="D2842" s="12"/>
      <c r="E2842" s="89"/>
      <c r="F2842" s="17"/>
      <c r="G2842" s="11"/>
      <c r="H2842" s="11"/>
      <c r="I2842" s="11"/>
      <c r="J2842" s="11"/>
      <c r="K2842" s="12"/>
      <c r="L2842" s="12"/>
      <c r="M2842" s="12"/>
    </row>
    <row r="2843" spans="4:13">
      <c r="D2843" s="12"/>
      <c r="E2843" s="89"/>
      <c r="F2843" s="17"/>
      <c r="G2843" s="11"/>
      <c r="H2843" s="11"/>
      <c r="I2843" s="11"/>
      <c r="J2843" s="11"/>
      <c r="K2843" s="12"/>
      <c r="L2843" s="12"/>
      <c r="M2843" s="12"/>
    </row>
    <row r="2844" spans="4:13">
      <c r="D2844" s="12"/>
      <c r="E2844" s="89"/>
      <c r="F2844" s="17"/>
      <c r="G2844" s="11"/>
      <c r="H2844" s="11"/>
      <c r="I2844" s="11"/>
      <c r="J2844" s="11"/>
      <c r="K2844" s="12"/>
      <c r="L2844" s="12"/>
      <c r="M2844" s="12"/>
    </row>
    <row r="2845" spans="4:13">
      <c r="D2845" s="12"/>
      <c r="E2845" s="89"/>
      <c r="F2845" s="17"/>
      <c r="G2845" s="11"/>
      <c r="H2845" s="11"/>
      <c r="I2845" s="11"/>
      <c r="J2845" s="11"/>
      <c r="K2845" s="12"/>
      <c r="L2845" s="12"/>
      <c r="M2845" s="12"/>
    </row>
    <row r="2846" spans="4:13">
      <c r="D2846" s="12"/>
      <c r="E2846" s="89"/>
      <c r="F2846" s="17"/>
      <c r="G2846" s="11"/>
      <c r="H2846" s="11"/>
      <c r="I2846" s="11"/>
      <c r="J2846" s="11"/>
      <c r="K2846" s="12"/>
      <c r="L2846" s="12"/>
      <c r="M2846" s="12"/>
    </row>
    <row r="2847" spans="4:13">
      <c r="D2847" s="12"/>
      <c r="E2847" s="89"/>
      <c r="F2847" s="17"/>
      <c r="G2847" s="11"/>
      <c r="H2847" s="11"/>
      <c r="I2847" s="11"/>
      <c r="J2847" s="11"/>
      <c r="K2847" s="12"/>
      <c r="L2847" s="12"/>
      <c r="M2847" s="12"/>
    </row>
    <row r="2848" spans="4:13">
      <c r="D2848" s="12"/>
      <c r="E2848" s="89"/>
      <c r="F2848" s="17"/>
      <c r="G2848" s="11"/>
      <c r="H2848" s="11"/>
      <c r="I2848" s="11"/>
      <c r="J2848" s="11"/>
      <c r="K2848" s="12"/>
      <c r="L2848" s="12"/>
      <c r="M2848" s="12"/>
    </row>
    <row r="2849" spans="4:13">
      <c r="D2849" s="12"/>
      <c r="E2849" s="89"/>
      <c r="F2849" s="17"/>
      <c r="G2849" s="11"/>
      <c r="H2849" s="11"/>
      <c r="I2849" s="11"/>
      <c r="J2849" s="11"/>
      <c r="K2849" s="12"/>
      <c r="L2849" s="12"/>
      <c r="M2849" s="12"/>
    </row>
    <row r="2850" spans="4:13">
      <c r="D2850" s="12"/>
      <c r="E2850" s="89"/>
      <c r="F2850" s="17"/>
      <c r="G2850" s="11"/>
      <c r="H2850" s="11"/>
      <c r="I2850" s="11"/>
      <c r="J2850" s="11"/>
      <c r="K2850" s="12"/>
      <c r="L2850" s="12"/>
      <c r="M2850" s="12"/>
    </row>
    <row r="2851" spans="4:13">
      <c r="D2851" s="12"/>
      <c r="E2851" s="89"/>
      <c r="F2851" s="17"/>
      <c r="G2851" s="11"/>
      <c r="H2851" s="11"/>
      <c r="I2851" s="11"/>
      <c r="J2851" s="11"/>
      <c r="K2851" s="12"/>
      <c r="L2851" s="12"/>
      <c r="M2851" s="12"/>
    </row>
    <row r="2852" spans="4:13">
      <c r="D2852" s="12"/>
      <c r="E2852" s="89"/>
      <c r="F2852" s="17"/>
      <c r="G2852" s="11"/>
      <c r="H2852" s="11"/>
      <c r="I2852" s="11"/>
      <c r="J2852" s="11"/>
      <c r="K2852" s="12"/>
      <c r="L2852" s="12"/>
      <c r="M2852" s="12"/>
    </row>
    <row r="2853" spans="4:13">
      <c r="D2853" s="12"/>
      <c r="E2853" s="89"/>
      <c r="F2853" s="17"/>
      <c r="G2853" s="11"/>
      <c r="H2853" s="11"/>
      <c r="I2853" s="11"/>
      <c r="J2853" s="11"/>
      <c r="K2853" s="12"/>
      <c r="L2853" s="12"/>
      <c r="M2853" s="12"/>
    </row>
    <row r="2854" spans="4:13">
      <c r="D2854" s="12"/>
      <c r="E2854" s="89"/>
      <c r="F2854" s="17"/>
      <c r="G2854" s="11"/>
      <c r="H2854" s="11"/>
      <c r="I2854" s="11"/>
      <c r="J2854" s="11"/>
      <c r="K2854" s="12"/>
      <c r="L2854" s="12"/>
      <c r="M2854" s="12"/>
    </row>
    <row r="2855" spans="4:13">
      <c r="D2855" s="12"/>
      <c r="E2855" s="89"/>
      <c r="F2855" s="17"/>
      <c r="G2855" s="11"/>
      <c r="H2855" s="11"/>
      <c r="I2855" s="11"/>
      <c r="J2855" s="11"/>
      <c r="K2855" s="12"/>
      <c r="L2855" s="12"/>
      <c r="M2855" s="12"/>
    </row>
    <row r="2856" spans="4:13">
      <c r="D2856" s="12"/>
      <c r="E2856" s="89"/>
      <c r="F2856" s="17"/>
      <c r="G2856" s="11"/>
      <c r="H2856" s="11"/>
      <c r="I2856" s="11"/>
      <c r="J2856" s="11"/>
      <c r="K2856" s="12"/>
      <c r="L2856" s="12"/>
      <c r="M2856" s="12"/>
    </row>
    <row r="2857" spans="4:13">
      <c r="D2857" s="12"/>
      <c r="E2857" s="89"/>
      <c r="F2857" s="17"/>
      <c r="G2857" s="11"/>
      <c r="H2857" s="11"/>
      <c r="I2857" s="11"/>
      <c r="J2857" s="11"/>
      <c r="K2857" s="12"/>
      <c r="L2857" s="12"/>
      <c r="M2857" s="12"/>
    </row>
    <row r="2858" spans="4:13">
      <c r="D2858" s="12"/>
      <c r="E2858" s="89"/>
      <c r="F2858" s="17"/>
      <c r="G2858" s="11"/>
      <c r="H2858" s="11"/>
      <c r="I2858" s="11"/>
      <c r="J2858" s="11"/>
      <c r="K2858" s="12"/>
      <c r="L2858" s="12"/>
      <c r="M2858" s="12"/>
    </row>
    <row r="2859" spans="4:13">
      <c r="D2859" s="12"/>
      <c r="E2859" s="89"/>
      <c r="F2859" s="17"/>
      <c r="G2859" s="11"/>
      <c r="H2859" s="11"/>
      <c r="I2859" s="11"/>
      <c r="J2859" s="11"/>
      <c r="K2859" s="12"/>
      <c r="L2859" s="12"/>
      <c r="M2859" s="12"/>
    </row>
    <row r="2860" spans="4:13">
      <c r="D2860" s="12"/>
      <c r="E2860" s="89"/>
      <c r="F2860" s="17"/>
      <c r="G2860" s="11"/>
      <c r="H2860" s="11"/>
      <c r="I2860" s="11"/>
      <c r="J2860" s="11"/>
      <c r="K2860" s="12"/>
      <c r="L2860" s="12"/>
      <c r="M2860" s="12"/>
    </row>
    <row r="2861" spans="4:13">
      <c r="D2861" s="12"/>
      <c r="E2861" s="89"/>
      <c r="F2861" s="17"/>
      <c r="G2861" s="11"/>
      <c r="H2861" s="11"/>
      <c r="I2861" s="11"/>
      <c r="J2861" s="11"/>
      <c r="K2861" s="12"/>
      <c r="L2861" s="12"/>
      <c r="M2861" s="12"/>
    </row>
    <row r="2862" spans="4:13">
      <c r="D2862" s="12"/>
      <c r="E2862" s="89"/>
      <c r="F2862" s="17"/>
      <c r="G2862" s="11"/>
      <c r="H2862" s="11"/>
      <c r="I2862" s="11"/>
      <c r="J2862" s="11"/>
      <c r="K2862" s="12"/>
      <c r="L2862" s="12"/>
      <c r="M2862" s="12"/>
    </row>
    <row r="2863" spans="4:13">
      <c r="D2863" s="12"/>
      <c r="E2863" s="89"/>
      <c r="F2863" s="17"/>
      <c r="G2863" s="11"/>
      <c r="H2863" s="11"/>
      <c r="I2863" s="11"/>
      <c r="J2863" s="11"/>
      <c r="K2863" s="12"/>
      <c r="L2863" s="12"/>
      <c r="M2863" s="12"/>
    </row>
    <row r="2864" spans="4:13">
      <c r="D2864" s="12"/>
      <c r="E2864" s="89"/>
      <c r="F2864" s="17"/>
      <c r="G2864" s="11"/>
      <c r="H2864" s="11"/>
      <c r="I2864" s="11"/>
      <c r="J2864" s="11"/>
      <c r="K2864" s="12"/>
      <c r="L2864" s="12"/>
      <c r="M2864" s="12"/>
    </row>
    <row r="2865" spans="4:13">
      <c r="D2865" s="12"/>
      <c r="E2865" s="89"/>
      <c r="F2865" s="17"/>
      <c r="G2865" s="11"/>
      <c r="H2865" s="11"/>
      <c r="I2865" s="11"/>
      <c r="J2865" s="11"/>
      <c r="K2865" s="12"/>
      <c r="L2865" s="12"/>
      <c r="M2865" s="12"/>
    </row>
    <row r="2866" spans="4:13">
      <c r="D2866" s="12"/>
      <c r="E2866" s="89"/>
      <c r="F2866" s="17"/>
      <c r="G2866" s="11"/>
      <c r="H2866" s="11"/>
      <c r="I2866" s="11"/>
      <c r="J2866" s="11"/>
      <c r="K2866" s="12"/>
      <c r="L2866" s="12"/>
      <c r="M2866" s="12"/>
    </row>
    <row r="2867" spans="4:13">
      <c r="D2867" s="12"/>
      <c r="E2867" s="89"/>
      <c r="F2867" s="17"/>
      <c r="G2867" s="11"/>
      <c r="H2867" s="11"/>
      <c r="I2867" s="11"/>
      <c r="J2867" s="11"/>
      <c r="K2867" s="12"/>
      <c r="L2867" s="12"/>
      <c r="M2867" s="12"/>
    </row>
    <row r="2868" spans="4:13">
      <c r="D2868" s="12"/>
      <c r="E2868" s="89"/>
      <c r="F2868" s="17"/>
      <c r="G2868" s="11"/>
      <c r="H2868" s="11"/>
      <c r="I2868" s="11"/>
      <c r="J2868" s="11"/>
      <c r="K2868" s="12"/>
      <c r="L2868" s="12"/>
      <c r="M2868" s="12"/>
    </row>
    <row r="2869" spans="4:13">
      <c r="D2869" s="12"/>
      <c r="E2869" s="89"/>
      <c r="F2869" s="17"/>
      <c r="G2869" s="11"/>
      <c r="H2869" s="11"/>
      <c r="I2869" s="11"/>
      <c r="J2869" s="11"/>
      <c r="K2869" s="12"/>
      <c r="L2869" s="12"/>
      <c r="M2869" s="12"/>
    </row>
    <row r="2870" spans="4:13">
      <c r="D2870" s="12"/>
      <c r="E2870" s="89"/>
      <c r="F2870" s="17"/>
      <c r="G2870" s="11"/>
      <c r="H2870" s="11"/>
      <c r="I2870" s="11"/>
      <c r="J2870" s="11"/>
      <c r="K2870" s="12"/>
      <c r="L2870" s="12"/>
      <c r="M2870" s="12"/>
    </row>
    <row r="2871" spans="4:13">
      <c r="D2871" s="12"/>
      <c r="E2871" s="89"/>
      <c r="F2871" s="17"/>
      <c r="G2871" s="11"/>
      <c r="H2871" s="11"/>
      <c r="I2871" s="11"/>
      <c r="J2871" s="11"/>
      <c r="K2871" s="12"/>
      <c r="L2871" s="12"/>
      <c r="M2871" s="12"/>
    </row>
    <row r="2872" spans="4:13">
      <c r="D2872" s="12"/>
      <c r="E2872" s="89"/>
      <c r="F2872" s="17"/>
      <c r="G2872" s="11"/>
      <c r="H2872" s="11"/>
      <c r="I2872" s="11"/>
      <c r="J2872" s="11"/>
      <c r="K2872" s="12"/>
      <c r="L2872" s="12"/>
      <c r="M2872" s="12"/>
    </row>
    <row r="2873" spans="4:13">
      <c r="D2873" s="12"/>
      <c r="E2873" s="89"/>
      <c r="F2873" s="17"/>
      <c r="G2873" s="11"/>
      <c r="H2873" s="11"/>
      <c r="I2873" s="11"/>
      <c r="J2873" s="11"/>
      <c r="K2873" s="12"/>
      <c r="L2873" s="12"/>
      <c r="M2873" s="12"/>
    </row>
    <row r="2874" spans="4:13">
      <c r="D2874" s="12"/>
      <c r="E2874" s="89"/>
      <c r="F2874" s="17"/>
      <c r="G2874" s="11"/>
      <c r="H2874" s="11"/>
      <c r="I2874" s="11"/>
      <c r="J2874" s="11"/>
      <c r="K2874" s="12"/>
      <c r="L2874" s="12"/>
      <c r="M2874" s="12"/>
    </row>
    <row r="2875" spans="4:13">
      <c r="D2875" s="12"/>
      <c r="E2875" s="89"/>
      <c r="F2875" s="17"/>
      <c r="G2875" s="11"/>
      <c r="H2875" s="11"/>
      <c r="I2875" s="11"/>
      <c r="J2875" s="11"/>
      <c r="K2875" s="12"/>
      <c r="L2875" s="12"/>
      <c r="M2875" s="12"/>
    </row>
    <row r="2876" spans="4:13">
      <c r="D2876" s="12"/>
      <c r="E2876" s="89"/>
      <c r="F2876" s="17"/>
      <c r="G2876" s="11"/>
      <c r="H2876" s="11"/>
      <c r="I2876" s="11"/>
      <c r="J2876" s="11"/>
      <c r="K2876" s="12"/>
      <c r="L2876" s="12"/>
      <c r="M2876" s="12"/>
    </row>
    <row r="2877" spans="4:13">
      <c r="D2877" s="12"/>
      <c r="E2877" s="89"/>
      <c r="F2877" s="17"/>
      <c r="G2877" s="11"/>
      <c r="H2877" s="11"/>
      <c r="I2877" s="11"/>
      <c r="J2877" s="11"/>
      <c r="K2877" s="12"/>
      <c r="L2877" s="12"/>
      <c r="M2877" s="12"/>
    </row>
    <row r="2878" spans="4:13">
      <c r="D2878" s="12"/>
      <c r="E2878" s="89"/>
      <c r="F2878" s="17"/>
      <c r="G2878" s="11"/>
      <c r="H2878" s="11"/>
      <c r="I2878" s="11"/>
      <c r="J2878" s="11"/>
      <c r="K2878" s="12"/>
      <c r="L2878" s="12"/>
      <c r="M2878" s="12"/>
    </row>
    <row r="2879" spans="4:13">
      <c r="D2879" s="12"/>
      <c r="E2879" s="89"/>
      <c r="F2879" s="17"/>
      <c r="G2879" s="11"/>
      <c r="H2879" s="11"/>
      <c r="I2879" s="11"/>
      <c r="J2879" s="11"/>
      <c r="K2879" s="12"/>
      <c r="L2879" s="12"/>
      <c r="M2879" s="12"/>
    </row>
    <row r="2880" spans="4:13">
      <c r="D2880" s="12"/>
      <c r="E2880" s="89"/>
      <c r="F2880" s="17"/>
      <c r="G2880" s="11"/>
      <c r="H2880" s="11"/>
      <c r="I2880" s="11"/>
      <c r="J2880" s="11"/>
      <c r="K2880" s="12"/>
      <c r="L2880" s="12"/>
      <c r="M2880" s="12"/>
    </row>
    <row r="2881" spans="4:13">
      <c r="D2881" s="12"/>
      <c r="E2881" s="89"/>
      <c r="F2881" s="17"/>
      <c r="G2881" s="11"/>
      <c r="H2881" s="11"/>
      <c r="I2881" s="11"/>
      <c r="J2881" s="11"/>
      <c r="K2881" s="12"/>
      <c r="L2881" s="12"/>
      <c r="M2881" s="12"/>
    </row>
    <row r="2882" spans="4:13">
      <c r="D2882" s="12"/>
      <c r="E2882" s="89"/>
      <c r="F2882" s="17"/>
      <c r="G2882" s="11"/>
      <c r="H2882" s="11"/>
      <c r="I2882" s="11"/>
      <c r="J2882" s="11"/>
      <c r="K2882" s="12"/>
      <c r="L2882" s="12"/>
      <c r="M2882" s="12"/>
    </row>
    <row r="2883" spans="4:13">
      <c r="D2883" s="12"/>
      <c r="E2883" s="89"/>
      <c r="F2883" s="17"/>
      <c r="G2883" s="11"/>
      <c r="H2883" s="11"/>
      <c r="I2883" s="11"/>
      <c r="J2883" s="11"/>
      <c r="K2883" s="12"/>
      <c r="L2883" s="12"/>
      <c r="M2883" s="12"/>
    </row>
    <row r="2884" spans="4:13">
      <c r="D2884" s="12"/>
      <c r="E2884" s="89"/>
      <c r="F2884" s="17"/>
      <c r="G2884" s="11"/>
      <c r="H2884" s="11"/>
      <c r="I2884" s="11"/>
      <c r="J2884" s="11"/>
      <c r="K2884" s="12"/>
      <c r="L2884" s="12"/>
      <c r="M2884" s="12"/>
    </row>
    <row r="2885" spans="4:13">
      <c r="D2885" s="12"/>
      <c r="E2885" s="89"/>
      <c r="F2885" s="17"/>
      <c r="G2885" s="11"/>
      <c r="H2885" s="11"/>
      <c r="I2885" s="11"/>
      <c r="J2885" s="11"/>
      <c r="K2885" s="12"/>
      <c r="L2885" s="12"/>
      <c r="M2885" s="12"/>
    </row>
    <row r="2886" spans="4:13">
      <c r="D2886" s="12"/>
      <c r="E2886" s="89"/>
      <c r="F2886" s="17"/>
      <c r="G2886" s="11"/>
      <c r="H2886" s="11"/>
      <c r="I2886" s="11"/>
      <c r="J2886" s="11"/>
      <c r="K2886" s="12"/>
      <c r="L2886" s="12"/>
      <c r="M2886" s="12"/>
    </row>
    <row r="2887" spans="4:13">
      <c r="D2887" s="12"/>
      <c r="E2887" s="89"/>
      <c r="F2887" s="17"/>
      <c r="G2887" s="11"/>
      <c r="H2887" s="11"/>
      <c r="I2887" s="11"/>
      <c r="J2887" s="11"/>
      <c r="K2887" s="12"/>
      <c r="L2887" s="12"/>
      <c r="M2887" s="12"/>
    </row>
    <row r="2888" spans="4:13">
      <c r="D2888" s="12"/>
      <c r="E2888" s="89"/>
      <c r="F2888" s="17"/>
      <c r="G2888" s="11"/>
      <c r="H2888" s="11"/>
      <c r="I2888" s="11"/>
      <c r="J2888" s="11"/>
      <c r="K2888" s="12"/>
      <c r="L2888" s="12"/>
      <c r="M2888" s="12"/>
    </row>
    <row r="2889" spans="4:13">
      <c r="D2889" s="12"/>
      <c r="E2889" s="89"/>
      <c r="F2889" s="17"/>
      <c r="G2889" s="11"/>
      <c r="H2889" s="11"/>
      <c r="I2889" s="11"/>
      <c r="J2889" s="11"/>
      <c r="K2889" s="12"/>
      <c r="L2889" s="12"/>
      <c r="M2889" s="12"/>
    </row>
    <row r="2890" spans="4:13">
      <c r="D2890" s="12"/>
      <c r="E2890" s="89"/>
      <c r="F2890" s="17"/>
      <c r="G2890" s="11"/>
      <c r="H2890" s="11"/>
      <c r="I2890" s="11"/>
      <c r="J2890" s="11"/>
      <c r="K2890" s="12"/>
      <c r="L2890" s="12"/>
      <c r="M2890" s="12"/>
    </row>
    <row r="2891" spans="4:13">
      <c r="D2891" s="12"/>
      <c r="E2891" s="89"/>
      <c r="F2891" s="17"/>
      <c r="G2891" s="11"/>
      <c r="H2891" s="11"/>
      <c r="I2891" s="11"/>
      <c r="J2891" s="11"/>
      <c r="K2891" s="12"/>
      <c r="L2891" s="12"/>
      <c r="M2891" s="12"/>
    </row>
    <row r="2892" spans="4:13">
      <c r="D2892" s="12"/>
      <c r="E2892" s="89"/>
      <c r="F2892" s="17"/>
      <c r="G2892" s="11"/>
      <c r="H2892" s="11"/>
      <c r="I2892" s="11"/>
      <c r="J2892" s="11"/>
      <c r="K2892" s="12"/>
      <c r="L2892" s="12"/>
      <c r="M2892" s="12"/>
    </row>
    <row r="2893" spans="4:13">
      <c r="D2893" s="12"/>
      <c r="E2893" s="89"/>
      <c r="F2893" s="17"/>
      <c r="G2893" s="11"/>
      <c r="H2893" s="11"/>
      <c r="I2893" s="11"/>
      <c r="J2893" s="11"/>
      <c r="K2893" s="12"/>
      <c r="L2893" s="12"/>
      <c r="M2893" s="12"/>
    </row>
    <row r="2894" spans="4:13">
      <c r="D2894" s="12"/>
      <c r="E2894" s="89"/>
      <c r="F2894" s="17"/>
      <c r="G2894" s="11"/>
      <c r="H2894" s="11"/>
      <c r="I2894" s="11"/>
      <c r="J2894" s="11"/>
      <c r="K2894" s="12"/>
      <c r="L2894" s="12"/>
      <c r="M2894" s="12"/>
    </row>
    <row r="2895" spans="4:13">
      <c r="D2895" s="12"/>
      <c r="E2895" s="89"/>
      <c r="F2895" s="17"/>
      <c r="G2895" s="11"/>
      <c r="H2895" s="11"/>
      <c r="I2895" s="11"/>
      <c r="J2895" s="11"/>
      <c r="K2895" s="12"/>
      <c r="L2895" s="12"/>
      <c r="M2895" s="12"/>
    </row>
    <row r="2896" spans="4:13">
      <c r="D2896" s="12"/>
      <c r="E2896" s="89"/>
      <c r="F2896" s="17"/>
      <c r="G2896" s="11"/>
      <c r="H2896" s="11"/>
      <c r="I2896" s="11"/>
      <c r="J2896" s="11"/>
      <c r="K2896" s="12"/>
      <c r="L2896" s="12"/>
      <c r="M2896" s="12"/>
    </row>
    <row r="2897" spans="4:13">
      <c r="D2897" s="12"/>
      <c r="E2897" s="89"/>
      <c r="F2897" s="17"/>
      <c r="G2897" s="11"/>
      <c r="H2897" s="11"/>
      <c r="I2897" s="11"/>
      <c r="J2897" s="11"/>
      <c r="K2897" s="12"/>
      <c r="L2897" s="12"/>
      <c r="M2897" s="12"/>
    </row>
    <row r="2898" spans="4:13">
      <c r="D2898" s="12"/>
      <c r="E2898" s="89"/>
      <c r="F2898" s="17"/>
      <c r="G2898" s="11"/>
      <c r="H2898" s="11"/>
      <c r="I2898" s="11"/>
      <c r="J2898" s="11"/>
      <c r="K2898" s="12"/>
      <c r="L2898" s="12"/>
      <c r="M2898" s="12"/>
    </row>
    <row r="2899" spans="4:13">
      <c r="D2899" s="12"/>
      <c r="E2899" s="89"/>
      <c r="F2899" s="17"/>
      <c r="G2899" s="11"/>
      <c r="H2899" s="11"/>
      <c r="I2899" s="11"/>
      <c r="J2899" s="11"/>
      <c r="K2899" s="12"/>
      <c r="L2899" s="12"/>
      <c r="M2899" s="12"/>
    </row>
    <row r="2900" spans="4:13">
      <c r="D2900" s="12"/>
      <c r="E2900" s="89"/>
      <c r="F2900" s="17"/>
      <c r="G2900" s="11"/>
      <c r="H2900" s="11"/>
      <c r="I2900" s="11"/>
      <c r="J2900" s="11"/>
      <c r="K2900" s="12"/>
      <c r="L2900" s="12"/>
      <c r="M2900" s="12"/>
    </row>
    <row r="2901" spans="4:13">
      <c r="D2901" s="12"/>
      <c r="E2901" s="89"/>
      <c r="F2901" s="17"/>
      <c r="G2901" s="11"/>
      <c r="H2901" s="11"/>
      <c r="I2901" s="11"/>
      <c r="J2901" s="11"/>
      <c r="K2901" s="12"/>
      <c r="L2901" s="12"/>
      <c r="M2901" s="12"/>
    </row>
    <row r="2902" spans="4:13">
      <c r="D2902" s="12"/>
      <c r="E2902" s="89"/>
      <c r="F2902" s="17"/>
      <c r="G2902" s="11"/>
      <c r="H2902" s="11"/>
      <c r="I2902" s="11"/>
      <c r="J2902" s="11"/>
      <c r="K2902" s="12"/>
      <c r="L2902" s="12"/>
      <c r="M2902" s="12"/>
    </row>
    <row r="2903" spans="4:13">
      <c r="D2903" s="12"/>
      <c r="E2903" s="89"/>
      <c r="F2903" s="17"/>
      <c r="G2903" s="11"/>
      <c r="H2903" s="11"/>
      <c r="I2903" s="11"/>
      <c r="J2903" s="11"/>
      <c r="K2903" s="12"/>
      <c r="L2903" s="12"/>
      <c r="M2903" s="12"/>
    </row>
    <row r="2904" spans="4:13">
      <c r="D2904" s="12"/>
      <c r="E2904" s="89"/>
      <c r="F2904" s="17"/>
      <c r="G2904" s="11"/>
      <c r="H2904" s="11"/>
      <c r="I2904" s="11"/>
      <c r="J2904" s="11"/>
      <c r="K2904" s="12"/>
      <c r="L2904" s="12"/>
      <c r="M2904" s="12"/>
    </row>
    <row r="2905" spans="4:13">
      <c r="D2905" s="12"/>
      <c r="E2905" s="89"/>
      <c r="F2905" s="17"/>
      <c r="G2905" s="11"/>
      <c r="H2905" s="11"/>
      <c r="I2905" s="11"/>
      <c r="J2905" s="11"/>
      <c r="K2905" s="12"/>
      <c r="L2905" s="12"/>
      <c r="M2905" s="12"/>
    </row>
    <row r="2906" spans="4:13">
      <c r="D2906" s="12"/>
      <c r="E2906" s="89"/>
      <c r="F2906" s="17"/>
      <c r="G2906" s="11"/>
      <c r="H2906" s="11"/>
      <c r="I2906" s="11"/>
      <c r="J2906" s="11"/>
      <c r="K2906" s="12"/>
      <c r="L2906" s="12"/>
      <c r="M2906" s="12"/>
    </row>
    <row r="2907" spans="4:13">
      <c r="D2907" s="12"/>
      <c r="E2907" s="89"/>
      <c r="F2907" s="17"/>
      <c r="G2907" s="11"/>
      <c r="H2907" s="11"/>
      <c r="I2907" s="11"/>
      <c r="J2907" s="11"/>
      <c r="K2907" s="12"/>
      <c r="L2907" s="12"/>
      <c r="M2907" s="12"/>
    </row>
    <row r="2908" spans="4:13">
      <c r="D2908" s="12"/>
      <c r="E2908" s="89"/>
      <c r="F2908" s="17"/>
      <c r="G2908" s="11"/>
      <c r="H2908" s="11"/>
      <c r="I2908" s="11"/>
      <c r="J2908" s="11"/>
      <c r="K2908" s="12"/>
      <c r="L2908" s="12"/>
      <c r="M2908" s="12"/>
    </row>
    <row r="2909" spans="4:13">
      <c r="D2909" s="12"/>
      <c r="E2909" s="89"/>
      <c r="F2909" s="17"/>
      <c r="G2909" s="11"/>
      <c r="H2909" s="11"/>
      <c r="I2909" s="11"/>
      <c r="J2909" s="11"/>
      <c r="K2909" s="12"/>
      <c r="L2909" s="12"/>
      <c r="M2909" s="12"/>
    </row>
    <row r="2910" spans="4:13">
      <c r="D2910" s="12"/>
      <c r="E2910" s="89"/>
      <c r="F2910" s="17"/>
      <c r="G2910" s="11"/>
      <c r="H2910" s="11"/>
      <c r="I2910" s="11"/>
      <c r="J2910" s="11"/>
      <c r="K2910" s="12"/>
      <c r="L2910" s="12"/>
      <c r="M2910" s="12"/>
    </row>
    <row r="2911" spans="4:13">
      <c r="D2911" s="12"/>
      <c r="E2911" s="89"/>
      <c r="F2911" s="17"/>
      <c r="G2911" s="11"/>
      <c r="H2911" s="11"/>
      <c r="I2911" s="11"/>
      <c r="J2911" s="11"/>
      <c r="K2911" s="12"/>
      <c r="L2911" s="12"/>
      <c r="M2911" s="12"/>
    </row>
    <row r="2912" spans="4:13">
      <c r="D2912" s="12"/>
      <c r="E2912" s="89"/>
      <c r="F2912" s="17"/>
      <c r="G2912" s="11"/>
      <c r="H2912" s="11"/>
      <c r="I2912" s="11"/>
      <c r="J2912" s="11"/>
      <c r="K2912" s="12"/>
      <c r="L2912" s="12"/>
      <c r="M2912" s="12"/>
    </row>
    <row r="2913" spans="4:13">
      <c r="D2913" s="12"/>
      <c r="E2913" s="89"/>
      <c r="F2913" s="17"/>
      <c r="G2913" s="11"/>
      <c r="H2913" s="11"/>
      <c r="I2913" s="11"/>
      <c r="J2913" s="11"/>
      <c r="K2913" s="12"/>
      <c r="L2913" s="12"/>
      <c r="M2913" s="12"/>
    </row>
    <row r="2914" spans="4:13">
      <c r="D2914" s="12"/>
      <c r="E2914" s="89"/>
      <c r="F2914" s="17"/>
      <c r="G2914" s="11"/>
      <c r="H2914" s="11"/>
      <c r="I2914" s="11"/>
      <c r="J2914" s="11"/>
      <c r="K2914" s="12"/>
      <c r="L2914" s="12"/>
      <c r="M2914" s="12"/>
    </row>
    <row r="2915" spans="4:13">
      <c r="D2915" s="12"/>
      <c r="E2915" s="89"/>
      <c r="F2915" s="17"/>
      <c r="G2915" s="11"/>
      <c r="H2915" s="11"/>
      <c r="I2915" s="11"/>
      <c r="J2915" s="11"/>
      <c r="K2915" s="12"/>
      <c r="L2915" s="12"/>
      <c r="M2915" s="12"/>
    </row>
    <row r="2916" spans="4:13">
      <c r="D2916" s="12"/>
      <c r="E2916" s="89"/>
      <c r="F2916" s="17"/>
      <c r="G2916" s="11"/>
      <c r="H2916" s="11"/>
      <c r="I2916" s="11"/>
      <c r="J2916" s="11"/>
      <c r="K2916" s="12"/>
      <c r="L2916" s="12"/>
      <c r="M2916" s="12"/>
    </row>
    <row r="2917" spans="4:13">
      <c r="D2917" s="12"/>
      <c r="E2917" s="89"/>
      <c r="F2917" s="17"/>
      <c r="G2917" s="11"/>
      <c r="H2917" s="11"/>
      <c r="I2917" s="11"/>
      <c r="J2917" s="11"/>
      <c r="K2917" s="12"/>
      <c r="L2917" s="12"/>
      <c r="M2917" s="12"/>
    </row>
    <row r="2918" spans="4:13">
      <c r="D2918" s="12"/>
      <c r="E2918" s="89"/>
      <c r="F2918" s="17"/>
      <c r="G2918" s="11"/>
      <c r="H2918" s="11"/>
      <c r="I2918" s="11"/>
      <c r="J2918" s="11"/>
      <c r="K2918" s="12"/>
      <c r="L2918" s="12"/>
      <c r="M2918" s="12"/>
    </row>
    <row r="2919" spans="4:13">
      <c r="D2919" s="12"/>
      <c r="E2919" s="89"/>
      <c r="F2919" s="17"/>
      <c r="G2919" s="11"/>
      <c r="H2919" s="11"/>
      <c r="I2919" s="11"/>
      <c r="J2919" s="11"/>
      <c r="K2919" s="12"/>
      <c r="L2919" s="12"/>
      <c r="M2919" s="12"/>
    </row>
    <row r="2920" spans="4:13">
      <c r="D2920" s="12"/>
      <c r="E2920" s="89"/>
      <c r="F2920" s="17"/>
      <c r="G2920" s="11"/>
      <c r="H2920" s="11"/>
      <c r="I2920" s="11"/>
      <c r="J2920" s="11"/>
      <c r="K2920" s="12"/>
      <c r="L2920" s="12"/>
      <c r="M2920" s="12"/>
    </row>
    <row r="2921" spans="4:13">
      <c r="D2921" s="12"/>
      <c r="E2921" s="89"/>
      <c r="F2921" s="17"/>
      <c r="G2921" s="11"/>
      <c r="H2921" s="11"/>
      <c r="I2921" s="11"/>
      <c r="J2921" s="11"/>
      <c r="K2921" s="12"/>
      <c r="L2921" s="12"/>
      <c r="M2921" s="12"/>
    </row>
    <row r="2922" spans="4:13">
      <c r="D2922" s="12"/>
      <c r="E2922" s="89"/>
      <c r="F2922" s="17"/>
      <c r="G2922" s="11"/>
      <c r="H2922" s="11"/>
      <c r="I2922" s="11"/>
      <c r="J2922" s="11"/>
      <c r="K2922" s="12"/>
      <c r="L2922" s="12"/>
      <c r="M2922" s="12"/>
    </row>
    <row r="2923" spans="4:13">
      <c r="D2923" s="12"/>
      <c r="E2923" s="89"/>
      <c r="F2923" s="17"/>
      <c r="G2923" s="11"/>
      <c r="H2923" s="11"/>
      <c r="I2923" s="11"/>
      <c r="J2923" s="11"/>
      <c r="K2923" s="12"/>
      <c r="L2923" s="12"/>
      <c r="M2923" s="12"/>
    </row>
    <row r="2924" spans="4:13">
      <c r="D2924" s="12"/>
      <c r="E2924" s="89"/>
      <c r="F2924" s="17"/>
      <c r="G2924" s="11"/>
      <c r="H2924" s="11"/>
      <c r="I2924" s="11"/>
      <c r="J2924" s="11"/>
      <c r="K2924" s="12"/>
      <c r="L2924" s="12"/>
      <c r="M2924" s="12"/>
    </row>
    <row r="2925" spans="4:13">
      <c r="D2925" s="12"/>
      <c r="E2925" s="89"/>
      <c r="F2925" s="17"/>
      <c r="G2925" s="11"/>
      <c r="H2925" s="11"/>
      <c r="I2925" s="11"/>
      <c r="J2925" s="11"/>
      <c r="K2925" s="12"/>
      <c r="L2925" s="12"/>
      <c r="M2925" s="12"/>
    </row>
    <row r="2926" spans="4:13">
      <c r="D2926" s="12"/>
      <c r="E2926" s="89"/>
      <c r="F2926" s="17"/>
      <c r="G2926" s="11"/>
      <c r="H2926" s="11"/>
      <c r="I2926" s="11"/>
      <c r="J2926" s="11"/>
      <c r="K2926" s="12"/>
      <c r="L2926" s="12"/>
      <c r="M2926" s="12"/>
    </row>
    <row r="2927" spans="4:13">
      <c r="D2927" s="12"/>
      <c r="E2927" s="89"/>
      <c r="F2927" s="17"/>
      <c r="G2927" s="11"/>
      <c r="H2927" s="11"/>
      <c r="I2927" s="11"/>
      <c r="J2927" s="11"/>
      <c r="K2927" s="12"/>
      <c r="L2927" s="12"/>
      <c r="M2927" s="12"/>
    </row>
    <row r="2928" spans="4:13">
      <c r="D2928" s="12"/>
      <c r="E2928" s="89"/>
      <c r="F2928" s="17"/>
      <c r="G2928" s="11"/>
      <c r="H2928" s="11"/>
      <c r="I2928" s="11"/>
      <c r="J2928" s="11"/>
      <c r="K2928" s="12"/>
      <c r="L2928" s="12"/>
      <c r="M2928" s="12"/>
    </row>
    <row r="2929" spans="4:13">
      <c r="D2929" s="12"/>
      <c r="E2929" s="89"/>
      <c r="F2929" s="17"/>
      <c r="G2929" s="11"/>
      <c r="H2929" s="11"/>
      <c r="I2929" s="11"/>
      <c r="J2929" s="11"/>
      <c r="K2929" s="12"/>
      <c r="L2929" s="12"/>
      <c r="M2929" s="12"/>
    </row>
    <row r="2930" spans="4:13">
      <c r="D2930" s="12"/>
      <c r="E2930" s="89"/>
      <c r="F2930" s="17"/>
      <c r="G2930" s="11"/>
      <c r="H2930" s="11"/>
      <c r="I2930" s="11"/>
      <c r="J2930" s="11"/>
      <c r="K2930" s="12"/>
      <c r="L2930" s="12"/>
      <c r="M2930" s="12"/>
    </row>
    <row r="2931" spans="4:13">
      <c r="D2931" s="12"/>
      <c r="E2931" s="89"/>
      <c r="F2931" s="17"/>
      <c r="G2931" s="11"/>
      <c r="H2931" s="11"/>
      <c r="I2931" s="11"/>
      <c r="J2931" s="11"/>
      <c r="K2931" s="12"/>
      <c r="L2931" s="12"/>
      <c r="M2931" s="12"/>
    </row>
    <row r="2932" spans="4:13">
      <c r="D2932" s="12"/>
      <c r="E2932" s="89"/>
      <c r="F2932" s="17"/>
      <c r="G2932" s="11"/>
      <c r="H2932" s="11"/>
      <c r="I2932" s="11"/>
      <c r="J2932" s="11"/>
      <c r="K2932" s="12"/>
      <c r="L2932" s="12"/>
      <c r="M2932" s="12"/>
    </row>
    <row r="2933" spans="4:13">
      <c r="D2933" s="12"/>
      <c r="E2933" s="89"/>
      <c r="F2933" s="17"/>
      <c r="G2933" s="11"/>
      <c r="H2933" s="11"/>
      <c r="I2933" s="11"/>
      <c r="J2933" s="11"/>
      <c r="K2933" s="12"/>
      <c r="L2933" s="12"/>
      <c r="M2933" s="12"/>
    </row>
    <row r="2934" spans="4:13">
      <c r="D2934" s="12"/>
      <c r="E2934" s="89"/>
      <c r="F2934" s="17"/>
      <c r="G2934" s="11"/>
      <c r="H2934" s="11"/>
      <c r="I2934" s="11"/>
      <c r="J2934" s="11"/>
      <c r="K2934" s="12"/>
      <c r="L2934" s="12"/>
      <c r="M2934" s="12"/>
    </row>
    <row r="2935" spans="4:13">
      <c r="D2935" s="12"/>
      <c r="E2935" s="89"/>
      <c r="F2935" s="17"/>
      <c r="G2935" s="11"/>
      <c r="H2935" s="11"/>
      <c r="I2935" s="11"/>
      <c r="J2935" s="11"/>
      <c r="K2935" s="12"/>
      <c r="L2935" s="12"/>
      <c r="M2935" s="12"/>
    </row>
    <row r="2936" spans="4:13">
      <c r="D2936" s="12"/>
      <c r="E2936" s="89"/>
      <c r="F2936" s="17"/>
      <c r="G2936" s="11"/>
      <c r="H2936" s="11"/>
      <c r="I2936" s="11"/>
      <c r="J2936" s="11"/>
      <c r="K2936" s="12"/>
      <c r="L2936" s="12"/>
      <c r="M2936" s="12"/>
    </row>
    <row r="2937" spans="4:13">
      <c r="D2937" s="12"/>
      <c r="E2937" s="89"/>
      <c r="F2937" s="17"/>
      <c r="G2937" s="11"/>
      <c r="H2937" s="11"/>
      <c r="I2937" s="11"/>
      <c r="J2937" s="11"/>
      <c r="K2937" s="12"/>
      <c r="L2937" s="12"/>
      <c r="M2937" s="12"/>
    </row>
    <row r="2938" spans="4:13">
      <c r="D2938" s="12"/>
      <c r="E2938" s="89"/>
      <c r="F2938" s="17"/>
      <c r="G2938" s="11"/>
      <c r="H2938" s="11"/>
      <c r="I2938" s="11"/>
      <c r="J2938" s="11"/>
      <c r="K2938" s="12"/>
      <c r="L2938" s="12"/>
      <c r="M2938" s="12"/>
    </row>
    <row r="2939" spans="4:13">
      <c r="D2939" s="12"/>
      <c r="E2939" s="89"/>
      <c r="F2939" s="17"/>
      <c r="G2939" s="11"/>
      <c r="H2939" s="11"/>
      <c r="I2939" s="11"/>
      <c r="J2939" s="11"/>
      <c r="K2939" s="12"/>
      <c r="L2939" s="12"/>
      <c r="M2939" s="12"/>
    </row>
    <row r="2940" spans="4:13">
      <c r="D2940" s="12"/>
      <c r="E2940" s="89"/>
      <c r="F2940" s="17"/>
      <c r="G2940" s="11"/>
      <c r="H2940" s="11"/>
      <c r="I2940" s="11"/>
      <c r="J2940" s="11"/>
      <c r="K2940" s="12"/>
      <c r="L2940" s="12"/>
      <c r="M2940" s="12"/>
    </row>
    <row r="2941" spans="4:13">
      <c r="D2941" s="12"/>
      <c r="E2941" s="89"/>
      <c r="F2941" s="17"/>
      <c r="G2941" s="11"/>
      <c r="H2941" s="11"/>
      <c r="I2941" s="11"/>
      <c r="J2941" s="11"/>
      <c r="K2941" s="12"/>
      <c r="L2941" s="12"/>
      <c r="M2941" s="12"/>
    </row>
    <row r="2942" spans="4:13">
      <c r="D2942" s="12"/>
      <c r="E2942" s="89"/>
      <c r="F2942" s="17"/>
      <c r="G2942" s="11"/>
      <c r="H2942" s="11"/>
      <c r="I2942" s="11"/>
      <c r="J2942" s="11"/>
      <c r="K2942" s="12"/>
      <c r="L2942" s="12"/>
      <c r="M2942" s="12"/>
    </row>
    <row r="2943" spans="4:13">
      <c r="D2943" s="12"/>
      <c r="E2943" s="89"/>
      <c r="F2943" s="17"/>
      <c r="G2943" s="11"/>
      <c r="H2943" s="11"/>
      <c r="I2943" s="11"/>
      <c r="J2943" s="11"/>
      <c r="K2943" s="12"/>
      <c r="L2943" s="12"/>
      <c r="M2943" s="12"/>
    </row>
    <row r="2944" spans="4:13">
      <c r="D2944" s="12"/>
      <c r="E2944" s="89"/>
      <c r="F2944" s="17"/>
      <c r="G2944" s="11"/>
      <c r="H2944" s="11"/>
      <c r="I2944" s="11"/>
      <c r="J2944" s="11"/>
      <c r="K2944" s="12"/>
      <c r="L2944" s="12"/>
      <c r="M2944" s="12"/>
    </row>
    <row r="2945" spans="4:13">
      <c r="D2945" s="12"/>
      <c r="E2945" s="89"/>
      <c r="F2945" s="17"/>
      <c r="G2945" s="11"/>
      <c r="H2945" s="11"/>
      <c r="I2945" s="11"/>
      <c r="J2945" s="11"/>
      <c r="K2945" s="12"/>
      <c r="L2945" s="12"/>
      <c r="M2945" s="12"/>
    </row>
    <row r="2946" spans="4:13">
      <c r="D2946" s="12"/>
      <c r="E2946" s="89"/>
      <c r="F2946" s="17"/>
      <c r="G2946" s="11"/>
      <c r="H2946" s="11"/>
      <c r="I2946" s="11"/>
      <c r="J2946" s="11"/>
      <c r="K2946" s="12"/>
      <c r="L2946" s="12"/>
      <c r="M2946" s="12"/>
    </row>
    <row r="2947" spans="4:13">
      <c r="D2947" s="12"/>
      <c r="E2947" s="89"/>
      <c r="F2947" s="17"/>
      <c r="G2947" s="11"/>
      <c r="H2947" s="11"/>
      <c r="I2947" s="11"/>
      <c r="J2947" s="11"/>
      <c r="K2947" s="12"/>
      <c r="L2947" s="12"/>
      <c r="M2947" s="12"/>
    </row>
    <row r="2948" spans="4:13">
      <c r="D2948" s="12"/>
      <c r="E2948" s="89"/>
      <c r="F2948" s="17"/>
      <c r="G2948" s="11"/>
      <c r="H2948" s="11"/>
      <c r="I2948" s="11"/>
      <c r="J2948" s="11"/>
      <c r="K2948" s="12"/>
      <c r="L2948" s="12"/>
      <c r="M2948" s="12"/>
    </row>
    <row r="2949" spans="4:13">
      <c r="D2949" s="12"/>
      <c r="E2949" s="89"/>
      <c r="F2949" s="17"/>
      <c r="G2949" s="11"/>
      <c r="H2949" s="11"/>
      <c r="I2949" s="11"/>
      <c r="J2949" s="11"/>
      <c r="K2949" s="12"/>
      <c r="L2949" s="12"/>
      <c r="M2949" s="12"/>
    </row>
    <row r="2950" spans="4:13">
      <c r="D2950" s="12"/>
      <c r="E2950" s="89"/>
      <c r="F2950" s="17"/>
      <c r="G2950" s="11"/>
      <c r="H2950" s="11"/>
      <c r="I2950" s="11"/>
      <c r="J2950" s="11"/>
      <c r="K2950" s="12"/>
      <c r="L2950" s="12"/>
      <c r="M2950" s="12"/>
    </row>
    <row r="2951" spans="4:13">
      <c r="D2951" s="12"/>
      <c r="E2951" s="89"/>
      <c r="F2951" s="17"/>
      <c r="G2951" s="11"/>
      <c r="H2951" s="11"/>
      <c r="I2951" s="11"/>
      <c r="J2951" s="11"/>
      <c r="K2951" s="12"/>
      <c r="L2951" s="12"/>
      <c r="M2951" s="12"/>
    </row>
    <row r="2952" spans="4:13">
      <c r="D2952" s="12"/>
      <c r="E2952" s="89"/>
      <c r="F2952" s="17"/>
      <c r="G2952" s="11"/>
      <c r="H2952" s="11"/>
      <c r="I2952" s="11"/>
      <c r="J2952" s="11"/>
      <c r="K2952" s="12"/>
      <c r="L2952" s="12"/>
      <c r="M2952" s="12"/>
    </row>
    <row r="2953" spans="4:13">
      <c r="D2953" s="12"/>
      <c r="E2953" s="89"/>
      <c r="F2953" s="17"/>
      <c r="G2953" s="11"/>
      <c r="H2953" s="11"/>
      <c r="I2953" s="11"/>
      <c r="J2953" s="11"/>
      <c r="K2953" s="12"/>
      <c r="L2953" s="12"/>
      <c r="M2953" s="12"/>
    </row>
    <row r="2954" spans="4:13">
      <c r="D2954" s="12"/>
      <c r="E2954" s="89"/>
      <c r="F2954" s="17"/>
      <c r="G2954" s="11"/>
      <c r="H2954" s="11"/>
      <c r="I2954" s="11"/>
      <c r="J2954" s="11"/>
      <c r="K2954" s="12"/>
      <c r="L2954" s="12"/>
      <c r="M2954" s="12"/>
    </row>
    <row r="2955" spans="4:13">
      <c r="D2955" s="12"/>
      <c r="E2955" s="89"/>
      <c r="F2955" s="17"/>
      <c r="G2955" s="11"/>
      <c r="H2955" s="11"/>
      <c r="I2955" s="11"/>
      <c r="J2955" s="11"/>
      <c r="K2955" s="12"/>
      <c r="L2955" s="12"/>
      <c r="M2955" s="12"/>
    </row>
    <row r="2956" spans="4:13">
      <c r="D2956" s="12"/>
      <c r="E2956" s="89"/>
      <c r="F2956" s="17"/>
      <c r="G2956" s="11"/>
      <c r="H2956" s="11"/>
      <c r="I2956" s="11"/>
      <c r="J2956" s="11"/>
      <c r="K2956" s="12"/>
      <c r="L2956" s="12"/>
      <c r="M2956" s="12"/>
    </row>
    <row r="2957" spans="4:13">
      <c r="D2957" s="12"/>
      <c r="E2957" s="89"/>
      <c r="F2957" s="17"/>
      <c r="G2957" s="11"/>
      <c r="H2957" s="11"/>
      <c r="I2957" s="11"/>
      <c r="J2957" s="11"/>
      <c r="K2957" s="12"/>
      <c r="L2957" s="12"/>
      <c r="M2957" s="12"/>
    </row>
    <row r="2958" spans="4:13">
      <c r="D2958" s="12"/>
      <c r="E2958" s="89"/>
      <c r="F2958" s="17"/>
      <c r="G2958" s="11"/>
      <c r="H2958" s="11"/>
      <c r="I2958" s="11"/>
      <c r="J2958" s="11"/>
      <c r="K2958" s="12"/>
      <c r="L2958" s="12"/>
      <c r="M2958" s="12"/>
    </row>
    <row r="2959" spans="4:13">
      <c r="D2959" s="12"/>
      <c r="E2959" s="89"/>
      <c r="F2959" s="17"/>
      <c r="G2959" s="11"/>
      <c r="H2959" s="11"/>
      <c r="I2959" s="11"/>
      <c r="J2959" s="11"/>
      <c r="K2959" s="12"/>
      <c r="L2959" s="12"/>
      <c r="M2959" s="12"/>
    </row>
    <row r="2960" spans="4:13">
      <c r="D2960" s="12"/>
      <c r="E2960" s="89"/>
      <c r="F2960" s="17"/>
      <c r="G2960" s="11"/>
      <c r="H2960" s="11"/>
      <c r="I2960" s="11"/>
      <c r="J2960" s="11"/>
      <c r="K2960" s="12"/>
      <c r="L2960" s="12"/>
      <c r="M2960" s="12"/>
    </row>
    <row r="2961" spans="4:13">
      <c r="D2961" s="12"/>
      <c r="E2961" s="89"/>
      <c r="F2961" s="17"/>
      <c r="G2961" s="11"/>
      <c r="H2961" s="11"/>
      <c r="I2961" s="11"/>
      <c r="J2961" s="11"/>
      <c r="K2961" s="12"/>
      <c r="L2961" s="12"/>
      <c r="M2961" s="12"/>
    </row>
    <row r="2962" spans="4:13">
      <c r="D2962" s="12"/>
      <c r="E2962" s="89"/>
      <c r="F2962" s="17"/>
      <c r="G2962" s="11"/>
      <c r="H2962" s="11"/>
      <c r="I2962" s="11"/>
      <c r="J2962" s="11"/>
      <c r="K2962" s="12"/>
      <c r="L2962" s="12"/>
      <c r="M2962" s="12"/>
    </row>
    <row r="2963" spans="4:13">
      <c r="D2963" s="12"/>
      <c r="E2963" s="89"/>
      <c r="F2963" s="17"/>
      <c r="G2963" s="11"/>
      <c r="H2963" s="11"/>
      <c r="I2963" s="11"/>
      <c r="J2963" s="11"/>
      <c r="K2963" s="12"/>
      <c r="L2963" s="12"/>
      <c r="M2963" s="12"/>
    </row>
    <row r="2964" spans="4:13">
      <c r="D2964" s="12"/>
      <c r="E2964" s="89"/>
      <c r="F2964" s="17"/>
      <c r="G2964" s="11"/>
      <c r="H2964" s="11"/>
      <c r="I2964" s="11"/>
      <c r="J2964" s="11"/>
      <c r="K2964" s="12"/>
      <c r="L2964" s="12"/>
      <c r="M2964" s="12"/>
    </row>
    <row r="2965" spans="4:13">
      <c r="D2965" s="12"/>
      <c r="E2965" s="89"/>
      <c r="F2965" s="17"/>
      <c r="G2965" s="11"/>
      <c r="H2965" s="11"/>
      <c r="I2965" s="11"/>
      <c r="J2965" s="11"/>
      <c r="K2965" s="12"/>
      <c r="L2965" s="12"/>
      <c r="M2965" s="12"/>
    </row>
    <row r="2966" spans="4:13">
      <c r="D2966" s="12"/>
      <c r="E2966" s="89"/>
      <c r="F2966" s="17"/>
      <c r="G2966" s="11"/>
      <c r="H2966" s="11"/>
      <c r="I2966" s="11"/>
      <c r="J2966" s="11"/>
      <c r="K2966" s="12"/>
      <c r="L2966" s="12"/>
      <c r="M2966" s="12"/>
    </row>
    <row r="2967" spans="4:13">
      <c r="D2967" s="12"/>
      <c r="E2967" s="89"/>
      <c r="F2967" s="17"/>
      <c r="G2967" s="11"/>
      <c r="H2967" s="11"/>
      <c r="I2967" s="11"/>
      <c r="J2967" s="11"/>
      <c r="K2967" s="12"/>
      <c r="L2967" s="12"/>
      <c r="M2967" s="12"/>
    </row>
    <row r="2968" spans="4:13">
      <c r="D2968" s="12"/>
      <c r="E2968" s="89"/>
      <c r="F2968" s="17"/>
      <c r="G2968" s="11"/>
      <c r="H2968" s="11"/>
      <c r="I2968" s="11"/>
      <c r="J2968" s="11"/>
      <c r="K2968" s="12"/>
      <c r="L2968" s="12"/>
      <c r="M2968" s="12"/>
    </row>
    <row r="2969" spans="4:13">
      <c r="D2969" s="12"/>
      <c r="E2969" s="89"/>
      <c r="F2969" s="17"/>
      <c r="G2969" s="11"/>
      <c r="H2969" s="11"/>
      <c r="I2969" s="11"/>
      <c r="J2969" s="11"/>
      <c r="K2969" s="12"/>
      <c r="L2969" s="12"/>
      <c r="M2969" s="12"/>
    </row>
    <row r="2970" spans="4:13">
      <c r="D2970" s="12"/>
      <c r="E2970" s="89"/>
      <c r="F2970" s="17"/>
      <c r="G2970" s="11"/>
      <c r="H2970" s="11"/>
      <c r="I2970" s="11"/>
      <c r="J2970" s="11"/>
      <c r="K2970" s="12"/>
      <c r="L2970" s="12"/>
      <c r="M2970" s="12"/>
    </row>
    <row r="2971" spans="4:13">
      <c r="D2971" s="12"/>
      <c r="E2971" s="89"/>
      <c r="F2971" s="17"/>
      <c r="G2971" s="11"/>
      <c r="H2971" s="11"/>
      <c r="I2971" s="11"/>
      <c r="J2971" s="11"/>
      <c r="K2971" s="12"/>
      <c r="L2971" s="12"/>
      <c r="M2971" s="12"/>
    </row>
    <row r="2972" spans="4:13">
      <c r="D2972" s="12"/>
      <c r="E2972" s="89"/>
      <c r="F2972" s="17"/>
      <c r="G2972" s="11"/>
      <c r="H2972" s="11"/>
      <c r="I2972" s="11"/>
      <c r="J2972" s="11"/>
      <c r="K2972" s="12"/>
      <c r="L2972" s="12"/>
      <c r="M2972" s="12"/>
    </row>
    <row r="2973" spans="4:13">
      <c r="D2973" s="12"/>
      <c r="E2973" s="89"/>
      <c r="F2973" s="17"/>
      <c r="G2973" s="11"/>
      <c r="H2973" s="11"/>
      <c r="I2973" s="11"/>
      <c r="J2973" s="11"/>
      <c r="K2973" s="12"/>
      <c r="L2973" s="12"/>
      <c r="M2973" s="12"/>
    </row>
    <row r="2974" spans="4:13">
      <c r="D2974" s="12"/>
      <c r="E2974" s="89"/>
      <c r="F2974" s="17"/>
      <c r="G2974" s="11"/>
      <c r="H2974" s="11"/>
      <c r="I2974" s="11"/>
      <c r="J2974" s="11"/>
      <c r="K2974" s="12"/>
      <c r="L2974" s="12"/>
      <c r="M2974" s="12"/>
    </row>
    <row r="2975" spans="4:13">
      <c r="D2975" s="12"/>
      <c r="E2975" s="89"/>
      <c r="F2975" s="17"/>
      <c r="G2975" s="11"/>
      <c r="H2975" s="11"/>
      <c r="I2975" s="11"/>
      <c r="J2975" s="11"/>
      <c r="K2975" s="12"/>
      <c r="L2975" s="12"/>
      <c r="M2975" s="12"/>
    </row>
    <row r="2976" spans="4:13">
      <c r="D2976" s="12"/>
      <c r="E2976" s="89"/>
      <c r="F2976" s="17"/>
      <c r="G2976" s="11"/>
      <c r="H2976" s="11"/>
      <c r="I2976" s="11"/>
      <c r="J2976" s="11"/>
      <c r="K2976" s="12"/>
      <c r="L2976" s="12"/>
      <c r="M2976" s="12"/>
    </row>
    <row r="2977" spans="4:13">
      <c r="D2977" s="12"/>
      <c r="E2977" s="89"/>
      <c r="F2977" s="17"/>
      <c r="G2977" s="11"/>
      <c r="H2977" s="11"/>
      <c r="I2977" s="11"/>
      <c r="J2977" s="11"/>
      <c r="K2977" s="12"/>
      <c r="L2977" s="12"/>
      <c r="M2977" s="12"/>
    </row>
    <row r="2978" spans="4:13">
      <c r="D2978" s="12"/>
      <c r="E2978" s="89"/>
      <c r="F2978" s="17"/>
      <c r="G2978" s="11"/>
      <c r="H2978" s="11"/>
      <c r="I2978" s="11"/>
      <c r="J2978" s="11"/>
      <c r="K2978" s="12"/>
      <c r="L2978" s="12"/>
      <c r="M2978" s="12"/>
    </row>
    <row r="2979" spans="4:13">
      <c r="D2979" s="12"/>
      <c r="E2979" s="89"/>
      <c r="F2979" s="17"/>
      <c r="G2979" s="11"/>
      <c r="H2979" s="11"/>
      <c r="I2979" s="11"/>
      <c r="J2979" s="11"/>
      <c r="K2979" s="12"/>
      <c r="L2979" s="12"/>
      <c r="M2979" s="12"/>
    </row>
    <row r="2980" spans="4:13">
      <c r="D2980" s="12"/>
      <c r="E2980" s="89"/>
      <c r="F2980" s="17"/>
      <c r="G2980" s="11"/>
      <c r="H2980" s="11"/>
      <c r="I2980" s="11"/>
      <c r="J2980" s="11"/>
      <c r="K2980" s="12"/>
      <c r="L2980" s="12"/>
      <c r="M2980" s="12"/>
    </row>
    <row r="2981" spans="4:13">
      <c r="D2981" s="12"/>
      <c r="E2981" s="89"/>
      <c r="F2981" s="17"/>
      <c r="G2981" s="11"/>
      <c r="H2981" s="11"/>
      <c r="I2981" s="11"/>
      <c r="J2981" s="11"/>
      <c r="K2981" s="12"/>
      <c r="L2981" s="12"/>
      <c r="M2981" s="12"/>
    </row>
    <row r="2982" spans="4:13">
      <c r="D2982" s="12"/>
      <c r="E2982" s="89"/>
      <c r="F2982" s="17"/>
      <c r="G2982" s="11"/>
      <c r="H2982" s="11"/>
      <c r="I2982" s="11"/>
      <c r="J2982" s="11"/>
      <c r="K2982" s="12"/>
      <c r="L2982" s="12"/>
      <c r="M2982" s="12"/>
    </row>
    <row r="2983" spans="4:13">
      <c r="D2983" s="12"/>
      <c r="E2983" s="89"/>
      <c r="F2983" s="17"/>
      <c r="G2983" s="11"/>
      <c r="H2983" s="11"/>
      <c r="I2983" s="11"/>
      <c r="J2983" s="11"/>
      <c r="K2983" s="12"/>
      <c r="L2983" s="12"/>
      <c r="M2983" s="12"/>
    </row>
    <row r="2984" spans="4:13">
      <c r="D2984" s="12"/>
      <c r="E2984" s="89"/>
      <c r="F2984" s="17"/>
      <c r="G2984" s="11"/>
      <c r="H2984" s="11"/>
      <c r="I2984" s="11"/>
      <c r="J2984" s="11"/>
      <c r="K2984" s="12"/>
      <c r="L2984" s="12"/>
      <c r="M2984" s="12"/>
    </row>
    <row r="2985" spans="4:13">
      <c r="D2985" s="12"/>
      <c r="E2985" s="89"/>
      <c r="F2985" s="17"/>
      <c r="G2985" s="11"/>
      <c r="H2985" s="11"/>
      <c r="I2985" s="11"/>
      <c r="J2985" s="11"/>
      <c r="K2985" s="12"/>
      <c r="L2985" s="12"/>
      <c r="M2985" s="12"/>
    </row>
    <row r="2986" spans="4:13">
      <c r="D2986" s="12"/>
      <c r="E2986" s="89"/>
      <c r="F2986" s="17"/>
      <c r="G2986" s="11"/>
      <c r="H2986" s="11"/>
      <c r="I2986" s="11"/>
      <c r="J2986" s="11"/>
      <c r="K2986" s="12"/>
      <c r="L2986" s="12"/>
      <c r="M2986" s="12"/>
    </row>
    <row r="2987" spans="4:13">
      <c r="D2987" s="12"/>
      <c r="E2987" s="89"/>
      <c r="F2987" s="17"/>
      <c r="G2987" s="11"/>
      <c r="H2987" s="11"/>
      <c r="I2987" s="11"/>
      <c r="J2987" s="11"/>
      <c r="K2987" s="12"/>
      <c r="L2987" s="12"/>
      <c r="M2987" s="12"/>
    </row>
    <row r="2988" spans="4:13">
      <c r="D2988" s="12"/>
      <c r="E2988" s="89"/>
      <c r="F2988" s="17"/>
      <c r="G2988" s="11"/>
      <c r="H2988" s="11"/>
      <c r="I2988" s="11"/>
      <c r="J2988" s="11"/>
      <c r="K2988" s="12"/>
      <c r="L2988" s="12"/>
      <c r="M2988" s="12"/>
    </row>
    <row r="2989" spans="4:13">
      <c r="D2989" s="12"/>
      <c r="E2989" s="89"/>
      <c r="F2989" s="17"/>
      <c r="G2989" s="11"/>
      <c r="H2989" s="11"/>
      <c r="I2989" s="11"/>
      <c r="J2989" s="11"/>
      <c r="K2989" s="12"/>
      <c r="L2989" s="12"/>
      <c r="M2989" s="12"/>
    </row>
    <row r="2990" spans="4:13">
      <c r="D2990" s="12"/>
      <c r="E2990" s="89"/>
      <c r="F2990" s="17"/>
      <c r="G2990" s="11"/>
      <c r="H2990" s="11"/>
      <c r="I2990" s="11"/>
      <c r="J2990" s="11"/>
      <c r="K2990" s="12"/>
      <c r="L2990" s="12"/>
      <c r="M2990" s="12"/>
    </row>
    <row r="2991" spans="4:13">
      <c r="D2991" s="12"/>
      <c r="E2991" s="89"/>
      <c r="F2991" s="17"/>
      <c r="G2991" s="11"/>
      <c r="H2991" s="11"/>
      <c r="I2991" s="11"/>
      <c r="J2991" s="11"/>
      <c r="K2991" s="12"/>
      <c r="L2991" s="12"/>
      <c r="M2991" s="12"/>
    </row>
    <row r="2992" spans="4:13">
      <c r="D2992" s="12"/>
      <c r="E2992" s="89"/>
      <c r="F2992" s="17"/>
      <c r="G2992" s="11"/>
      <c r="H2992" s="11"/>
      <c r="I2992" s="11"/>
      <c r="J2992" s="11"/>
      <c r="K2992" s="12"/>
      <c r="L2992" s="12"/>
      <c r="M2992" s="12"/>
    </row>
    <row r="2993" spans="4:13">
      <c r="D2993" s="12"/>
      <c r="E2993" s="89"/>
      <c r="F2993" s="17"/>
      <c r="G2993" s="11"/>
      <c r="H2993" s="11"/>
      <c r="I2993" s="11"/>
      <c r="J2993" s="11"/>
      <c r="K2993" s="12"/>
      <c r="L2993" s="12"/>
      <c r="M2993" s="12"/>
    </row>
    <row r="2994" spans="4:13">
      <c r="D2994" s="12"/>
      <c r="E2994" s="89"/>
      <c r="F2994" s="17"/>
      <c r="G2994" s="11"/>
      <c r="H2994" s="11"/>
      <c r="I2994" s="11"/>
      <c r="J2994" s="11"/>
      <c r="K2994" s="12"/>
      <c r="L2994" s="12"/>
      <c r="M2994" s="12"/>
    </row>
    <row r="2995" spans="4:13">
      <c r="D2995" s="12"/>
      <c r="E2995" s="89"/>
      <c r="F2995" s="17"/>
      <c r="G2995" s="11"/>
      <c r="H2995" s="11"/>
      <c r="I2995" s="11"/>
      <c r="J2995" s="11"/>
      <c r="K2995" s="12"/>
      <c r="L2995" s="12"/>
      <c r="M2995" s="12"/>
    </row>
    <row r="2996" spans="4:13">
      <c r="D2996" s="12"/>
      <c r="E2996" s="89"/>
      <c r="F2996" s="17"/>
      <c r="G2996" s="11"/>
      <c r="H2996" s="11"/>
      <c r="I2996" s="11"/>
      <c r="J2996" s="11"/>
      <c r="K2996" s="12"/>
      <c r="L2996" s="12"/>
      <c r="M2996" s="12"/>
    </row>
    <row r="2997" spans="4:13">
      <c r="D2997" s="12"/>
      <c r="E2997" s="89"/>
      <c r="F2997" s="17"/>
      <c r="G2997" s="11"/>
      <c r="H2997" s="11"/>
      <c r="I2997" s="11"/>
      <c r="J2997" s="11"/>
      <c r="K2997" s="12"/>
      <c r="L2997" s="12"/>
      <c r="M2997" s="12"/>
    </row>
    <row r="2998" spans="4:13">
      <c r="D2998" s="12"/>
      <c r="E2998" s="89"/>
      <c r="F2998" s="17"/>
      <c r="G2998" s="11"/>
      <c r="H2998" s="11"/>
      <c r="I2998" s="11"/>
      <c r="J2998" s="11"/>
      <c r="K2998" s="12"/>
      <c r="L2998" s="12"/>
      <c r="M2998" s="12"/>
    </row>
    <row r="2999" spans="4:13">
      <c r="D2999" s="12"/>
      <c r="E2999" s="89"/>
      <c r="F2999" s="17"/>
      <c r="G2999" s="11"/>
      <c r="H2999" s="11"/>
      <c r="I2999" s="11"/>
      <c r="J2999" s="11"/>
      <c r="K2999" s="12"/>
      <c r="L2999" s="12"/>
      <c r="M2999" s="12"/>
    </row>
    <row r="3000" spans="4:13">
      <c r="D3000" s="12"/>
      <c r="E3000" s="89"/>
      <c r="F3000" s="17"/>
      <c r="G3000" s="11"/>
      <c r="H3000" s="11"/>
      <c r="I3000" s="11"/>
      <c r="J3000" s="11"/>
      <c r="K3000" s="12"/>
      <c r="L3000" s="12"/>
      <c r="M3000" s="12"/>
    </row>
    <row r="3001" spans="4:13">
      <c r="D3001" s="12"/>
      <c r="E3001" s="89"/>
      <c r="F3001" s="17"/>
      <c r="G3001" s="11"/>
      <c r="H3001" s="11"/>
      <c r="I3001" s="11"/>
      <c r="J3001" s="11"/>
      <c r="K3001" s="12"/>
      <c r="L3001" s="12"/>
      <c r="M3001" s="12"/>
    </row>
    <row r="3002" spans="4:13">
      <c r="D3002" s="12"/>
      <c r="E3002" s="89"/>
      <c r="F3002" s="17"/>
      <c r="G3002" s="11"/>
      <c r="H3002" s="11"/>
      <c r="I3002" s="11"/>
      <c r="J3002" s="11"/>
      <c r="K3002" s="12"/>
      <c r="L3002" s="12"/>
      <c r="M3002" s="12"/>
    </row>
    <row r="3003" spans="4:13">
      <c r="D3003" s="12"/>
      <c r="E3003" s="89"/>
      <c r="F3003" s="17"/>
      <c r="G3003" s="11"/>
      <c r="H3003" s="11"/>
      <c r="I3003" s="11"/>
      <c r="J3003" s="11"/>
      <c r="K3003" s="12"/>
      <c r="L3003" s="12"/>
      <c r="M3003" s="12"/>
    </row>
    <row r="3004" spans="4:13">
      <c r="D3004" s="12"/>
      <c r="E3004" s="89"/>
      <c r="F3004" s="17"/>
      <c r="G3004" s="11"/>
      <c r="H3004" s="11"/>
      <c r="I3004" s="11"/>
      <c r="J3004" s="11"/>
      <c r="K3004" s="12"/>
      <c r="L3004" s="12"/>
      <c r="M3004" s="12"/>
    </row>
    <row r="3005" spans="4:13">
      <c r="D3005" s="12"/>
      <c r="E3005" s="89"/>
      <c r="F3005" s="17"/>
      <c r="G3005" s="11"/>
      <c r="H3005" s="11"/>
      <c r="I3005" s="11"/>
      <c r="J3005" s="11"/>
      <c r="K3005" s="12"/>
      <c r="L3005" s="12"/>
      <c r="M3005" s="12"/>
    </row>
    <row r="3006" spans="4:13">
      <c r="D3006" s="12"/>
      <c r="E3006" s="89"/>
      <c r="F3006" s="17"/>
      <c r="G3006" s="11"/>
      <c r="H3006" s="11"/>
      <c r="I3006" s="11"/>
      <c r="J3006" s="11"/>
      <c r="K3006" s="12"/>
      <c r="L3006" s="12"/>
      <c r="M3006" s="12"/>
    </row>
    <row r="3007" spans="4:13">
      <c r="D3007" s="12"/>
      <c r="E3007" s="89"/>
      <c r="F3007" s="17"/>
      <c r="G3007" s="11"/>
      <c r="H3007" s="11"/>
      <c r="I3007" s="11"/>
      <c r="J3007" s="11"/>
      <c r="K3007" s="12"/>
      <c r="L3007" s="12"/>
      <c r="M3007" s="12"/>
    </row>
    <row r="3008" spans="4:13">
      <c r="D3008" s="12"/>
      <c r="E3008" s="89"/>
      <c r="F3008" s="17"/>
      <c r="G3008" s="11"/>
      <c r="H3008" s="11"/>
      <c r="I3008" s="11"/>
      <c r="J3008" s="11"/>
      <c r="K3008" s="12"/>
      <c r="L3008" s="12"/>
      <c r="M3008" s="12"/>
    </row>
    <row r="3009" spans="4:13">
      <c r="D3009" s="12"/>
      <c r="E3009" s="89"/>
      <c r="F3009" s="17"/>
      <c r="G3009" s="11"/>
      <c r="H3009" s="11"/>
      <c r="I3009" s="11"/>
      <c r="J3009" s="11"/>
      <c r="K3009" s="12"/>
      <c r="L3009" s="12"/>
      <c r="M3009" s="12"/>
    </row>
    <row r="3010" spans="4:13">
      <c r="D3010" s="12"/>
      <c r="E3010" s="89"/>
      <c r="F3010" s="17"/>
      <c r="G3010" s="11"/>
      <c r="H3010" s="11"/>
      <c r="I3010" s="11"/>
      <c r="J3010" s="11"/>
      <c r="K3010" s="12"/>
      <c r="L3010" s="12"/>
      <c r="M3010" s="12"/>
    </row>
    <row r="3011" spans="4:13">
      <c r="D3011" s="12"/>
      <c r="E3011" s="89"/>
      <c r="F3011" s="17"/>
      <c r="G3011" s="11"/>
      <c r="H3011" s="11"/>
      <c r="I3011" s="11"/>
      <c r="J3011" s="11"/>
      <c r="K3011" s="12"/>
      <c r="L3011" s="12"/>
      <c r="M3011" s="12"/>
    </row>
    <row r="3012" spans="4:13">
      <c r="D3012" s="12"/>
      <c r="E3012" s="89"/>
      <c r="F3012" s="17"/>
      <c r="G3012" s="11"/>
      <c r="H3012" s="11"/>
      <c r="I3012" s="11"/>
      <c r="J3012" s="11"/>
      <c r="K3012" s="12"/>
      <c r="L3012" s="12"/>
      <c r="M3012" s="12"/>
    </row>
    <row r="3013" spans="4:13">
      <c r="D3013" s="12"/>
      <c r="E3013" s="89"/>
      <c r="F3013" s="17"/>
      <c r="G3013" s="11"/>
      <c r="H3013" s="11"/>
      <c r="I3013" s="11"/>
      <c r="J3013" s="11"/>
      <c r="K3013" s="12"/>
      <c r="L3013" s="12"/>
      <c r="M3013" s="12"/>
    </row>
    <row r="3014" spans="4:13">
      <c r="D3014" s="12"/>
      <c r="E3014" s="89"/>
      <c r="F3014" s="17"/>
      <c r="G3014" s="11"/>
      <c r="H3014" s="11"/>
      <c r="I3014" s="11"/>
      <c r="J3014" s="11"/>
      <c r="K3014" s="12"/>
      <c r="L3014" s="12"/>
      <c r="M3014" s="12"/>
    </row>
    <row r="3015" spans="4:13">
      <c r="D3015" s="12"/>
      <c r="E3015" s="89"/>
      <c r="F3015" s="17"/>
      <c r="G3015" s="11"/>
      <c r="H3015" s="11"/>
      <c r="I3015" s="11"/>
      <c r="J3015" s="11"/>
      <c r="K3015" s="12"/>
      <c r="L3015" s="12"/>
      <c r="M3015" s="12"/>
    </row>
    <row r="3016" spans="4:13">
      <c r="D3016" s="12"/>
      <c r="E3016" s="89"/>
      <c r="F3016" s="17"/>
      <c r="G3016" s="11"/>
      <c r="H3016" s="11"/>
      <c r="I3016" s="11"/>
      <c r="J3016" s="11"/>
      <c r="K3016" s="12"/>
      <c r="L3016" s="12"/>
      <c r="M3016" s="12"/>
    </row>
    <row r="3017" spans="4:13">
      <c r="D3017" s="12"/>
      <c r="E3017" s="89"/>
      <c r="F3017" s="17"/>
      <c r="G3017" s="11"/>
      <c r="H3017" s="11"/>
      <c r="I3017" s="11"/>
      <c r="J3017" s="11"/>
      <c r="K3017" s="12"/>
      <c r="L3017" s="12"/>
      <c r="M3017" s="12"/>
    </row>
    <row r="3018" spans="4:13">
      <c r="D3018" s="12"/>
      <c r="E3018" s="89"/>
      <c r="F3018" s="17"/>
      <c r="G3018" s="11"/>
      <c r="H3018" s="11"/>
      <c r="I3018" s="11"/>
      <c r="J3018" s="11"/>
      <c r="K3018" s="12"/>
      <c r="L3018" s="12"/>
      <c r="M3018" s="12"/>
    </row>
    <row r="3019" spans="4:13">
      <c r="D3019" s="12"/>
      <c r="E3019" s="89"/>
      <c r="F3019" s="17"/>
      <c r="G3019" s="11"/>
      <c r="H3019" s="11"/>
      <c r="I3019" s="11"/>
      <c r="J3019" s="11"/>
      <c r="K3019" s="12"/>
      <c r="L3019" s="12"/>
      <c r="M3019" s="12"/>
    </row>
    <row r="3020" spans="4:13">
      <c r="D3020" s="12"/>
      <c r="E3020" s="89"/>
      <c r="F3020" s="17"/>
      <c r="G3020" s="11"/>
      <c r="H3020" s="11"/>
      <c r="I3020" s="11"/>
      <c r="J3020" s="11"/>
      <c r="K3020" s="12"/>
      <c r="L3020" s="12"/>
      <c r="M3020" s="12"/>
    </row>
    <row r="3021" spans="4:13">
      <c r="D3021" s="12"/>
      <c r="E3021" s="89"/>
      <c r="F3021" s="17"/>
      <c r="G3021" s="11"/>
      <c r="H3021" s="11"/>
      <c r="I3021" s="11"/>
      <c r="J3021" s="11"/>
      <c r="K3021" s="12"/>
      <c r="L3021" s="12"/>
      <c r="M3021" s="12"/>
    </row>
    <row r="3022" spans="4:13">
      <c r="D3022" s="12"/>
      <c r="E3022" s="89"/>
      <c r="F3022" s="17"/>
      <c r="G3022" s="11"/>
      <c r="H3022" s="11"/>
      <c r="I3022" s="11"/>
      <c r="J3022" s="11"/>
      <c r="K3022" s="12"/>
      <c r="L3022" s="12"/>
      <c r="M3022" s="12"/>
    </row>
    <row r="3023" spans="4:13">
      <c r="D3023" s="12"/>
      <c r="E3023" s="89"/>
      <c r="F3023" s="17"/>
      <c r="G3023" s="11"/>
      <c r="H3023" s="11"/>
      <c r="I3023" s="11"/>
      <c r="J3023" s="11"/>
      <c r="K3023" s="12"/>
      <c r="L3023" s="12"/>
      <c r="M3023" s="12"/>
    </row>
    <row r="3024" spans="4:13">
      <c r="D3024" s="12"/>
      <c r="E3024" s="89"/>
      <c r="F3024" s="17"/>
      <c r="G3024" s="11"/>
      <c r="H3024" s="11"/>
      <c r="I3024" s="11"/>
      <c r="J3024" s="11"/>
      <c r="K3024" s="12"/>
      <c r="L3024" s="12"/>
      <c r="M3024" s="12"/>
    </row>
    <row r="3025" spans="4:13">
      <c r="D3025" s="12"/>
      <c r="E3025" s="89"/>
      <c r="F3025" s="17"/>
      <c r="G3025" s="11"/>
      <c r="H3025" s="11"/>
      <c r="I3025" s="11"/>
      <c r="J3025" s="11"/>
      <c r="K3025" s="12"/>
      <c r="L3025" s="12"/>
      <c r="M3025" s="12"/>
    </row>
    <row r="3026" spans="4:13">
      <c r="D3026" s="12"/>
      <c r="E3026" s="89"/>
      <c r="F3026" s="17"/>
      <c r="G3026" s="11"/>
      <c r="H3026" s="11"/>
      <c r="I3026" s="11"/>
      <c r="J3026" s="11"/>
      <c r="K3026" s="12"/>
      <c r="L3026" s="12"/>
      <c r="M3026" s="12"/>
    </row>
    <row r="3027" spans="4:13">
      <c r="D3027" s="12"/>
      <c r="E3027" s="89"/>
      <c r="F3027" s="17"/>
      <c r="G3027" s="11"/>
      <c r="H3027" s="11"/>
      <c r="I3027" s="11"/>
      <c r="J3027" s="11"/>
      <c r="K3027" s="12"/>
      <c r="L3027" s="12"/>
      <c r="M3027" s="12"/>
    </row>
    <row r="3028" spans="4:13">
      <c r="D3028" s="12"/>
      <c r="E3028" s="89"/>
      <c r="F3028" s="17"/>
      <c r="G3028" s="11"/>
      <c r="H3028" s="11"/>
      <c r="I3028" s="11"/>
      <c r="J3028" s="11"/>
      <c r="K3028" s="12"/>
      <c r="L3028" s="12"/>
      <c r="M3028" s="12"/>
    </row>
    <row r="3029" spans="4:13">
      <c r="D3029" s="12"/>
      <c r="E3029" s="89"/>
      <c r="F3029" s="17"/>
      <c r="G3029" s="11"/>
      <c r="H3029" s="11"/>
      <c r="I3029" s="11"/>
      <c r="J3029" s="11"/>
      <c r="K3029" s="12"/>
      <c r="L3029" s="12"/>
      <c r="M3029" s="12"/>
    </row>
    <row r="3030" spans="4:13">
      <c r="D3030" s="12"/>
      <c r="E3030" s="89"/>
      <c r="F3030" s="17"/>
      <c r="G3030" s="11"/>
      <c r="H3030" s="11"/>
      <c r="I3030" s="11"/>
      <c r="J3030" s="11"/>
      <c r="K3030" s="12"/>
      <c r="L3030" s="12"/>
      <c r="M3030" s="12"/>
    </row>
    <row r="3031" spans="4:13">
      <c r="D3031" s="12"/>
      <c r="E3031" s="89"/>
      <c r="F3031" s="17"/>
      <c r="G3031" s="11"/>
      <c r="H3031" s="11"/>
      <c r="I3031" s="11"/>
      <c r="J3031" s="11"/>
      <c r="K3031" s="12"/>
      <c r="L3031" s="12"/>
      <c r="M3031" s="12"/>
    </row>
    <row r="3032" spans="4:13">
      <c r="D3032" s="12"/>
      <c r="E3032" s="89"/>
      <c r="F3032" s="17"/>
      <c r="G3032" s="11"/>
      <c r="H3032" s="11"/>
      <c r="I3032" s="11"/>
      <c r="J3032" s="11"/>
      <c r="K3032" s="12"/>
      <c r="L3032" s="12"/>
      <c r="M3032" s="12"/>
    </row>
    <row r="3033" spans="4:13">
      <c r="D3033" s="12"/>
      <c r="E3033" s="89"/>
      <c r="F3033" s="17"/>
      <c r="G3033" s="11"/>
      <c r="H3033" s="11"/>
      <c r="I3033" s="11"/>
      <c r="J3033" s="11"/>
      <c r="K3033" s="12"/>
      <c r="L3033" s="12"/>
      <c r="M3033" s="12"/>
    </row>
    <row r="3034" spans="4:13">
      <c r="D3034" s="12"/>
      <c r="E3034" s="89"/>
      <c r="F3034" s="17"/>
      <c r="G3034" s="11"/>
      <c r="H3034" s="11"/>
      <c r="I3034" s="11"/>
      <c r="J3034" s="11"/>
      <c r="K3034" s="12"/>
      <c r="L3034" s="12"/>
      <c r="M3034" s="12"/>
    </row>
    <row r="3035" spans="4:13">
      <c r="D3035" s="12"/>
      <c r="E3035" s="89"/>
      <c r="F3035" s="17"/>
      <c r="G3035" s="11"/>
      <c r="H3035" s="11"/>
      <c r="I3035" s="11"/>
      <c r="J3035" s="11"/>
      <c r="K3035" s="12"/>
      <c r="L3035" s="12"/>
      <c r="M3035" s="12"/>
    </row>
    <row r="3036" spans="4:13">
      <c r="D3036" s="12"/>
      <c r="E3036" s="89"/>
      <c r="F3036" s="17"/>
      <c r="G3036" s="11"/>
      <c r="H3036" s="11"/>
      <c r="I3036" s="11"/>
      <c r="J3036" s="11"/>
      <c r="K3036" s="12"/>
      <c r="L3036" s="12"/>
      <c r="M3036" s="12"/>
    </row>
    <row r="3037" spans="4:13">
      <c r="D3037" s="12"/>
      <c r="E3037" s="89"/>
      <c r="F3037" s="17"/>
      <c r="G3037" s="11"/>
      <c r="H3037" s="11"/>
      <c r="I3037" s="11"/>
      <c r="J3037" s="11"/>
      <c r="K3037" s="12"/>
      <c r="L3037" s="12"/>
      <c r="M3037" s="12"/>
    </row>
    <row r="3038" spans="4:13">
      <c r="D3038" s="12"/>
      <c r="E3038" s="89"/>
      <c r="F3038" s="17"/>
      <c r="G3038" s="11"/>
      <c r="H3038" s="11"/>
      <c r="I3038" s="11"/>
      <c r="J3038" s="11"/>
      <c r="K3038" s="12"/>
      <c r="L3038" s="12"/>
      <c r="M3038" s="12"/>
    </row>
    <row r="3039" spans="4:13">
      <c r="D3039" s="12"/>
      <c r="E3039" s="89"/>
      <c r="F3039" s="17"/>
      <c r="G3039" s="11"/>
      <c r="H3039" s="11"/>
      <c r="I3039" s="11"/>
      <c r="J3039" s="11"/>
      <c r="K3039" s="12"/>
      <c r="L3039" s="12"/>
      <c r="M3039" s="12"/>
    </row>
    <row r="3040" spans="4:13">
      <c r="D3040" s="12"/>
      <c r="E3040" s="89"/>
      <c r="F3040" s="17"/>
      <c r="G3040" s="11"/>
      <c r="H3040" s="11"/>
      <c r="I3040" s="11"/>
      <c r="J3040" s="11"/>
      <c r="K3040" s="12"/>
      <c r="L3040" s="12"/>
      <c r="M3040" s="12"/>
    </row>
    <row r="3041" spans="4:13">
      <c r="D3041" s="12"/>
      <c r="E3041" s="89"/>
      <c r="F3041" s="17"/>
      <c r="G3041" s="11"/>
      <c r="H3041" s="11"/>
      <c r="I3041" s="11"/>
      <c r="J3041" s="11"/>
      <c r="K3041" s="12"/>
      <c r="L3041" s="12"/>
      <c r="M3041" s="12"/>
    </row>
    <row r="3042" spans="4:13">
      <c r="D3042" s="12"/>
      <c r="E3042" s="89"/>
      <c r="F3042" s="17"/>
      <c r="G3042" s="11"/>
      <c r="H3042" s="11"/>
      <c r="I3042" s="11"/>
      <c r="J3042" s="11"/>
      <c r="K3042" s="12"/>
      <c r="L3042" s="12"/>
      <c r="M3042" s="12"/>
    </row>
    <row r="3043" spans="4:13">
      <c r="D3043" s="12"/>
      <c r="E3043" s="89"/>
      <c r="F3043" s="17"/>
      <c r="G3043" s="11"/>
      <c r="H3043" s="11"/>
      <c r="I3043" s="11"/>
      <c r="J3043" s="11"/>
      <c r="K3043" s="12"/>
      <c r="L3043" s="12"/>
      <c r="M3043" s="12"/>
    </row>
    <row r="3044" spans="4:13">
      <c r="D3044" s="12"/>
      <c r="E3044" s="89"/>
      <c r="F3044" s="17"/>
      <c r="G3044" s="11"/>
      <c r="H3044" s="11"/>
      <c r="I3044" s="11"/>
      <c r="J3044" s="11"/>
      <c r="K3044" s="12"/>
      <c r="L3044" s="12"/>
      <c r="M3044" s="12"/>
    </row>
    <row r="3045" spans="4:13">
      <c r="D3045" s="12"/>
      <c r="E3045" s="89"/>
      <c r="F3045" s="17"/>
      <c r="G3045" s="11"/>
      <c r="H3045" s="11"/>
      <c r="I3045" s="11"/>
      <c r="J3045" s="11"/>
      <c r="K3045" s="12"/>
      <c r="L3045" s="12"/>
      <c r="M3045" s="12"/>
    </row>
    <row r="3046" spans="4:13">
      <c r="D3046" s="12"/>
      <c r="E3046" s="89"/>
      <c r="F3046" s="17"/>
      <c r="G3046" s="11"/>
      <c r="H3046" s="11"/>
      <c r="I3046" s="11"/>
      <c r="J3046" s="11"/>
      <c r="K3046" s="12"/>
      <c r="L3046" s="12"/>
      <c r="M3046" s="12"/>
    </row>
    <row r="3047" spans="4:13">
      <c r="D3047" s="12"/>
      <c r="E3047" s="89"/>
      <c r="F3047" s="17"/>
      <c r="G3047" s="11"/>
      <c r="H3047" s="11"/>
      <c r="I3047" s="11"/>
      <c r="J3047" s="11"/>
      <c r="K3047" s="12"/>
      <c r="L3047" s="12"/>
      <c r="M3047" s="12"/>
    </row>
    <row r="3048" spans="4:13">
      <c r="D3048" s="12"/>
      <c r="E3048" s="89"/>
      <c r="F3048" s="17"/>
      <c r="G3048" s="11"/>
      <c r="H3048" s="11"/>
      <c r="I3048" s="11"/>
      <c r="J3048" s="11"/>
      <c r="K3048" s="12"/>
      <c r="L3048" s="12"/>
      <c r="M3048" s="12"/>
    </row>
    <row r="3049" spans="4:13">
      <c r="D3049" s="12"/>
      <c r="E3049" s="89"/>
      <c r="F3049" s="17"/>
      <c r="G3049" s="11"/>
      <c r="H3049" s="11"/>
      <c r="I3049" s="11"/>
      <c r="J3049" s="11"/>
      <c r="K3049" s="12"/>
      <c r="L3049" s="12"/>
      <c r="M3049" s="12"/>
    </row>
    <row r="3050" spans="4:13">
      <c r="D3050" s="12"/>
      <c r="E3050" s="89"/>
      <c r="F3050" s="17"/>
      <c r="G3050" s="11"/>
      <c r="H3050" s="11"/>
      <c r="I3050" s="11"/>
      <c r="J3050" s="11"/>
      <c r="K3050" s="12"/>
      <c r="L3050" s="12"/>
      <c r="M3050" s="12"/>
    </row>
    <row r="3051" spans="4:13">
      <c r="D3051" s="12"/>
      <c r="E3051" s="89"/>
      <c r="F3051" s="17"/>
      <c r="G3051" s="11"/>
      <c r="H3051" s="11"/>
      <c r="I3051" s="11"/>
      <c r="J3051" s="11"/>
      <c r="K3051" s="12"/>
      <c r="L3051" s="12"/>
      <c r="M3051" s="12"/>
    </row>
    <row r="3052" spans="4:13">
      <c r="D3052" s="12"/>
      <c r="E3052" s="89"/>
      <c r="F3052" s="17"/>
      <c r="G3052" s="11"/>
      <c r="H3052" s="11"/>
      <c r="I3052" s="11"/>
      <c r="J3052" s="11"/>
      <c r="K3052" s="12"/>
      <c r="L3052" s="12"/>
      <c r="M3052" s="12"/>
    </row>
    <row r="3053" spans="4:13">
      <c r="D3053" s="12"/>
      <c r="E3053" s="89"/>
      <c r="F3053" s="17"/>
      <c r="G3053" s="11"/>
      <c r="H3053" s="11"/>
      <c r="I3053" s="11"/>
      <c r="J3053" s="11"/>
      <c r="K3053" s="12"/>
      <c r="L3053" s="12"/>
      <c r="M3053" s="12"/>
    </row>
    <row r="3054" spans="4:13">
      <c r="D3054" s="12"/>
      <c r="E3054" s="89"/>
      <c r="F3054" s="17"/>
      <c r="G3054" s="11"/>
      <c r="H3054" s="11"/>
      <c r="I3054" s="11"/>
      <c r="J3054" s="11"/>
      <c r="K3054" s="12"/>
      <c r="L3054" s="12"/>
      <c r="M3054" s="12"/>
    </row>
    <row r="3055" spans="4:13">
      <c r="D3055" s="12"/>
      <c r="E3055" s="89"/>
      <c r="F3055" s="17"/>
      <c r="G3055" s="11"/>
      <c r="H3055" s="11"/>
      <c r="I3055" s="11"/>
      <c r="J3055" s="11"/>
      <c r="K3055" s="12"/>
      <c r="L3055" s="12"/>
      <c r="M3055" s="12"/>
    </row>
    <row r="3056" spans="4:13">
      <c r="D3056" s="12"/>
      <c r="E3056" s="89"/>
      <c r="F3056" s="17"/>
      <c r="G3056" s="11"/>
      <c r="H3056" s="11"/>
      <c r="I3056" s="11"/>
      <c r="J3056" s="11"/>
      <c r="K3056" s="12"/>
      <c r="L3056" s="12"/>
      <c r="M3056" s="12"/>
    </row>
    <row r="3057" spans="4:13">
      <c r="D3057" s="12"/>
      <c r="E3057" s="89"/>
      <c r="F3057" s="17"/>
      <c r="G3057" s="11"/>
      <c r="H3057" s="11"/>
      <c r="I3057" s="11"/>
      <c r="J3057" s="11"/>
      <c r="K3057" s="12"/>
      <c r="L3057" s="12"/>
      <c r="M3057" s="12"/>
    </row>
    <row r="3058" spans="4:13">
      <c r="D3058" s="12"/>
      <c r="E3058" s="89"/>
      <c r="F3058" s="17"/>
      <c r="G3058" s="11"/>
      <c r="H3058" s="11"/>
      <c r="I3058" s="11"/>
      <c r="J3058" s="11"/>
      <c r="K3058" s="12"/>
      <c r="L3058" s="12"/>
      <c r="M3058" s="12"/>
    </row>
    <row r="3059" spans="4:13">
      <c r="D3059" s="12"/>
      <c r="E3059" s="89"/>
      <c r="F3059" s="17"/>
      <c r="G3059" s="11"/>
      <c r="H3059" s="11"/>
      <c r="I3059" s="11"/>
      <c r="J3059" s="11"/>
      <c r="K3059" s="12"/>
      <c r="L3059" s="12"/>
      <c r="M3059" s="12"/>
    </row>
    <row r="3060" spans="4:13">
      <c r="D3060" s="12"/>
      <c r="E3060" s="89"/>
      <c r="F3060" s="17"/>
      <c r="G3060" s="11"/>
      <c r="H3060" s="11"/>
      <c r="I3060" s="11"/>
      <c r="J3060" s="11"/>
      <c r="K3060" s="12"/>
      <c r="L3060" s="12"/>
      <c r="M3060" s="12"/>
    </row>
    <row r="3061" spans="4:13">
      <c r="D3061" s="12"/>
      <c r="E3061" s="89"/>
      <c r="F3061" s="17"/>
      <c r="G3061" s="11"/>
      <c r="H3061" s="11"/>
      <c r="I3061" s="11"/>
      <c r="J3061" s="11"/>
      <c r="K3061" s="12"/>
      <c r="L3061" s="12"/>
      <c r="M3061" s="12"/>
    </row>
    <row r="3062" spans="4:13">
      <c r="D3062" s="12"/>
      <c r="E3062" s="89"/>
      <c r="F3062" s="17"/>
      <c r="G3062" s="11"/>
      <c r="H3062" s="11"/>
      <c r="I3062" s="11"/>
      <c r="J3062" s="11"/>
      <c r="K3062" s="12"/>
      <c r="L3062" s="12"/>
      <c r="M3062" s="12"/>
    </row>
    <row r="3063" spans="4:13">
      <c r="D3063" s="12"/>
      <c r="E3063" s="89"/>
      <c r="F3063" s="12"/>
      <c r="G3063" s="12"/>
      <c r="H3063" s="12"/>
      <c r="I3063" s="12"/>
      <c r="J3063" s="12"/>
      <c r="K3063" s="12"/>
      <c r="L3063" s="12"/>
      <c r="M3063" s="19"/>
    </row>
    <row r="3064" spans="4:13">
      <c r="D3064" s="12"/>
      <c r="E3064" s="89"/>
      <c r="F3064" s="12"/>
      <c r="G3064" s="12"/>
      <c r="H3064" s="12"/>
      <c r="I3064" s="12"/>
      <c r="J3064" s="12"/>
      <c r="K3064" s="12"/>
      <c r="L3064" s="12"/>
      <c r="M3064" s="12"/>
    </row>
    <row r="3065" spans="4:13">
      <c r="D3065" s="12"/>
      <c r="E3065" s="89"/>
      <c r="F3065" s="12"/>
      <c r="G3065" s="12"/>
      <c r="H3065" s="12"/>
      <c r="I3065" s="12"/>
      <c r="J3065" s="12"/>
      <c r="K3065" s="12"/>
      <c r="L3065" s="12"/>
      <c r="M3065" s="12"/>
    </row>
    <row r="3066" spans="4:13">
      <c r="D3066" s="12"/>
      <c r="E3066" s="89"/>
      <c r="F3066" s="12"/>
      <c r="G3066" s="12"/>
      <c r="H3066" s="12"/>
      <c r="I3066" s="12"/>
      <c r="J3066" s="12"/>
      <c r="K3066" s="12"/>
      <c r="L3066" s="12"/>
      <c r="M3066" s="12"/>
    </row>
    <row r="3067" spans="4:13">
      <c r="D3067" s="12"/>
      <c r="E3067" s="89"/>
      <c r="F3067" s="12"/>
      <c r="G3067" s="12"/>
      <c r="H3067" s="12"/>
      <c r="I3067" s="12"/>
      <c r="J3067" s="12"/>
      <c r="K3067" s="12"/>
      <c r="L3067" s="12"/>
      <c r="M3067" s="12"/>
    </row>
    <row r="3068" spans="4:13">
      <c r="D3068" s="12"/>
      <c r="E3068" s="89"/>
      <c r="F3068" s="12"/>
      <c r="G3068" s="12"/>
      <c r="H3068" s="12"/>
      <c r="I3068" s="12"/>
      <c r="J3068" s="12"/>
      <c r="K3068" s="12"/>
      <c r="L3068" s="12"/>
      <c r="M3068" s="12"/>
    </row>
    <row r="3069" spans="4:13">
      <c r="D3069" s="12"/>
      <c r="E3069" s="89"/>
      <c r="F3069" s="12"/>
      <c r="G3069" s="12"/>
      <c r="H3069" s="12"/>
      <c r="I3069" s="12"/>
      <c r="J3069" s="12"/>
      <c r="K3069" s="12"/>
      <c r="L3069" s="12"/>
      <c r="M3069" s="12"/>
    </row>
    <row r="3070" spans="4:13">
      <c r="D3070" s="12"/>
      <c r="E3070" s="89"/>
      <c r="F3070" s="12"/>
      <c r="G3070" s="12"/>
      <c r="H3070" s="12"/>
      <c r="I3070" s="12"/>
      <c r="J3070" s="12"/>
      <c r="K3070" s="12"/>
      <c r="L3070" s="12"/>
      <c r="M3070" s="12"/>
    </row>
    <row r="3071" spans="4:13">
      <c r="D3071" s="12"/>
      <c r="E3071" s="89"/>
      <c r="F3071" s="12"/>
      <c r="G3071" s="12"/>
      <c r="H3071" s="12"/>
      <c r="I3071" s="12"/>
      <c r="J3071" s="12"/>
      <c r="K3071" s="12"/>
      <c r="L3071" s="12"/>
      <c r="M3071" s="12"/>
    </row>
    <row r="3072" spans="4:13">
      <c r="D3072" s="12"/>
      <c r="E3072" s="89"/>
      <c r="F3072" s="12"/>
      <c r="G3072" s="12"/>
      <c r="H3072" s="12"/>
      <c r="I3072" s="12"/>
      <c r="J3072" s="12"/>
      <c r="K3072" s="12"/>
      <c r="L3072" s="12"/>
      <c r="M3072" s="12"/>
    </row>
    <row r="3073" spans="4:13">
      <c r="D3073" s="12"/>
      <c r="E3073" s="89"/>
      <c r="F3073" s="12"/>
      <c r="G3073" s="12"/>
      <c r="H3073" s="12"/>
      <c r="I3073" s="12"/>
      <c r="J3073" s="12"/>
      <c r="K3073" s="12"/>
      <c r="L3073" s="12"/>
      <c r="M3073" s="12"/>
    </row>
    <row r="3074" spans="4:13">
      <c r="D3074" s="12"/>
      <c r="E3074" s="89"/>
      <c r="F3074" s="12"/>
      <c r="G3074" s="12"/>
      <c r="H3074" s="12"/>
      <c r="I3074" s="12"/>
      <c r="J3074" s="12"/>
      <c r="K3074" s="12"/>
      <c r="L3074" s="12"/>
      <c r="M3074" s="12"/>
    </row>
    <row r="3075" spans="4:13">
      <c r="D3075" s="12"/>
      <c r="E3075" s="89"/>
      <c r="F3075" s="12"/>
      <c r="G3075" s="12"/>
      <c r="H3075" s="12"/>
      <c r="I3075" s="12"/>
      <c r="J3075" s="12"/>
      <c r="K3075" s="12"/>
      <c r="L3075" s="12"/>
      <c r="M3075" s="12"/>
    </row>
    <row r="3076" spans="4:13">
      <c r="D3076" s="12"/>
      <c r="E3076" s="89"/>
      <c r="F3076" s="12"/>
      <c r="G3076" s="12"/>
      <c r="H3076" s="12"/>
      <c r="I3076" s="12"/>
      <c r="J3076" s="12"/>
      <c r="K3076" s="12"/>
      <c r="L3076" s="12"/>
      <c r="M3076" s="12"/>
    </row>
    <row r="3077" spans="4:13">
      <c r="D3077" s="12"/>
      <c r="E3077" s="89"/>
      <c r="F3077" s="12"/>
      <c r="G3077" s="12"/>
      <c r="H3077" s="12"/>
      <c r="I3077" s="12"/>
      <c r="J3077" s="12"/>
      <c r="K3077" s="12"/>
      <c r="L3077" s="12"/>
      <c r="M3077" s="12"/>
    </row>
    <row r="3078" spans="4:13">
      <c r="D3078" s="12"/>
      <c r="E3078" s="89"/>
      <c r="F3078" s="12"/>
      <c r="G3078" s="12"/>
      <c r="H3078" s="12"/>
      <c r="I3078" s="12"/>
      <c r="J3078" s="12"/>
      <c r="K3078" s="12"/>
      <c r="L3078" s="12"/>
      <c r="M3078" s="12"/>
    </row>
    <row r="3079" spans="4:13">
      <c r="D3079" s="12"/>
      <c r="E3079" s="89"/>
      <c r="F3079" s="12"/>
      <c r="G3079" s="12"/>
      <c r="H3079" s="12"/>
      <c r="I3079" s="12"/>
      <c r="J3079" s="12"/>
      <c r="K3079" s="12"/>
      <c r="L3079" s="12"/>
      <c r="M3079" s="12"/>
    </row>
    <row r="3080" spans="4:13">
      <c r="D3080" s="12"/>
      <c r="E3080" s="89"/>
      <c r="F3080" s="12"/>
      <c r="G3080" s="12"/>
      <c r="H3080" s="12"/>
      <c r="I3080" s="12"/>
      <c r="J3080" s="12"/>
      <c r="K3080" s="12"/>
      <c r="L3080" s="12"/>
      <c r="M3080" s="12"/>
    </row>
    <row r="3081" spans="4:13">
      <c r="D3081" s="12"/>
      <c r="E3081" s="89"/>
      <c r="F3081" s="12"/>
      <c r="G3081" s="12"/>
      <c r="H3081" s="12"/>
      <c r="I3081" s="12"/>
      <c r="J3081" s="12"/>
      <c r="K3081" s="12"/>
      <c r="L3081" s="12"/>
      <c r="M3081" s="12"/>
    </row>
    <row r="3082" spans="4:13">
      <c r="D3082" s="12"/>
      <c r="E3082" s="89"/>
      <c r="F3082" s="12"/>
      <c r="G3082" s="12"/>
      <c r="H3082" s="12"/>
      <c r="I3082" s="12"/>
      <c r="J3082" s="12"/>
      <c r="K3082" s="12"/>
      <c r="L3082" s="12"/>
      <c r="M3082" s="12"/>
    </row>
    <row r="3083" spans="4:13">
      <c r="D3083" s="12"/>
      <c r="E3083" s="89"/>
      <c r="F3083" s="12"/>
      <c r="G3083" s="12"/>
      <c r="H3083" s="12"/>
      <c r="I3083" s="12"/>
      <c r="J3083" s="12"/>
      <c r="K3083" s="12"/>
      <c r="L3083" s="12"/>
      <c r="M3083" s="12"/>
    </row>
    <row r="3084" spans="4:13">
      <c r="D3084" s="12"/>
      <c r="E3084" s="89"/>
      <c r="F3084" s="12"/>
      <c r="G3084" s="12"/>
      <c r="H3084" s="12"/>
      <c r="I3084" s="12"/>
      <c r="J3084" s="12"/>
      <c r="K3084" s="12"/>
      <c r="L3084" s="12"/>
      <c r="M3084" s="12"/>
    </row>
    <row r="3085" spans="4:13">
      <c r="D3085" s="12"/>
      <c r="E3085" s="89"/>
      <c r="F3085" s="12"/>
      <c r="G3085" s="12"/>
      <c r="H3085" s="12"/>
      <c r="I3085" s="12"/>
      <c r="J3085" s="12"/>
      <c r="K3085" s="12"/>
      <c r="L3085" s="12"/>
      <c r="M3085" s="12"/>
    </row>
    <row r="3086" spans="4:13">
      <c r="D3086" s="12"/>
      <c r="E3086" s="89"/>
      <c r="F3086" s="12"/>
      <c r="G3086" s="12"/>
      <c r="H3086" s="12"/>
      <c r="I3086" s="12"/>
      <c r="J3086" s="12"/>
      <c r="K3086" s="12"/>
      <c r="L3086" s="12"/>
      <c r="M3086" s="12"/>
    </row>
    <row r="3087" spans="4:13">
      <c r="D3087" s="12"/>
      <c r="E3087" s="89"/>
      <c r="F3087" s="12"/>
      <c r="G3087" s="12"/>
      <c r="H3087" s="12"/>
      <c r="I3087" s="12"/>
      <c r="J3087" s="12"/>
      <c r="K3087" s="12"/>
      <c r="L3087" s="12"/>
      <c r="M3087" s="12"/>
    </row>
    <row r="3088" spans="4:13">
      <c r="D3088" s="12"/>
      <c r="E3088" s="89"/>
      <c r="F3088" s="12"/>
      <c r="G3088" s="12"/>
      <c r="H3088" s="12"/>
      <c r="I3088" s="12"/>
      <c r="J3088" s="12"/>
      <c r="K3088" s="12"/>
      <c r="L3088" s="12"/>
      <c r="M3088" s="12"/>
    </row>
    <row r="3089" spans="4:13">
      <c r="D3089" s="12"/>
      <c r="E3089" s="89"/>
      <c r="F3089" s="12"/>
      <c r="G3089" s="12"/>
      <c r="H3089" s="12"/>
      <c r="I3089" s="12"/>
      <c r="J3089" s="12"/>
      <c r="K3089" s="12"/>
      <c r="L3089" s="12"/>
      <c r="M3089" s="12"/>
    </row>
    <row r="3090" spans="4:13">
      <c r="D3090" s="12"/>
      <c r="E3090" s="89"/>
      <c r="F3090" s="12"/>
      <c r="G3090" s="12"/>
      <c r="H3090" s="12"/>
      <c r="I3090" s="12"/>
      <c r="J3090" s="12"/>
      <c r="K3090" s="12"/>
      <c r="L3090" s="12"/>
      <c r="M3090" s="12"/>
    </row>
    <row r="3091" spans="4:13">
      <c r="D3091" s="12"/>
      <c r="E3091" s="89"/>
      <c r="F3091" s="12"/>
      <c r="G3091" s="12"/>
      <c r="H3091" s="12"/>
      <c r="I3091" s="12"/>
      <c r="J3091" s="12"/>
      <c r="K3091" s="12"/>
      <c r="L3091" s="12"/>
      <c r="M3091" s="12"/>
    </row>
    <row r="3092" spans="4:13">
      <c r="D3092" s="12"/>
      <c r="E3092" s="89"/>
      <c r="F3092" s="12"/>
      <c r="G3092" s="12"/>
      <c r="H3092" s="12"/>
      <c r="I3092" s="12"/>
      <c r="J3092" s="12"/>
      <c r="K3092" s="12"/>
      <c r="L3092" s="12"/>
      <c r="M3092" s="12"/>
    </row>
    <row r="3093" spans="4:13">
      <c r="D3093" s="12"/>
      <c r="E3093" s="89"/>
      <c r="F3093" s="12"/>
      <c r="G3093" s="12"/>
      <c r="H3093" s="12"/>
      <c r="I3093" s="12"/>
      <c r="J3093" s="12"/>
      <c r="K3093" s="12"/>
      <c r="L3093" s="12"/>
      <c r="M3093" s="12"/>
    </row>
    <row r="3094" spans="4:13">
      <c r="D3094" s="12"/>
      <c r="E3094" s="89"/>
      <c r="F3094" s="12"/>
      <c r="G3094" s="12"/>
      <c r="H3094" s="12"/>
      <c r="I3094" s="12"/>
      <c r="J3094" s="12"/>
      <c r="K3094" s="12"/>
      <c r="L3094" s="12"/>
      <c r="M3094" s="12"/>
    </row>
    <row r="3095" spans="4:13">
      <c r="D3095" s="12"/>
      <c r="E3095" s="89"/>
      <c r="F3095" s="12"/>
      <c r="G3095" s="12"/>
      <c r="H3095" s="12"/>
      <c r="I3095" s="12"/>
      <c r="J3095" s="12"/>
      <c r="K3095" s="12"/>
      <c r="L3095" s="12"/>
      <c r="M3095" s="12"/>
    </row>
    <row r="3096" spans="4:13">
      <c r="D3096" s="12"/>
      <c r="E3096" s="89"/>
      <c r="F3096" s="12"/>
      <c r="G3096" s="12"/>
      <c r="H3096" s="12"/>
      <c r="I3096" s="12"/>
      <c r="J3096" s="12"/>
      <c r="K3096" s="12"/>
      <c r="L3096" s="12"/>
      <c r="M3096" s="12"/>
    </row>
    <row r="3097" spans="4:13">
      <c r="D3097" s="12"/>
      <c r="E3097" s="89"/>
      <c r="F3097" s="12"/>
      <c r="G3097" s="12"/>
      <c r="H3097" s="12"/>
      <c r="I3097" s="12"/>
      <c r="J3097" s="12"/>
      <c r="K3097" s="12"/>
      <c r="L3097" s="12"/>
      <c r="M3097" s="12"/>
    </row>
    <row r="3098" spans="4:13">
      <c r="D3098" s="12"/>
      <c r="E3098" s="89"/>
      <c r="F3098" s="12"/>
      <c r="G3098" s="12"/>
      <c r="H3098" s="12"/>
      <c r="I3098" s="12"/>
      <c r="J3098" s="12"/>
      <c r="K3098" s="12"/>
      <c r="L3098" s="12"/>
      <c r="M3098" s="12"/>
    </row>
    <row r="3099" spans="4:13">
      <c r="D3099" s="12"/>
      <c r="E3099" s="89"/>
      <c r="F3099" s="12"/>
      <c r="G3099" s="12"/>
      <c r="H3099" s="12"/>
      <c r="I3099" s="12"/>
      <c r="J3099" s="12"/>
      <c r="K3099" s="12"/>
      <c r="L3099" s="12"/>
      <c r="M3099" s="12"/>
    </row>
    <row r="3100" spans="4:13">
      <c r="D3100" s="12"/>
      <c r="E3100" s="89"/>
      <c r="F3100" s="12"/>
      <c r="G3100" s="12"/>
      <c r="H3100" s="12"/>
      <c r="I3100" s="12"/>
      <c r="J3100" s="12"/>
      <c r="K3100" s="12"/>
      <c r="L3100" s="12"/>
      <c r="M3100" s="12"/>
    </row>
    <row r="3101" spans="4:13">
      <c r="D3101" s="12"/>
      <c r="E3101" s="89"/>
      <c r="F3101" s="12"/>
      <c r="G3101" s="12"/>
      <c r="H3101" s="12"/>
      <c r="I3101" s="12"/>
      <c r="J3101" s="12"/>
      <c r="K3101" s="12"/>
      <c r="L3101" s="12"/>
      <c r="M3101" s="12"/>
    </row>
    <row r="3102" spans="4:13">
      <c r="D3102" s="12"/>
      <c r="E3102" s="89"/>
      <c r="F3102" s="12"/>
      <c r="G3102" s="12"/>
      <c r="H3102" s="12"/>
      <c r="I3102" s="12"/>
      <c r="J3102" s="12"/>
      <c r="K3102" s="12"/>
      <c r="L3102" s="12"/>
      <c r="M3102" s="12"/>
    </row>
    <row r="3103" spans="4:13">
      <c r="D3103" s="12"/>
      <c r="E3103" s="89"/>
      <c r="F3103" s="12"/>
      <c r="G3103" s="12"/>
      <c r="H3103" s="12"/>
      <c r="I3103" s="12"/>
      <c r="J3103" s="12"/>
      <c r="K3103" s="12"/>
      <c r="L3103" s="12"/>
      <c r="M3103" s="12"/>
    </row>
    <row r="3104" spans="4:13">
      <c r="D3104" s="12"/>
      <c r="E3104" s="89"/>
      <c r="F3104" s="12"/>
      <c r="G3104" s="12"/>
      <c r="H3104" s="12"/>
      <c r="I3104" s="12"/>
      <c r="J3104" s="12"/>
      <c r="K3104" s="12"/>
      <c r="L3104" s="12"/>
      <c r="M3104" s="12"/>
    </row>
    <row r="3105" spans="1:13">
      <c r="A3105" s="217"/>
      <c r="D3105" s="12"/>
      <c r="E3105" s="89"/>
      <c r="F3105" s="12"/>
      <c r="G3105" s="12"/>
      <c r="H3105" s="12"/>
      <c r="I3105" s="12"/>
      <c r="J3105" s="12"/>
      <c r="K3105" s="12"/>
      <c r="L3105" s="12"/>
      <c r="M3105" s="12"/>
    </row>
    <row r="3106" spans="1:13">
      <c r="A3106" s="217"/>
      <c r="D3106" s="12"/>
      <c r="E3106" s="89"/>
      <c r="F3106" s="12"/>
      <c r="G3106" s="12"/>
      <c r="H3106" s="12"/>
      <c r="I3106" s="12"/>
      <c r="J3106" s="12"/>
      <c r="K3106" s="12"/>
      <c r="L3106" s="12"/>
      <c r="M3106" s="12"/>
    </row>
    <row r="3107" spans="1:13">
      <c r="A3107" s="217"/>
      <c r="D3107" s="12"/>
      <c r="E3107" s="89"/>
      <c r="F3107" s="12"/>
      <c r="G3107" s="12"/>
      <c r="H3107" s="12"/>
      <c r="I3107" s="12"/>
      <c r="J3107" s="12"/>
      <c r="K3107" s="12"/>
      <c r="L3107" s="12"/>
      <c r="M3107" s="12"/>
    </row>
    <row r="3108" spans="1:13">
      <c r="A3108" s="217"/>
      <c r="D3108" s="12"/>
      <c r="E3108" s="89"/>
      <c r="F3108" s="12"/>
      <c r="G3108" s="12"/>
      <c r="H3108" s="12"/>
      <c r="I3108" s="12"/>
      <c r="J3108" s="12"/>
      <c r="K3108" s="12"/>
      <c r="L3108" s="12"/>
      <c r="M3108" s="12"/>
    </row>
    <row r="3109" spans="1:13">
      <c r="A3109" s="217"/>
      <c r="D3109" s="12"/>
      <c r="E3109" s="89"/>
      <c r="F3109" s="12"/>
      <c r="G3109" s="12"/>
      <c r="H3109" s="12"/>
      <c r="I3109" s="12"/>
      <c r="J3109" s="12"/>
      <c r="K3109" s="12"/>
      <c r="L3109" s="12"/>
      <c r="M3109" s="12"/>
    </row>
    <row r="3110" spans="1:13">
      <c r="A3110" s="217"/>
      <c r="D3110" s="12"/>
      <c r="E3110" s="89"/>
      <c r="F3110" s="12"/>
      <c r="G3110" s="12"/>
      <c r="H3110" s="12"/>
      <c r="I3110" s="12"/>
      <c r="J3110" s="12"/>
      <c r="K3110" s="12"/>
      <c r="L3110" s="12"/>
      <c r="M3110" s="12"/>
    </row>
    <row r="3111" spans="1:13">
      <c r="A3111" s="217"/>
      <c r="D3111" s="12"/>
      <c r="E3111" s="89"/>
      <c r="F3111" s="12"/>
      <c r="G3111" s="12"/>
      <c r="H3111" s="12"/>
      <c r="I3111" s="12"/>
      <c r="J3111" s="12"/>
      <c r="K3111" s="12"/>
      <c r="L3111" s="12"/>
      <c r="M3111" s="12"/>
    </row>
    <row r="3112" spans="1:13">
      <c r="A3112" s="217"/>
      <c r="D3112" s="12"/>
      <c r="E3112" s="89"/>
      <c r="F3112" s="12"/>
      <c r="G3112" s="12"/>
      <c r="H3112" s="12"/>
      <c r="I3112" s="12"/>
      <c r="J3112" s="12"/>
      <c r="K3112" s="12"/>
      <c r="L3112" s="12"/>
      <c r="M3112" s="12"/>
    </row>
    <row r="3113" spans="1:13">
      <c r="A3113" s="217"/>
      <c r="D3113" s="12"/>
      <c r="E3113" s="89"/>
      <c r="F3113" s="12"/>
      <c r="G3113" s="12"/>
      <c r="H3113" s="12"/>
      <c r="I3113" s="12"/>
      <c r="J3113" s="12"/>
      <c r="K3113" s="12"/>
      <c r="L3113" s="12"/>
      <c r="M3113" s="12"/>
    </row>
    <row r="3114" spans="1:13">
      <c r="A3114" s="217"/>
      <c r="D3114" s="12"/>
      <c r="E3114" s="89"/>
      <c r="F3114" s="12"/>
      <c r="G3114" s="12"/>
      <c r="H3114" s="12"/>
      <c r="I3114" s="12"/>
      <c r="J3114" s="12"/>
      <c r="K3114" s="12"/>
      <c r="L3114" s="12"/>
      <c r="M3114" s="12"/>
    </row>
    <row r="3115" spans="1:13">
      <c r="A3115" s="217"/>
      <c r="D3115" s="12"/>
      <c r="E3115" s="89"/>
      <c r="F3115" s="12"/>
      <c r="G3115" s="12"/>
      <c r="H3115" s="12"/>
      <c r="I3115" s="12"/>
      <c r="J3115" s="12"/>
      <c r="K3115" s="12"/>
      <c r="L3115" s="12"/>
      <c r="M3115" s="12"/>
    </row>
    <row r="3116" spans="1:13">
      <c r="A3116" s="217"/>
      <c r="D3116" s="12"/>
      <c r="E3116" s="89"/>
      <c r="F3116" s="12"/>
      <c r="G3116" s="12"/>
      <c r="H3116" s="12"/>
      <c r="I3116" s="12"/>
      <c r="J3116" s="12"/>
      <c r="K3116" s="12"/>
      <c r="L3116" s="12"/>
      <c r="M3116" s="12"/>
    </row>
    <row r="3117" spans="1:13">
      <c r="A3117" s="217"/>
      <c r="D3117" s="12"/>
      <c r="E3117" s="89"/>
      <c r="F3117" s="12"/>
      <c r="G3117" s="12"/>
      <c r="H3117" s="12"/>
      <c r="I3117" s="12"/>
      <c r="J3117" s="12"/>
      <c r="K3117" s="12"/>
      <c r="L3117" s="12"/>
      <c r="M3117" s="12"/>
    </row>
    <row r="3118" spans="1:13">
      <c r="A3118" s="217"/>
      <c r="D3118" s="12"/>
      <c r="E3118" s="89"/>
      <c r="F3118" s="12"/>
      <c r="G3118" s="12"/>
      <c r="H3118" s="12"/>
      <c r="I3118" s="12"/>
      <c r="J3118" s="12"/>
      <c r="K3118" s="12"/>
      <c r="L3118" s="12"/>
      <c r="M3118" s="12"/>
    </row>
    <row r="3119" spans="1:13">
      <c r="A3119" s="217"/>
      <c r="D3119" s="12"/>
      <c r="E3119" s="89"/>
      <c r="F3119" s="12"/>
      <c r="G3119" s="12"/>
      <c r="H3119" s="12"/>
      <c r="I3119" s="12"/>
      <c r="J3119" s="12"/>
      <c r="K3119" s="12"/>
      <c r="L3119" s="12"/>
      <c r="M3119" s="12"/>
    </row>
    <row r="3120" spans="1:13">
      <c r="A3120" s="217"/>
      <c r="D3120" s="12"/>
      <c r="E3120" s="89"/>
      <c r="F3120" s="12"/>
      <c r="G3120" s="12"/>
      <c r="H3120" s="12"/>
      <c r="I3120" s="12"/>
      <c r="J3120" s="12"/>
      <c r="K3120" s="12"/>
      <c r="L3120" s="12"/>
      <c r="M3120" s="12"/>
    </row>
    <row r="3121" spans="1:13">
      <c r="A3121" s="217"/>
      <c r="D3121" s="12"/>
      <c r="E3121" s="89"/>
      <c r="F3121" s="12"/>
      <c r="G3121" s="12"/>
      <c r="H3121" s="12"/>
      <c r="I3121" s="12"/>
      <c r="J3121" s="12"/>
      <c r="K3121" s="12"/>
      <c r="L3121" s="12"/>
      <c r="M3121" s="12"/>
    </row>
    <row r="3122" spans="1:13">
      <c r="A3122" s="217"/>
      <c r="D3122" s="12"/>
      <c r="E3122" s="89"/>
      <c r="F3122" s="12"/>
      <c r="G3122" s="12"/>
      <c r="H3122" s="12"/>
      <c r="I3122" s="12"/>
      <c r="J3122" s="12"/>
      <c r="K3122" s="12"/>
      <c r="L3122" s="12"/>
      <c r="M3122" s="12"/>
    </row>
    <row r="3123" spans="1:13">
      <c r="A3123" s="217"/>
      <c r="D3123" s="12"/>
      <c r="E3123" s="89"/>
      <c r="F3123" s="12"/>
      <c r="G3123" s="12"/>
      <c r="H3123" s="12"/>
      <c r="I3123" s="12"/>
      <c r="J3123" s="12"/>
      <c r="K3123" s="12"/>
      <c r="L3123" s="12"/>
      <c r="M3123" s="12"/>
    </row>
    <row r="3124" spans="1:13">
      <c r="A3124" s="217"/>
      <c r="D3124" s="12"/>
      <c r="E3124" s="89"/>
      <c r="F3124" s="12"/>
      <c r="G3124" s="12"/>
      <c r="H3124" s="12"/>
      <c r="I3124" s="12"/>
      <c r="J3124" s="12"/>
      <c r="K3124" s="12"/>
      <c r="L3124" s="12"/>
      <c r="M3124" s="12"/>
    </row>
    <row r="3125" spans="1:13">
      <c r="A3125" s="217"/>
      <c r="D3125" s="12"/>
      <c r="E3125" s="89"/>
      <c r="F3125" s="12"/>
      <c r="G3125" s="12"/>
      <c r="H3125" s="12"/>
      <c r="I3125" s="12"/>
      <c r="J3125" s="12"/>
      <c r="K3125" s="12"/>
      <c r="L3125" s="12"/>
      <c r="M3125" s="12"/>
    </row>
    <row r="3126" spans="1:13">
      <c r="A3126" s="217"/>
      <c r="D3126" s="12"/>
      <c r="E3126" s="89"/>
      <c r="F3126" s="12"/>
      <c r="G3126" s="12"/>
      <c r="H3126" s="12"/>
      <c r="I3126" s="12"/>
      <c r="J3126" s="12"/>
      <c r="K3126" s="12"/>
      <c r="L3126" s="12"/>
      <c r="M3126" s="12"/>
    </row>
    <row r="3127" spans="1:13">
      <c r="A3127" s="217"/>
      <c r="D3127" s="12"/>
      <c r="E3127" s="89"/>
      <c r="F3127" s="12"/>
      <c r="G3127" s="12"/>
      <c r="H3127" s="12"/>
      <c r="I3127" s="12"/>
      <c r="J3127" s="12"/>
      <c r="K3127" s="12"/>
      <c r="L3127" s="12"/>
      <c r="M3127" s="12"/>
    </row>
    <row r="3128" spans="1:13">
      <c r="A3128" s="217"/>
      <c r="D3128" s="12"/>
      <c r="E3128" s="89"/>
      <c r="F3128" s="12"/>
      <c r="G3128" s="12"/>
      <c r="H3128" s="12"/>
      <c r="I3128" s="12"/>
      <c r="J3128" s="12"/>
      <c r="K3128" s="12"/>
      <c r="L3128" s="12"/>
      <c r="M3128" s="12"/>
    </row>
    <row r="3129" spans="1:13">
      <c r="A3129" s="217"/>
      <c r="D3129" s="12"/>
      <c r="E3129" s="89"/>
      <c r="F3129" s="12"/>
      <c r="G3129" s="12"/>
      <c r="H3129" s="12"/>
      <c r="I3129" s="12"/>
      <c r="J3129" s="12"/>
      <c r="K3129" s="12"/>
      <c r="L3129" s="12"/>
      <c r="M3129" s="12"/>
    </row>
    <row r="3130" spans="1:13">
      <c r="A3130" s="217"/>
      <c r="D3130" s="12"/>
      <c r="E3130" s="89"/>
      <c r="F3130" s="12"/>
      <c r="G3130" s="12"/>
      <c r="H3130" s="12"/>
      <c r="I3130" s="12"/>
      <c r="J3130" s="12"/>
      <c r="K3130" s="12"/>
      <c r="L3130" s="12"/>
      <c r="M3130" s="12"/>
    </row>
    <row r="3131" spans="1:13">
      <c r="A3131" s="217"/>
      <c r="D3131" s="12"/>
      <c r="E3131" s="89"/>
      <c r="F3131" s="12"/>
      <c r="G3131" s="12"/>
      <c r="H3131" s="12"/>
      <c r="I3131" s="12"/>
      <c r="J3131" s="12"/>
      <c r="K3131" s="12"/>
      <c r="L3131" s="12"/>
      <c r="M3131" s="12"/>
    </row>
    <row r="3132" spans="1:13">
      <c r="A3132" s="217"/>
      <c r="D3132" s="12"/>
      <c r="E3132" s="89"/>
      <c r="F3132" s="12"/>
      <c r="G3132" s="12"/>
      <c r="H3132" s="12"/>
      <c r="I3132" s="12"/>
      <c r="J3132" s="12"/>
      <c r="K3132" s="12"/>
      <c r="L3132" s="12"/>
      <c r="M3132" s="12"/>
    </row>
    <row r="3133" spans="1:13">
      <c r="A3133" s="217"/>
      <c r="D3133" s="12"/>
      <c r="E3133" s="89"/>
      <c r="F3133" s="12"/>
      <c r="G3133" s="12"/>
      <c r="H3133" s="12"/>
      <c r="I3133" s="12"/>
      <c r="J3133" s="12"/>
      <c r="K3133" s="12"/>
      <c r="L3133" s="12"/>
      <c r="M3133" s="12"/>
    </row>
    <row r="3134" spans="1:13">
      <c r="A3134" s="217"/>
      <c r="D3134" s="12"/>
      <c r="E3134" s="89"/>
      <c r="F3134" s="12"/>
      <c r="G3134" s="12"/>
      <c r="H3134" s="12"/>
      <c r="I3134" s="12"/>
      <c r="J3134" s="12"/>
      <c r="K3134" s="12"/>
      <c r="L3134" s="12"/>
      <c r="M3134" s="12"/>
    </row>
    <row r="3135" spans="1:13">
      <c r="A3135" s="217"/>
      <c r="D3135" s="12"/>
      <c r="E3135" s="89"/>
      <c r="F3135" s="12"/>
      <c r="G3135" s="12"/>
      <c r="H3135" s="12"/>
      <c r="I3135" s="12"/>
      <c r="J3135" s="12"/>
      <c r="K3135" s="12"/>
      <c r="L3135" s="12"/>
      <c r="M3135" s="12"/>
    </row>
    <row r="3136" spans="1:13">
      <c r="A3136" s="217"/>
      <c r="D3136" s="12"/>
      <c r="E3136" s="89"/>
      <c r="F3136" s="12"/>
      <c r="G3136" s="12"/>
      <c r="H3136" s="12"/>
      <c r="I3136" s="12"/>
      <c r="J3136" s="12"/>
      <c r="K3136" s="12"/>
      <c r="L3136" s="12"/>
      <c r="M3136" s="12"/>
    </row>
    <row r="3137" spans="1:13">
      <c r="A3137" s="217"/>
      <c r="D3137" s="12"/>
      <c r="E3137" s="89"/>
      <c r="F3137" s="12"/>
      <c r="G3137" s="12"/>
      <c r="H3137" s="12"/>
      <c r="I3137" s="12"/>
      <c r="J3137" s="12"/>
      <c r="K3137" s="12"/>
      <c r="L3137" s="12"/>
      <c r="M3137" s="12"/>
    </row>
    <row r="3138" spans="1:13">
      <c r="A3138" s="217"/>
      <c r="D3138" s="12"/>
      <c r="E3138" s="89"/>
      <c r="F3138" s="12"/>
      <c r="G3138" s="12"/>
      <c r="H3138" s="12"/>
      <c r="I3138" s="12"/>
      <c r="J3138" s="12"/>
      <c r="K3138" s="12"/>
      <c r="L3138" s="12"/>
      <c r="M3138" s="12"/>
    </row>
    <row r="3139" spans="1:13">
      <c r="A3139" s="217"/>
      <c r="D3139" s="12"/>
      <c r="E3139" s="89"/>
      <c r="F3139" s="12"/>
      <c r="G3139" s="12"/>
      <c r="H3139" s="12"/>
      <c r="I3139" s="12"/>
      <c r="J3139" s="12"/>
      <c r="K3139" s="12"/>
      <c r="L3139" s="12"/>
      <c r="M3139" s="12"/>
    </row>
    <row r="3140" spans="1:13">
      <c r="A3140" s="217"/>
      <c r="D3140" s="12"/>
      <c r="E3140" s="89"/>
      <c r="F3140" s="12"/>
      <c r="G3140" s="12"/>
      <c r="H3140" s="12"/>
      <c r="I3140" s="12"/>
      <c r="J3140" s="12"/>
      <c r="K3140" s="12"/>
      <c r="L3140" s="12"/>
      <c r="M3140" s="12"/>
    </row>
    <row r="3141" spans="1:13">
      <c r="A3141" s="217"/>
      <c r="D3141" s="12"/>
      <c r="E3141" s="89"/>
      <c r="F3141" s="12"/>
      <c r="G3141" s="12"/>
      <c r="H3141" s="12"/>
      <c r="I3141" s="12"/>
      <c r="J3141" s="12"/>
      <c r="K3141" s="12"/>
      <c r="L3141" s="12"/>
      <c r="M3141" s="12"/>
    </row>
    <row r="3142" spans="1:13">
      <c r="A3142" s="217"/>
      <c r="D3142" s="12"/>
      <c r="E3142" s="89"/>
      <c r="F3142" s="12"/>
      <c r="G3142" s="12"/>
      <c r="H3142" s="12"/>
      <c r="I3142" s="12"/>
      <c r="J3142" s="12"/>
      <c r="K3142" s="12"/>
      <c r="L3142" s="12"/>
      <c r="M3142" s="12"/>
    </row>
    <row r="3143" spans="1:13">
      <c r="A3143" s="217"/>
      <c r="D3143" s="12"/>
      <c r="E3143" s="89"/>
      <c r="F3143" s="12"/>
      <c r="G3143" s="12"/>
      <c r="H3143" s="12"/>
      <c r="I3143" s="12"/>
      <c r="J3143" s="12"/>
      <c r="K3143" s="12"/>
      <c r="L3143" s="12"/>
      <c r="M3143" s="12"/>
    </row>
    <row r="3144" spans="1:13">
      <c r="A3144" s="217"/>
      <c r="D3144" s="12"/>
      <c r="E3144" s="89"/>
      <c r="F3144" s="12"/>
      <c r="G3144" s="12"/>
      <c r="H3144" s="12"/>
      <c r="I3144" s="12"/>
      <c r="J3144" s="12"/>
      <c r="K3144" s="12"/>
      <c r="L3144" s="12"/>
      <c r="M3144" s="12"/>
    </row>
    <row r="3145" spans="1:13">
      <c r="A3145" s="217"/>
      <c r="D3145" s="12"/>
      <c r="E3145" s="89"/>
      <c r="F3145" s="12"/>
      <c r="G3145" s="12"/>
      <c r="H3145" s="12"/>
      <c r="I3145" s="12"/>
      <c r="J3145" s="12"/>
      <c r="K3145" s="12"/>
      <c r="L3145" s="12"/>
      <c r="M3145" s="12"/>
    </row>
    <row r="3146" spans="1:13">
      <c r="A3146" s="217"/>
      <c r="D3146" s="12"/>
      <c r="E3146" s="89"/>
      <c r="F3146" s="12"/>
      <c r="G3146" s="12"/>
      <c r="H3146" s="12"/>
      <c r="I3146" s="12"/>
      <c r="J3146" s="12"/>
      <c r="K3146" s="12"/>
      <c r="L3146" s="12"/>
      <c r="M3146" s="12"/>
    </row>
    <row r="3147" spans="1:13">
      <c r="A3147" s="217"/>
      <c r="D3147" s="12"/>
      <c r="E3147" s="89"/>
      <c r="F3147" s="12"/>
      <c r="G3147" s="12"/>
      <c r="H3147" s="12"/>
      <c r="I3147" s="12"/>
      <c r="J3147" s="12"/>
      <c r="K3147" s="12"/>
      <c r="L3147" s="12"/>
      <c r="M3147" s="12"/>
    </row>
    <row r="3148" spans="1:13">
      <c r="A3148" s="217"/>
      <c r="D3148" s="12"/>
      <c r="E3148" s="89"/>
      <c r="F3148" s="12"/>
      <c r="G3148" s="12"/>
      <c r="H3148" s="12"/>
      <c r="I3148" s="12"/>
      <c r="J3148" s="12"/>
      <c r="K3148" s="12"/>
      <c r="L3148" s="12"/>
      <c r="M3148" s="12"/>
    </row>
    <row r="3149" spans="1:13">
      <c r="A3149" s="217"/>
      <c r="D3149" s="12"/>
      <c r="E3149" s="89"/>
      <c r="F3149" s="12"/>
      <c r="G3149" s="12"/>
      <c r="H3149" s="12"/>
      <c r="I3149" s="12"/>
      <c r="J3149" s="12"/>
      <c r="K3149" s="12"/>
      <c r="L3149" s="12"/>
      <c r="M3149" s="12"/>
    </row>
    <row r="3150" spans="1:13">
      <c r="A3150" s="217"/>
      <c r="D3150" s="12"/>
      <c r="E3150" s="89"/>
      <c r="F3150" s="12"/>
      <c r="G3150" s="12"/>
      <c r="H3150" s="12"/>
      <c r="I3150" s="12"/>
      <c r="J3150" s="12"/>
      <c r="K3150" s="12"/>
      <c r="L3150" s="12"/>
      <c r="M3150" s="12"/>
    </row>
    <row r="3151" spans="1:13">
      <c r="A3151" s="217"/>
      <c r="D3151" s="12"/>
      <c r="E3151" s="89"/>
      <c r="F3151" s="12"/>
      <c r="G3151" s="12"/>
      <c r="H3151" s="12"/>
      <c r="I3151" s="12"/>
      <c r="J3151" s="12"/>
      <c r="K3151" s="12"/>
      <c r="L3151" s="12"/>
      <c r="M3151" s="12"/>
    </row>
    <row r="3152" spans="1:13">
      <c r="A3152" s="217"/>
      <c r="D3152" s="12"/>
      <c r="E3152" s="89"/>
      <c r="F3152" s="12"/>
      <c r="G3152" s="12"/>
      <c r="H3152" s="12"/>
      <c r="I3152" s="12"/>
      <c r="J3152" s="12"/>
      <c r="K3152" s="12"/>
      <c r="L3152" s="12"/>
      <c r="M3152" s="12"/>
    </row>
    <row r="3153" spans="1:13">
      <c r="A3153" s="217"/>
      <c r="D3153" s="12"/>
      <c r="E3153" s="89"/>
      <c r="F3153" s="12"/>
      <c r="G3153" s="12"/>
      <c r="H3153" s="12"/>
      <c r="I3153" s="12"/>
      <c r="J3153" s="12"/>
      <c r="K3153" s="12"/>
      <c r="L3153" s="12"/>
      <c r="M3153" s="12"/>
    </row>
    <row r="3154" spans="1:13">
      <c r="A3154" s="217"/>
      <c r="D3154" s="12"/>
      <c r="E3154" s="89"/>
      <c r="F3154" s="12"/>
      <c r="G3154" s="12"/>
      <c r="H3154" s="12"/>
      <c r="I3154" s="12"/>
      <c r="J3154" s="12"/>
      <c r="K3154" s="12"/>
      <c r="L3154" s="12"/>
      <c r="M3154" s="12"/>
    </row>
    <row r="3155" spans="1:13">
      <c r="A3155" s="217"/>
      <c r="D3155" s="12"/>
      <c r="E3155" s="89"/>
      <c r="F3155" s="12"/>
      <c r="G3155" s="12"/>
      <c r="H3155" s="12"/>
      <c r="I3155" s="12"/>
      <c r="J3155" s="12"/>
      <c r="K3155" s="12"/>
      <c r="L3155" s="12"/>
      <c r="M3155" s="12"/>
    </row>
    <row r="3156" spans="1:13">
      <c r="A3156" s="217"/>
      <c r="D3156" s="12"/>
      <c r="E3156" s="89"/>
      <c r="F3156" s="12"/>
      <c r="G3156" s="12"/>
      <c r="H3156" s="12"/>
      <c r="I3156" s="12"/>
      <c r="J3156" s="12"/>
      <c r="K3156" s="12"/>
      <c r="L3156" s="12"/>
      <c r="M3156" s="12"/>
    </row>
    <row r="3157" spans="1:13">
      <c r="A3157" s="217"/>
      <c r="D3157" s="12"/>
      <c r="E3157" s="89"/>
      <c r="F3157" s="12"/>
      <c r="G3157" s="12"/>
      <c r="H3157" s="12"/>
      <c r="I3157" s="12"/>
      <c r="J3157" s="12"/>
      <c r="K3157" s="12"/>
      <c r="L3157" s="12"/>
      <c r="M3157" s="12"/>
    </row>
    <row r="3158" spans="1:13">
      <c r="A3158" s="217"/>
      <c r="D3158" s="12"/>
      <c r="E3158" s="89"/>
      <c r="F3158" s="12"/>
      <c r="G3158" s="12"/>
      <c r="H3158" s="12"/>
      <c r="I3158" s="12"/>
      <c r="J3158" s="12"/>
      <c r="K3158" s="12"/>
      <c r="L3158" s="12"/>
      <c r="M3158" s="12"/>
    </row>
    <row r="3159" spans="1:13">
      <c r="A3159" s="217"/>
      <c r="D3159" s="12"/>
      <c r="E3159" s="89"/>
      <c r="F3159" s="12"/>
      <c r="G3159" s="12"/>
      <c r="H3159" s="12"/>
      <c r="I3159" s="12"/>
      <c r="J3159" s="12"/>
      <c r="K3159" s="12"/>
      <c r="L3159" s="12"/>
      <c r="M3159" s="12"/>
    </row>
    <row r="3160" spans="1:13">
      <c r="A3160" s="217"/>
      <c r="D3160" s="12"/>
      <c r="E3160" s="89"/>
      <c r="F3160" s="12"/>
      <c r="G3160" s="12"/>
      <c r="H3160" s="12"/>
      <c r="I3160" s="12"/>
      <c r="J3160" s="12"/>
      <c r="K3160" s="12"/>
      <c r="L3160" s="12"/>
      <c r="M3160" s="12"/>
    </row>
    <row r="3161" spans="1:13">
      <c r="A3161" s="217"/>
      <c r="D3161" s="12"/>
      <c r="E3161" s="89"/>
      <c r="F3161" s="12"/>
      <c r="G3161" s="12"/>
      <c r="H3161" s="12"/>
      <c r="I3161" s="12"/>
      <c r="J3161" s="12"/>
      <c r="K3161" s="12"/>
      <c r="L3161" s="12"/>
      <c r="M3161" s="12"/>
    </row>
    <row r="3162" spans="1:13">
      <c r="A3162" s="217"/>
      <c r="D3162" s="12"/>
      <c r="E3162" s="89"/>
      <c r="F3162" s="12"/>
      <c r="G3162" s="12"/>
      <c r="H3162" s="12"/>
      <c r="I3162" s="12"/>
      <c r="J3162" s="12"/>
      <c r="K3162" s="12"/>
      <c r="L3162" s="12"/>
      <c r="M3162" s="12"/>
    </row>
    <row r="3163" spans="1:13">
      <c r="D3163" s="12"/>
      <c r="E3163" s="89"/>
      <c r="F3163" s="12"/>
      <c r="G3163" s="12"/>
      <c r="H3163" s="12"/>
      <c r="I3163" s="12"/>
      <c r="J3163" s="12"/>
      <c r="K3163" s="12"/>
      <c r="L3163" s="12"/>
      <c r="M3163" s="12"/>
    </row>
    <row r="3164" spans="1:13">
      <c r="D3164" s="12"/>
      <c r="E3164" s="89"/>
      <c r="F3164" s="12"/>
      <c r="G3164" s="12"/>
      <c r="H3164" s="12"/>
      <c r="I3164" s="12"/>
      <c r="J3164" s="12"/>
      <c r="K3164" s="12"/>
      <c r="L3164" s="12"/>
      <c r="M3164" s="12"/>
    </row>
    <row r="3165" spans="1:13">
      <c r="D3165" s="12"/>
      <c r="E3165" s="89"/>
      <c r="F3165" s="12"/>
      <c r="G3165" s="12"/>
      <c r="H3165" s="12"/>
      <c r="I3165" s="12"/>
      <c r="J3165" s="12"/>
      <c r="K3165" s="12"/>
      <c r="L3165" s="12"/>
      <c r="M3165" s="12"/>
    </row>
    <row r="3166" spans="1:13">
      <c r="D3166" s="12"/>
      <c r="E3166" s="89"/>
      <c r="F3166" s="12"/>
      <c r="G3166" s="12"/>
      <c r="H3166" s="12"/>
      <c r="I3166" s="12"/>
      <c r="J3166" s="12"/>
      <c r="K3166" s="12"/>
      <c r="L3166" s="12"/>
      <c r="M3166" s="12"/>
    </row>
    <row r="3167" spans="1:13">
      <c r="D3167" s="12"/>
      <c r="E3167" s="89"/>
      <c r="F3167" s="12"/>
      <c r="G3167" s="12"/>
      <c r="H3167" s="12"/>
      <c r="I3167" s="12"/>
      <c r="J3167" s="12"/>
      <c r="K3167" s="12"/>
      <c r="L3167" s="12"/>
      <c r="M3167" s="12"/>
    </row>
    <row r="3168" spans="1:13">
      <c r="D3168" s="12"/>
      <c r="E3168" s="89"/>
      <c r="F3168" s="12"/>
      <c r="G3168" s="12"/>
      <c r="H3168" s="12"/>
      <c r="I3168" s="12"/>
      <c r="J3168" s="12"/>
      <c r="K3168" s="12"/>
      <c r="L3168" s="12"/>
      <c r="M3168" s="12"/>
    </row>
    <row r="3169" spans="4:13">
      <c r="D3169" s="12"/>
      <c r="E3169" s="89"/>
      <c r="F3169" s="12"/>
      <c r="G3169" s="12"/>
      <c r="H3169" s="12"/>
      <c r="I3169" s="12"/>
      <c r="J3169" s="12"/>
      <c r="K3169" s="12"/>
      <c r="L3169" s="12"/>
      <c r="M3169" s="12"/>
    </row>
    <row r="3170" spans="4:13">
      <c r="D3170" s="12"/>
      <c r="E3170" s="89"/>
      <c r="F3170" s="12"/>
      <c r="G3170" s="12"/>
      <c r="H3170" s="12"/>
      <c r="I3170" s="12"/>
      <c r="J3170" s="12"/>
      <c r="K3170" s="12"/>
      <c r="L3170" s="12"/>
      <c r="M3170" s="12"/>
    </row>
    <row r="3171" spans="4:13">
      <c r="D3171" s="12"/>
      <c r="E3171" s="89"/>
      <c r="F3171" s="12"/>
      <c r="G3171" s="12"/>
      <c r="H3171" s="12"/>
      <c r="I3171" s="12"/>
      <c r="J3171" s="12"/>
      <c r="K3171" s="12"/>
      <c r="L3171" s="12"/>
      <c r="M3171" s="12"/>
    </row>
    <row r="3172" spans="4:13">
      <c r="D3172" s="12"/>
      <c r="E3172" s="89"/>
      <c r="F3172" s="12"/>
      <c r="G3172" s="12"/>
      <c r="H3172" s="12"/>
      <c r="I3172" s="12"/>
      <c r="J3172" s="12"/>
      <c r="K3172" s="12"/>
      <c r="L3172" s="12"/>
      <c r="M3172" s="12"/>
    </row>
    <row r="3173" spans="4:13">
      <c r="D3173" s="12"/>
      <c r="E3173" s="89"/>
      <c r="F3173" s="12"/>
      <c r="G3173" s="12"/>
      <c r="H3173" s="12"/>
      <c r="I3173" s="12"/>
      <c r="J3173" s="12"/>
      <c r="K3173" s="12"/>
      <c r="L3173" s="12"/>
      <c r="M3173" s="12"/>
    </row>
    <row r="3174" spans="4:13">
      <c r="D3174" s="12"/>
      <c r="E3174" s="89"/>
      <c r="F3174" s="12"/>
      <c r="G3174" s="12"/>
      <c r="H3174" s="12"/>
      <c r="I3174" s="12"/>
      <c r="J3174" s="12"/>
      <c r="K3174" s="12"/>
      <c r="L3174" s="12"/>
      <c r="M3174" s="12"/>
    </row>
    <row r="3175" spans="4:13">
      <c r="D3175" s="12"/>
      <c r="E3175" s="89"/>
      <c r="F3175" s="12"/>
      <c r="G3175" s="12"/>
      <c r="H3175" s="12"/>
      <c r="I3175" s="12"/>
      <c r="J3175" s="12"/>
      <c r="K3175" s="12"/>
      <c r="L3175" s="12"/>
      <c r="M3175" s="12"/>
    </row>
    <row r="3176" spans="4:13">
      <c r="D3176" s="12"/>
      <c r="E3176" s="89"/>
      <c r="F3176" s="12"/>
      <c r="G3176" s="12"/>
      <c r="H3176" s="12"/>
      <c r="I3176" s="12"/>
      <c r="J3176" s="12"/>
      <c r="K3176" s="12"/>
      <c r="L3176" s="12"/>
      <c r="M3176" s="12"/>
    </row>
    <row r="3177" spans="4:13">
      <c r="D3177" s="12"/>
      <c r="E3177" s="89"/>
      <c r="F3177" s="12"/>
      <c r="G3177" s="12"/>
      <c r="H3177" s="12"/>
      <c r="I3177" s="12"/>
      <c r="J3177" s="12"/>
      <c r="K3177" s="12"/>
      <c r="L3177" s="12"/>
      <c r="M3177" s="12"/>
    </row>
    <row r="3178" spans="4:13">
      <c r="D3178" s="12"/>
      <c r="E3178" s="89"/>
      <c r="F3178" s="12"/>
      <c r="G3178" s="12"/>
      <c r="H3178" s="12"/>
      <c r="I3178" s="12"/>
      <c r="J3178" s="12"/>
      <c r="K3178" s="12"/>
      <c r="L3178" s="12"/>
      <c r="M3178" s="12"/>
    </row>
    <row r="3179" spans="4:13">
      <c r="D3179" s="12"/>
      <c r="E3179" s="89"/>
      <c r="F3179" s="12"/>
      <c r="G3179" s="12"/>
      <c r="H3179" s="12"/>
      <c r="I3179" s="12"/>
      <c r="J3179" s="12"/>
      <c r="K3179" s="12"/>
      <c r="L3179" s="12"/>
      <c r="M3179" s="12"/>
    </row>
    <row r="3180" spans="4:13">
      <c r="D3180" s="12"/>
      <c r="E3180" s="89"/>
      <c r="F3180" s="12"/>
      <c r="G3180" s="12"/>
      <c r="H3180" s="12"/>
      <c r="I3180" s="12"/>
      <c r="J3180" s="12"/>
      <c r="K3180" s="12"/>
      <c r="L3180" s="12"/>
      <c r="M3180" s="12"/>
    </row>
    <row r="3181" spans="4:13">
      <c r="D3181" s="12"/>
      <c r="E3181" s="89"/>
      <c r="F3181" s="12"/>
      <c r="G3181" s="12"/>
      <c r="H3181" s="12"/>
      <c r="I3181" s="12"/>
      <c r="J3181" s="12"/>
      <c r="K3181" s="12"/>
      <c r="L3181" s="12"/>
      <c r="M3181" s="12"/>
    </row>
    <row r="3182" spans="4:13">
      <c r="D3182" s="12"/>
      <c r="E3182" s="89"/>
      <c r="F3182" s="12"/>
      <c r="G3182" s="12"/>
      <c r="H3182" s="12"/>
      <c r="I3182" s="12"/>
      <c r="J3182" s="12"/>
      <c r="K3182" s="12"/>
      <c r="L3182" s="12"/>
      <c r="M3182" s="12"/>
    </row>
    <row r="3183" spans="4:13">
      <c r="D3183" s="12"/>
      <c r="E3183" s="89"/>
      <c r="F3183" s="12"/>
      <c r="G3183" s="12"/>
      <c r="H3183" s="12"/>
      <c r="I3183" s="12"/>
      <c r="J3183" s="12"/>
      <c r="K3183" s="12"/>
      <c r="L3183" s="12"/>
      <c r="M3183" s="12"/>
    </row>
    <row r="3184" spans="4:13">
      <c r="D3184" s="12"/>
      <c r="E3184" s="89"/>
      <c r="F3184" s="12"/>
      <c r="G3184" s="12"/>
      <c r="H3184" s="12"/>
      <c r="I3184" s="12"/>
      <c r="J3184" s="12"/>
      <c r="K3184" s="12"/>
      <c r="L3184" s="12"/>
      <c r="M3184" s="12"/>
    </row>
    <row r="3185" spans="4:13">
      <c r="D3185" s="12"/>
      <c r="E3185" s="89"/>
      <c r="F3185" s="12"/>
      <c r="G3185" s="12"/>
      <c r="H3185" s="12"/>
      <c r="I3185" s="12"/>
      <c r="J3185" s="12"/>
      <c r="K3185" s="12"/>
      <c r="L3185" s="12"/>
      <c r="M3185" s="12"/>
    </row>
    <row r="3186" spans="4:13">
      <c r="D3186" s="12"/>
      <c r="E3186" s="89"/>
      <c r="F3186" s="12"/>
      <c r="G3186" s="12"/>
      <c r="H3186" s="12"/>
      <c r="I3186" s="12"/>
      <c r="J3186" s="12"/>
      <c r="K3186" s="12"/>
      <c r="L3186" s="12"/>
      <c r="M3186" s="12"/>
    </row>
    <row r="3187" spans="4:13">
      <c r="D3187" s="12"/>
      <c r="E3187" s="89"/>
      <c r="F3187" s="12"/>
      <c r="G3187" s="12"/>
      <c r="H3187" s="12"/>
      <c r="I3187" s="12"/>
      <c r="J3187" s="12"/>
      <c r="K3187" s="12"/>
      <c r="L3187" s="12"/>
      <c r="M3187" s="12"/>
    </row>
    <row r="3188" spans="4:13">
      <c r="D3188" s="12"/>
      <c r="E3188" s="89"/>
      <c r="F3188" s="12"/>
      <c r="G3188" s="12"/>
      <c r="H3188" s="12"/>
      <c r="I3188" s="12"/>
      <c r="J3188" s="12"/>
      <c r="K3188" s="12"/>
      <c r="L3188" s="12"/>
      <c r="M3188" s="12"/>
    </row>
    <row r="3189" spans="4:13">
      <c r="D3189" s="12"/>
      <c r="E3189" s="89"/>
      <c r="F3189" s="12"/>
      <c r="G3189" s="12"/>
      <c r="H3189" s="12"/>
      <c r="I3189" s="12"/>
      <c r="J3189" s="12"/>
      <c r="K3189" s="12"/>
      <c r="L3189" s="12"/>
      <c r="M3189" s="12"/>
    </row>
    <row r="3190" spans="4:13">
      <c r="D3190" s="12"/>
      <c r="E3190" s="89"/>
      <c r="F3190" s="12"/>
      <c r="G3190" s="12"/>
      <c r="H3190" s="12"/>
      <c r="I3190" s="12"/>
      <c r="J3190" s="12"/>
      <c r="K3190" s="12"/>
      <c r="L3190" s="12"/>
      <c r="M3190" s="12"/>
    </row>
    <row r="3191" spans="4:13">
      <c r="D3191" s="12"/>
      <c r="E3191" s="89"/>
      <c r="F3191" s="12"/>
      <c r="G3191" s="12"/>
      <c r="H3191" s="12"/>
      <c r="I3191" s="12"/>
      <c r="J3191" s="12"/>
      <c r="K3191" s="12"/>
      <c r="L3191" s="12"/>
      <c r="M3191" s="12"/>
    </row>
    <row r="3192" spans="4:13">
      <c r="D3192" s="12"/>
      <c r="E3192" s="89"/>
      <c r="F3192" s="12"/>
      <c r="G3192" s="12"/>
      <c r="H3192" s="12"/>
      <c r="I3192" s="12"/>
      <c r="J3192" s="12"/>
      <c r="K3192" s="12"/>
      <c r="L3192" s="12"/>
      <c r="M3192" s="12"/>
    </row>
    <row r="3193" spans="4:13">
      <c r="D3193" s="12"/>
      <c r="E3193" s="89"/>
      <c r="F3193" s="12"/>
      <c r="G3193" s="12"/>
      <c r="H3193" s="12"/>
      <c r="I3193" s="12"/>
      <c r="J3193" s="12"/>
      <c r="K3193" s="12"/>
      <c r="L3193" s="12"/>
      <c r="M3193" s="12"/>
    </row>
    <row r="3194" spans="4:13">
      <c r="D3194" s="12"/>
      <c r="E3194" s="89"/>
      <c r="F3194" s="12"/>
      <c r="G3194" s="12"/>
      <c r="H3194" s="12"/>
      <c r="I3194" s="12"/>
      <c r="J3194" s="12"/>
      <c r="K3194" s="12"/>
      <c r="L3194" s="12"/>
      <c r="M3194" s="12"/>
    </row>
    <row r="3195" spans="4:13">
      <c r="D3195" s="12"/>
      <c r="E3195" s="89"/>
      <c r="F3195" s="12"/>
      <c r="G3195" s="12"/>
      <c r="H3195" s="12"/>
      <c r="I3195" s="12"/>
      <c r="J3195" s="12"/>
      <c r="K3195" s="12"/>
      <c r="L3195" s="12"/>
      <c r="M3195" s="12"/>
    </row>
    <row r="3196" spans="4:13">
      <c r="D3196" s="12"/>
      <c r="E3196" s="89"/>
      <c r="F3196" s="12"/>
      <c r="G3196" s="12"/>
      <c r="H3196" s="12"/>
      <c r="I3196" s="12"/>
      <c r="J3196" s="12"/>
      <c r="K3196" s="12"/>
      <c r="L3196" s="12"/>
      <c r="M3196" s="12"/>
    </row>
    <row r="3197" spans="4:13">
      <c r="D3197" s="12"/>
      <c r="E3197" s="89"/>
      <c r="F3197" s="12"/>
      <c r="G3197" s="12"/>
      <c r="H3197" s="12"/>
      <c r="I3197" s="12"/>
      <c r="J3197" s="12"/>
      <c r="K3197" s="12"/>
      <c r="L3197" s="12"/>
      <c r="M3197" s="12"/>
    </row>
    <row r="3198" spans="4:13">
      <c r="D3198" s="12"/>
      <c r="E3198" s="89"/>
      <c r="F3198" s="12"/>
      <c r="G3198" s="12"/>
      <c r="H3198" s="12"/>
      <c r="I3198" s="12"/>
      <c r="J3198" s="12"/>
      <c r="K3198" s="12"/>
      <c r="L3198" s="12"/>
      <c r="M3198" s="12"/>
    </row>
    <row r="3199" spans="4:13">
      <c r="D3199" s="12"/>
      <c r="E3199" s="89"/>
      <c r="F3199" s="12"/>
      <c r="G3199" s="12"/>
      <c r="H3199" s="12"/>
      <c r="I3199" s="12"/>
      <c r="J3199" s="12"/>
      <c r="K3199" s="12"/>
      <c r="L3199" s="12"/>
      <c r="M3199" s="12"/>
    </row>
    <row r="3200" spans="4:13">
      <c r="D3200" s="12"/>
      <c r="E3200" s="89"/>
      <c r="F3200" s="12"/>
      <c r="G3200" s="12"/>
      <c r="H3200" s="12"/>
      <c r="I3200" s="12"/>
      <c r="J3200" s="12"/>
      <c r="K3200" s="12"/>
      <c r="L3200" s="12"/>
      <c r="M3200" s="12"/>
    </row>
    <row r="3201" spans="4:13">
      <c r="D3201" s="12"/>
      <c r="E3201" s="89"/>
      <c r="F3201" s="12"/>
      <c r="G3201" s="12"/>
      <c r="H3201" s="12"/>
      <c r="I3201" s="12"/>
      <c r="J3201" s="12"/>
      <c r="K3201" s="12"/>
      <c r="L3201" s="12"/>
      <c r="M3201" s="12"/>
    </row>
    <row r="3202" spans="4:13">
      <c r="D3202" s="12"/>
      <c r="E3202" s="89"/>
      <c r="F3202" s="12"/>
      <c r="G3202" s="12"/>
      <c r="H3202" s="12"/>
      <c r="I3202" s="12"/>
      <c r="J3202" s="12"/>
      <c r="K3202" s="12"/>
      <c r="L3202" s="12"/>
      <c r="M3202" s="12"/>
    </row>
    <row r="3203" spans="4:13">
      <c r="D3203" s="12"/>
      <c r="E3203" s="89"/>
      <c r="F3203" s="12"/>
      <c r="G3203" s="12"/>
      <c r="H3203" s="12"/>
      <c r="I3203" s="12"/>
      <c r="J3203" s="12"/>
      <c r="K3203" s="12"/>
      <c r="L3203" s="12"/>
      <c r="M3203" s="12"/>
    </row>
    <row r="3204" spans="4:13">
      <c r="D3204" s="12"/>
      <c r="E3204" s="89"/>
      <c r="F3204" s="12"/>
      <c r="G3204" s="12"/>
      <c r="H3204" s="12"/>
      <c r="I3204" s="12"/>
      <c r="J3204" s="12"/>
      <c r="K3204" s="12"/>
      <c r="L3204" s="12"/>
      <c r="M3204" s="12"/>
    </row>
    <row r="3205" spans="4:13">
      <c r="D3205" s="12"/>
      <c r="E3205" s="89"/>
      <c r="F3205" s="12"/>
      <c r="G3205" s="12"/>
      <c r="H3205" s="12"/>
      <c r="I3205" s="12"/>
      <c r="J3205" s="12"/>
      <c r="K3205" s="12"/>
      <c r="L3205" s="12"/>
      <c r="M3205" s="12"/>
    </row>
    <row r="3206" spans="4:13">
      <c r="D3206" s="12"/>
      <c r="E3206" s="89"/>
      <c r="F3206" s="12"/>
      <c r="G3206" s="12"/>
      <c r="H3206" s="12"/>
      <c r="I3206" s="12"/>
      <c r="J3206" s="12"/>
      <c r="K3206" s="12"/>
      <c r="L3206" s="12"/>
      <c r="M3206" s="12"/>
    </row>
    <row r="3207" spans="4:13">
      <c r="D3207" s="12"/>
      <c r="E3207" s="89"/>
      <c r="F3207" s="12"/>
      <c r="G3207" s="12"/>
      <c r="H3207" s="12"/>
      <c r="I3207" s="12"/>
      <c r="J3207" s="12"/>
      <c r="K3207" s="12"/>
      <c r="L3207" s="12"/>
      <c r="M3207" s="12"/>
    </row>
    <row r="3208" spans="4:13">
      <c r="D3208" s="12"/>
      <c r="E3208" s="89"/>
      <c r="F3208" s="12"/>
      <c r="G3208" s="12"/>
      <c r="H3208" s="12"/>
      <c r="I3208" s="12"/>
      <c r="J3208" s="12"/>
      <c r="K3208" s="12"/>
      <c r="L3208" s="12"/>
      <c r="M3208" s="12"/>
    </row>
    <row r="3209" spans="4:13">
      <c r="D3209" s="12"/>
      <c r="E3209" s="89"/>
      <c r="F3209" s="12"/>
      <c r="G3209" s="12"/>
      <c r="H3209" s="12"/>
      <c r="I3209" s="12"/>
      <c r="J3209" s="12"/>
      <c r="K3209" s="12"/>
      <c r="L3209" s="12"/>
      <c r="M3209" s="12"/>
    </row>
    <row r="3210" spans="4:13">
      <c r="D3210" s="12"/>
      <c r="E3210" s="89"/>
      <c r="F3210" s="12"/>
      <c r="G3210" s="12"/>
      <c r="H3210" s="12"/>
      <c r="I3210" s="12"/>
      <c r="J3210" s="12"/>
      <c r="K3210" s="12"/>
      <c r="L3210" s="12"/>
      <c r="M3210" s="12"/>
    </row>
    <row r="3211" spans="4:13">
      <c r="D3211" s="12"/>
      <c r="E3211" s="89"/>
      <c r="F3211" s="12"/>
      <c r="G3211" s="12"/>
      <c r="H3211" s="12"/>
      <c r="I3211" s="12"/>
      <c r="J3211" s="12"/>
      <c r="K3211" s="12"/>
      <c r="L3211" s="12"/>
      <c r="M3211" s="12"/>
    </row>
    <row r="3212" spans="4:13">
      <c r="D3212" s="12"/>
      <c r="E3212" s="89"/>
      <c r="F3212" s="12"/>
      <c r="G3212" s="12"/>
      <c r="H3212" s="12"/>
      <c r="I3212" s="12"/>
      <c r="J3212" s="12"/>
      <c r="K3212" s="12"/>
      <c r="L3212" s="12"/>
      <c r="M3212" s="12"/>
    </row>
    <row r="3213" spans="4:13">
      <c r="D3213" s="12"/>
      <c r="E3213" s="89"/>
      <c r="F3213" s="12"/>
      <c r="G3213" s="12"/>
      <c r="H3213" s="12"/>
      <c r="I3213" s="12"/>
      <c r="J3213" s="12"/>
      <c r="K3213" s="12"/>
      <c r="L3213" s="12"/>
      <c r="M3213" s="12"/>
    </row>
    <row r="3214" spans="4:13">
      <c r="D3214" s="12"/>
      <c r="E3214" s="89"/>
      <c r="F3214" s="12"/>
      <c r="G3214" s="12"/>
      <c r="H3214" s="12"/>
      <c r="I3214" s="12"/>
      <c r="J3214" s="12"/>
      <c r="K3214" s="12"/>
      <c r="L3214" s="12"/>
      <c r="M3214" s="12"/>
    </row>
    <row r="3215" spans="4:13">
      <c r="D3215" s="12"/>
      <c r="E3215" s="89"/>
      <c r="F3215" s="12"/>
      <c r="G3215" s="12"/>
      <c r="H3215" s="12"/>
      <c r="I3215" s="12"/>
      <c r="J3215" s="12"/>
      <c r="K3215" s="12"/>
      <c r="L3215" s="12"/>
      <c r="M3215" s="12"/>
    </row>
    <row r="3216" spans="4:13">
      <c r="D3216" s="12"/>
      <c r="E3216" s="89"/>
      <c r="F3216" s="12"/>
      <c r="G3216" s="12"/>
      <c r="H3216" s="12"/>
      <c r="I3216" s="12"/>
      <c r="J3216" s="12"/>
      <c r="K3216" s="12"/>
      <c r="L3216" s="12"/>
      <c r="M3216" s="12"/>
    </row>
    <row r="3217" spans="4:13">
      <c r="D3217" s="12"/>
      <c r="E3217" s="89"/>
      <c r="F3217" s="12"/>
      <c r="G3217" s="12"/>
      <c r="H3217" s="12"/>
      <c r="I3217" s="12"/>
      <c r="J3217" s="12"/>
      <c r="K3217" s="12"/>
      <c r="L3217" s="12"/>
      <c r="M3217" s="12"/>
    </row>
    <row r="3218" spans="4:13">
      <c r="D3218" s="12"/>
      <c r="E3218" s="89"/>
      <c r="F3218" s="12"/>
      <c r="G3218" s="12"/>
      <c r="H3218" s="12"/>
      <c r="I3218" s="12"/>
      <c r="J3218" s="12"/>
      <c r="K3218" s="12"/>
      <c r="L3218" s="12"/>
      <c r="M3218" s="12"/>
    </row>
    <row r="3219" spans="4:13">
      <c r="D3219" s="12"/>
      <c r="E3219" s="89"/>
      <c r="F3219" s="12"/>
      <c r="G3219" s="12"/>
      <c r="H3219" s="12"/>
      <c r="I3219" s="12"/>
      <c r="J3219" s="12"/>
      <c r="K3219" s="12"/>
      <c r="L3219" s="12"/>
      <c r="M3219" s="12"/>
    </row>
    <row r="3220" spans="4:13">
      <c r="D3220" s="12"/>
      <c r="E3220" s="89"/>
      <c r="F3220" s="12"/>
      <c r="G3220" s="12"/>
      <c r="H3220" s="12"/>
      <c r="I3220" s="12"/>
      <c r="J3220" s="12"/>
      <c r="K3220" s="12"/>
      <c r="L3220" s="12"/>
      <c r="M3220" s="12"/>
    </row>
    <row r="3221" spans="4:13">
      <c r="D3221" s="12"/>
      <c r="E3221" s="89"/>
      <c r="F3221" s="12"/>
      <c r="G3221" s="12"/>
      <c r="H3221" s="12"/>
      <c r="I3221" s="12"/>
      <c r="J3221" s="12"/>
      <c r="K3221" s="12"/>
      <c r="L3221" s="12"/>
      <c r="M3221" s="12"/>
    </row>
    <row r="3222" spans="4:13">
      <c r="D3222" s="12"/>
      <c r="E3222" s="89"/>
      <c r="F3222" s="12"/>
      <c r="G3222" s="12"/>
      <c r="H3222" s="12"/>
      <c r="I3222" s="12"/>
      <c r="J3222" s="12"/>
      <c r="K3222" s="12"/>
      <c r="L3222" s="12"/>
      <c r="M3222" s="12"/>
    </row>
    <row r="3223" spans="4:13">
      <c r="D3223" s="12"/>
      <c r="E3223" s="89"/>
      <c r="F3223" s="12"/>
      <c r="G3223" s="12"/>
      <c r="H3223" s="12"/>
      <c r="I3223" s="12"/>
      <c r="J3223" s="12"/>
      <c r="K3223" s="12"/>
      <c r="L3223" s="12"/>
      <c r="M3223" s="12"/>
    </row>
    <row r="3224" spans="4:13">
      <c r="D3224" s="12"/>
      <c r="E3224" s="89"/>
      <c r="F3224" s="12"/>
      <c r="G3224" s="12"/>
      <c r="H3224" s="12"/>
      <c r="I3224" s="12"/>
      <c r="J3224" s="12"/>
      <c r="K3224" s="12"/>
      <c r="L3224" s="12"/>
      <c r="M3224" s="12"/>
    </row>
    <row r="3225" spans="4:13">
      <c r="D3225" s="12"/>
      <c r="E3225" s="89"/>
      <c r="F3225" s="12"/>
      <c r="G3225" s="12"/>
      <c r="H3225" s="12"/>
      <c r="I3225" s="12"/>
      <c r="J3225" s="12"/>
      <c r="K3225" s="12"/>
      <c r="L3225" s="12"/>
      <c r="M3225" s="12"/>
    </row>
    <row r="3226" spans="4:13">
      <c r="D3226" s="12"/>
      <c r="E3226" s="89"/>
      <c r="F3226" s="12"/>
      <c r="G3226" s="12"/>
      <c r="H3226" s="12"/>
      <c r="I3226" s="12"/>
      <c r="J3226" s="12"/>
      <c r="K3226" s="12"/>
      <c r="L3226" s="12"/>
      <c r="M3226" s="12"/>
    </row>
    <row r="3227" spans="4:13">
      <c r="D3227" s="12"/>
      <c r="E3227" s="89"/>
      <c r="F3227" s="12"/>
      <c r="G3227" s="12"/>
      <c r="H3227" s="12"/>
      <c r="I3227" s="12"/>
      <c r="J3227" s="12"/>
      <c r="K3227" s="12"/>
      <c r="L3227" s="12"/>
      <c r="M3227" s="12"/>
    </row>
    <row r="3228" spans="4:13">
      <c r="D3228" s="12"/>
      <c r="E3228" s="89"/>
      <c r="F3228" s="12"/>
      <c r="G3228" s="12"/>
      <c r="H3228" s="12"/>
      <c r="I3228" s="12"/>
      <c r="J3228" s="12"/>
      <c r="K3228" s="12"/>
      <c r="L3228" s="12"/>
      <c r="M3228" s="12"/>
    </row>
    <row r="3229" spans="4:13">
      <c r="D3229" s="12"/>
      <c r="E3229" s="89"/>
      <c r="F3229" s="12"/>
      <c r="G3229" s="12"/>
      <c r="H3229" s="12"/>
      <c r="I3229" s="12"/>
      <c r="J3229" s="12"/>
      <c r="K3229" s="12"/>
      <c r="L3229" s="12"/>
      <c r="M3229" s="12"/>
    </row>
    <row r="3230" spans="4:13">
      <c r="D3230" s="12"/>
      <c r="E3230" s="89"/>
      <c r="F3230" s="12"/>
      <c r="G3230" s="12"/>
      <c r="H3230" s="12"/>
      <c r="I3230" s="12"/>
      <c r="J3230" s="12"/>
      <c r="K3230" s="12"/>
      <c r="L3230" s="12"/>
      <c r="M3230" s="12"/>
    </row>
    <row r="3231" spans="4:13">
      <c r="D3231" s="12"/>
      <c r="E3231" s="89"/>
      <c r="F3231" s="12"/>
      <c r="G3231" s="12"/>
      <c r="H3231" s="12"/>
      <c r="I3231" s="12"/>
      <c r="J3231" s="12"/>
      <c r="K3231" s="12"/>
      <c r="L3231" s="12"/>
      <c r="M3231" s="12"/>
    </row>
    <row r="3232" spans="4:13">
      <c r="D3232" s="12"/>
      <c r="E3232" s="89"/>
      <c r="F3232" s="12"/>
      <c r="G3232" s="12"/>
      <c r="H3232" s="12"/>
      <c r="I3232" s="12"/>
      <c r="J3232" s="12"/>
      <c r="K3232" s="12"/>
      <c r="L3232" s="12"/>
      <c r="M3232" s="12"/>
    </row>
    <row r="3233" spans="4:13">
      <c r="D3233" s="12"/>
      <c r="E3233" s="89"/>
      <c r="F3233" s="12"/>
      <c r="G3233" s="12"/>
      <c r="H3233" s="12"/>
      <c r="I3233" s="12"/>
      <c r="J3233" s="12"/>
      <c r="K3233" s="12"/>
      <c r="L3233" s="12"/>
      <c r="M3233" s="12"/>
    </row>
    <row r="3234" spans="4:13">
      <c r="D3234" s="12"/>
      <c r="E3234" s="89"/>
      <c r="F3234" s="12"/>
      <c r="G3234" s="12"/>
      <c r="H3234" s="12"/>
      <c r="I3234" s="12"/>
      <c r="J3234" s="12"/>
      <c r="K3234" s="12"/>
      <c r="L3234" s="12"/>
      <c r="M3234" s="12"/>
    </row>
    <row r="3235" spans="4:13">
      <c r="D3235" s="12"/>
      <c r="E3235" s="89"/>
      <c r="F3235" s="12"/>
      <c r="G3235" s="12"/>
      <c r="H3235" s="12"/>
      <c r="I3235" s="12"/>
      <c r="J3235" s="12"/>
      <c r="K3235" s="12"/>
      <c r="L3235" s="12"/>
      <c r="M3235" s="12"/>
    </row>
    <row r="3236" spans="4:13">
      <c r="D3236" s="12"/>
      <c r="E3236" s="89"/>
      <c r="F3236" s="12"/>
      <c r="G3236" s="12"/>
      <c r="H3236" s="12"/>
      <c r="I3236" s="12"/>
      <c r="J3236" s="12"/>
      <c r="K3236" s="12"/>
      <c r="L3236" s="12"/>
      <c r="M3236" s="12"/>
    </row>
    <row r="3237" spans="4:13">
      <c r="D3237" s="12"/>
      <c r="E3237" s="89"/>
      <c r="F3237" s="12"/>
      <c r="G3237" s="12"/>
      <c r="H3237" s="12"/>
      <c r="I3237" s="12"/>
      <c r="J3237" s="12"/>
      <c r="K3237" s="12"/>
      <c r="L3237" s="12"/>
      <c r="M3237" s="12"/>
    </row>
    <row r="3238" spans="4:13">
      <c r="D3238" s="12"/>
      <c r="E3238" s="89"/>
      <c r="F3238" s="12"/>
      <c r="G3238" s="12"/>
      <c r="H3238" s="12"/>
      <c r="I3238" s="12"/>
      <c r="J3238" s="12"/>
      <c r="K3238" s="12"/>
      <c r="L3238" s="12"/>
      <c r="M3238" s="12"/>
    </row>
    <row r="3239" spans="4:13">
      <c r="D3239" s="12"/>
      <c r="E3239" s="89"/>
      <c r="F3239" s="12"/>
      <c r="G3239" s="12"/>
      <c r="H3239" s="12"/>
      <c r="I3239" s="12"/>
      <c r="J3239" s="12"/>
      <c r="K3239" s="12"/>
      <c r="L3239" s="12"/>
      <c r="M3239" s="12"/>
    </row>
    <row r="3240" spans="4:13">
      <c r="D3240" s="12"/>
      <c r="E3240" s="89"/>
      <c r="F3240" s="12"/>
      <c r="G3240" s="12"/>
      <c r="H3240" s="12"/>
      <c r="I3240" s="12"/>
      <c r="J3240" s="12"/>
      <c r="K3240" s="12"/>
      <c r="L3240" s="12"/>
      <c r="M3240" s="12"/>
    </row>
    <row r="3241" spans="4:13">
      <c r="D3241" s="12"/>
      <c r="E3241" s="89"/>
      <c r="F3241" s="12"/>
      <c r="G3241" s="12"/>
      <c r="H3241" s="12"/>
      <c r="I3241" s="12"/>
      <c r="J3241" s="12"/>
      <c r="K3241" s="12"/>
      <c r="L3241" s="12"/>
      <c r="M3241" s="12"/>
    </row>
    <row r="3242" spans="4:13">
      <c r="D3242" s="12"/>
      <c r="E3242" s="89"/>
      <c r="F3242" s="12"/>
      <c r="G3242" s="12"/>
      <c r="H3242" s="12"/>
      <c r="I3242" s="12"/>
      <c r="J3242" s="12"/>
      <c r="K3242" s="12"/>
      <c r="L3242" s="12"/>
      <c r="M3242" s="12"/>
    </row>
    <row r="3243" spans="4:13">
      <c r="D3243" s="12"/>
      <c r="E3243" s="89"/>
      <c r="F3243" s="12"/>
      <c r="G3243" s="12"/>
      <c r="H3243" s="12"/>
      <c r="I3243" s="12"/>
      <c r="J3243" s="12"/>
      <c r="K3243" s="12"/>
      <c r="L3243" s="12"/>
      <c r="M3243" s="12"/>
    </row>
    <row r="3244" spans="4:13">
      <c r="D3244" s="12"/>
      <c r="E3244" s="89"/>
      <c r="F3244" s="12"/>
      <c r="G3244" s="12"/>
      <c r="H3244" s="12"/>
      <c r="I3244" s="12"/>
      <c r="J3244" s="12"/>
      <c r="K3244" s="12"/>
      <c r="L3244" s="12"/>
      <c r="M3244" s="12"/>
    </row>
    <row r="3245" spans="4:13">
      <c r="D3245" s="12"/>
      <c r="E3245" s="89"/>
      <c r="F3245" s="12"/>
      <c r="G3245" s="12"/>
      <c r="H3245" s="12"/>
      <c r="I3245" s="12"/>
      <c r="J3245" s="12"/>
      <c r="K3245" s="12"/>
      <c r="L3245" s="12"/>
      <c r="M3245" s="12"/>
    </row>
    <row r="3246" spans="4:13">
      <c r="D3246" s="12"/>
      <c r="E3246" s="89"/>
      <c r="F3246" s="12"/>
      <c r="G3246" s="12"/>
      <c r="H3246" s="12"/>
      <c r="I3246" s="12"/>
      <c r="J3246" s="12"/>
      <c r="K3246" s="12"/>
      <c r="L3246" s="12"/>
      <c r="M3246" s="12"/>
    </row>
    <row r="3247" spans="4:13">
      <c r="D3247" s="12"/>
      <c r="E3247" s="89"/>
      <c r="F3247" s="12"/>
      <c r="G3247" s="12"/>
      <c r="H3247" s="12"/>
      <c r="I3247" s="12"/>
      <c r="J3247" s="12"/>
      <c r="K3247" s="12"/>
      <c r="L3247" s="12"/>
      <c r="M3247" s="12"/>
    </row>
    <row r="3248" spans="4:13">
      <c r="D3248" s="12"/>
      <c r="E3248" s="89"/>
      <c r="F3248" s="12"/>
      <c r="G3248" s="12"/>
      <c r="H3248" s="12"/>
      <c r="I3248" s="12"/>
      <c r="J3248" s="12"/>
      <c r="K3248" s="12"/>
      <c r="L3248" s="12"/>
      <c r="M3248" s="12"/>
    </row>
    <row r="3249" spans="4:13">
      <c r="D3249" s="12"/>
      <c r="E3249" s="89"/>
      <c r="F3249" s="12"/>
      <c r="G3249" s="12"/>
      <c r="H3249" s="12"/>
      <c r="I3249" s="12"/>
      <c r="J3249" s="12"/>
      <c r="K3249" s="12"/>
      <c r="L3249" s="12"/>
      <c r="M3249" s="12"/>
    </row>
    <row r="3250" spans="4:13">
      <c r="D3250" s="12"/>
      <c r="E3250" s="89"/>
      <c r="F3250" s="12"/>
      <c r="G3250" s="12"/>
      <c r="H3250" s="12"/>
      <c r="I3250" s="12"/>
      <c r="J3250" s="12"/>
      <c r="K3250" s="12"/>
      <c r="L3250" s="12"/>
      <c r="M3250" s="12"/>
    </row>
    <row r="3251" spans="4:13">
      <c r="D3251" s="12"/>
      <c r="E3251" s="89"/>
      <c r="F3251" s="12"/>
      <c r="G3251" s="12"/>
      <c r="H3251" s="12"/>
      <c r="I3251" s="12"/>
      <c r="J3251" s="12"/>
      <c r="K3251" s="12"/>
      <c r="L3251" s="12"/>
      <c r="M3251" s="12"/>
    </row>
    <row r="3252" spans="4:13">
      <c r="D3252" s="12"/>
      <c r="E3252" s="89"/>
      <c r="F3252" s="12"/>
      <c r="G3252" s="12"/>
      <c r="H3252" s="12"/>
      <c r="I3252" s="12"/>
      <c r="J3252" s="12"/>
      <c r="K3252" s="12"/>
      <c r="L3252" s="12"/>
      <c r="M3252" s="12"/>
    </row>
    <row r="3253" spans="4:13">
      <c r="D3253" s="12"/>
      <c r="E3253" s="89"/>
      <c r="F3253" s="12"/>
      <c r="G3253" s="12"/>
      <c r="H3253" s="12"/>
      <c r="I3253" s="12"/>
      <c r="J3253" s="12"/>
      <c r="K3253" s="12"/>
      <c r="L3253" s="12"/>
      <c r="M3253" s="12"/>
    </row>
    <row r="3254" spans="4:13">
      <c r="D3254" s="12"/>
      <c r="E3254" s="89"/>
      <c r="F3254" s="12"/>
      <c r="G3254" s="12"/>
      <c r="H3254" s="12"/>
      <c r="I3254" s="12"/>
      <c r="J3254" s="12"/>
      <c r="K3254" s="12"/>
      <c r="L3254" s="12"/>
      <c r="M3254" s="12"/>
    </row>
    <row r="3255" spans="4:13">
      <c r="D3255" s="12"/>
      <c r="E3255" s="89"/>
      <c r="F3255" s="12"/>
      <c r="G3255" s="12"/>
      <c r="H3255" s="12"/>
      <c r="I3255" s="12"/>
      <c r="J3255" s="12"/>
      <c r="K3255" s="12"/>
      <c r="L3255" s="12"/>
      <c r="M3255" s="12"/>
    </row>
    <row r="3256" spans="4:13">
      <c r="D3256" s="12"/>
      <c r="E3256" s="89"/>
      <c r="F3256" s="12"/>
      <c r="G3256" s="12"/>
      <c r="H3256" s="12"/>
      <c r="I3256" s="12"/>
      <c r="J3256" s="12"/>
      <c r="K3256" s="12"/>
      <c r="L3256" s="12"/>
      <c r="M3256" s="12"/>
    </row>
    <row r="3257" spans="4:13">
      <c r="D3257" s="12"/>
      <c r="E3257" s="89"/>
      <c r="F3257" s="12"/>
      <c r="G3257" s="12"/>
      <c r="H3257" s="12"/>
      <c r="I3257" s="12"/>
      <c r="J3257" s="12"/>
      <c r="K3257" s="12"/>
      <c r="L3257" s="12"/>
      <c r="M3257" s="12"/>
    </row>
    <row r="3258" spans="4:13">
      <c r="D3258" s="12"/>
      <c r="E3258" s="89"/>
      <c r="F3258" s="12"/>
      <c r="G3258" s="12"/>
      <c r="H3258" s="12"/>
      <c r="I3258" s="12"/>
      <c r="J3258" s="12"/>
      <c r="K3258" s="12"/>
      <c r="L3258" s="12"/>
      <c r="M3258" s="12"/>
    </row>
    <row r="3259" spans="4:13">
      <c r="D3259" s="12"/>
      <c r="E3259" s="89"/>
      <c r="F3259" s="12"/>
      <c r="G3259" s="12"/>
      <c r="H3259" s="12"/>
      <c r="I3259" s="12"/>
      <c r="J3259" s="12"/>
      <c r="K3259" s="12"/>
      <c r="L3259" s="12"/>
      <c r="M3259" s="12"/>
    </row>
    <row r="3260" spans="4:13">
      <c r="D3260" s="12"/>
      <c r="E3260" s="89"/>
      <c r="F3260" s="12"/>
      <c r="G3260" s="12"/>
      <c r="H3260" s="12"/>
      <c r="I3260" s="12"/>
      <c r="J3260" s="12"/>
      <c r="K3260" s="12"/>
      <c r="L3260" s="12"/>
      <c r="M3260" s="12"/>
    </row>
    <row r="3261" spans="4:13">
      <c r="D3261" s="12"/>
      <c r="E3261" s="89"/>
      <c r="F3261" s="12"/>
      <c r="G3261" s="12"/>
      <c r="H3261" s="12"/>
      <c r="I3261" s="12"/>
      <c r="J3261" s="12"/>
      <c r="K3261" s="12"/>
      <c r="L3261" s="12"/>
      <c r="M3261" s="12"/>
    </row>
    <row r="3262" spans="4:13">
      <c r="D3262" s="12"/>
      <c r="E3262" s="89"/>
      <c r="F3262" s="12"/>
      <c r="G3262" s="12"/>
      <c r="H3262" s="12"/>
      <c r="I3262" s="12"/>
      <c r="J3262" s="12"/>
      <c r="K3262" s="12"/>
      <c r="L3262" s="12"/>
      <c r="M3262" s="12"/>
    </row>
    <row r="3263" spans="4:13">
      <c r="D3263" s="12"/>
      <c r="E3263" s="89"/>
      <c r="F3263" s="12"/>
      <c r="G3263" s="12"/>
      <c r="H3263" s="12"/>
      <c r="I3263" s="12"/>
      <c r="J3263" s="12"/>
      <c r="K3263" s="12"/>
      <c r="L3263" s="12"/>
      <c r="M3263" s="12"/>
    </row>
    <row r="3264" spans="4:13">
      <c r="D3264" s="12"/>
      <c r="E3264" s="89"/>
      <c r="F3264" s="12"/>
      <c r="G3264" s="12"/>
      <c r="H3264" s="12"/>
      <c r="I3264" s="12"/>
      <c r="J3264" s="12"/>
      <c r="K3264" s="12"/>
      <c r="L3264" s="12"/>
      <c r="M3264" s="12"/>
    </row>
    <row r="3265" spans="4:13">
      <c r="D3265" s="12"/>
      <c r="E3265" s="89"/>
      <c r="F3265" s="12"/>
      <c r="G3265" s="12"/>
      <c r="H3265" s="12"/>
      <c r="I3265" s="12"/>
      <c r="J3265" s="12"/>
      <c r="K3265" s="12"/>
      <c r="L3265" s="12"/>
      <c r="M3265" s="12"/>
    </row>
    <row r="3266" spans="4:13">
      <c r="D3266" s="12"/>
      <c r="E3266" s="89"/>
      <c r="F3266" s="12"/>
      <c r="G3266" s="12"/>
      <c r="H3266" s="12"/>
      <c r="I3266" s="12"/>
      <c r="J3266" s="12"/>
      <c r="K3266" s="12"/>
      <c r="L3266" s="12"/>
      <c r="M3266" s="12"/>
    </row>
    <row r="3267" spans="4:13">
      <c r="D3267" s="12"/>
      <c r="E3267" s="89"/>
      <c r="F3267" s="12"/>
      <c r="G3267" s="12"/>
      <c r="H3267" s="12"/>
      <c r="I3267" s="12"/>
      <c r="J3267" s="12"/>
      <c r="K3267" s="12"/>
      <c r="L3267" s="12"/>
      <c r="M3267" s="12"/>
    </row>
    <row r="3268" spans="4:13">
      <c r="D3268" s="12"/>
      <c r="E3268" s="89"/>
      <c r="F3268" s="12"/>
      <c r="G3268" s="12"/>
      <c r="H3268" s="12"/>
      <c r="I3268" s="12"/>
      <c r="J3268" s="12"/>
      <c r="K3268" s="12"/>
      <c r="L3268" s="12"/>
      <c r="M3268" s="12"/>
    </row>
    <row r="3269" spans="4:13">
      <c r="D3269" s="12"/>
      <c r="E3269" s="89"/>
      <c r="F3269" s="12"/>
      <c r="G3269" s="12"/>
      <c r="H3269" s="12"/>
      <c r="I3269" s="12"/>
      <c r="J3269" s="12"/>
      <c r="K3269" s="12"/>
      <c r="L3269" s="12"/>
      <c r="M3269" s="12"/>
    </row>
    <row r="3270" spans="4:13">
      <c r="D3270" s="12"/>
      <c r="E3270" s="89"/>
      <c r="F3270" s="12"/>
      <c r="G3270" s="12"/>
      <c r="H3270" s="12"/>
      <c r="I3270" s="12"/>
      <c r="J3270" s="12"/>
      <c r="K3270" s="12"/>
      <c r="L3270" s="12"/>
      <c r="M3270" s="12"/>
    </row>
    <row r="3271" spans="4:13">
      <c r="D3271" s="12"/>
      <c r="E3271" s="89"/>
      <c r="F3271" s="12"/>
      <c r="G3271" s="12"/>
      <c r="H3271" s="12"/>
      <c r="I3271" s="12"/>
      <c r="J3271" s="12"/>
      <c r="K3271" s="12"/>
      <c r="L3271" s="12"/>
      <c r="M3271" s="12"/>
    </row>
    <row r="3272" spans="4:13">
      <c r="D3272" s="12"/>
      <c r="E3272" s="89"/>
      <c r="F3272" s="12"/>
      <c r="G3272" s="12"/>
      <c r="H3272" s="12"/>
      <c r="I3272" s="12"/>
      <c r="J3272" s="12"/>
      <c r="K3272" s="12"/>
      <c r="L3272" s="12"/>
      <c r="M3272" s="12"/>
    </row>
    <row r="3273" spans="4:13">
      <c r="D3273" s="12"/>
      <c r="E3273" s="89"/>
      <c r="F3273" s="12"/>
      <c r="G3273" s="12"/>
      <c r="H3273" s="12"/>
      <c r="I3273" s="12"/>
      <c r="J3273" s="12"/>
      <c r="K3273" s="12"/>
      <c r="L3273" s="12"/>
      <c r="M3273" s="12"/>
    </row>
    <row r="3274" spans="4:13">
      <c r="D3274" s="12"/>
      <c r="E3274" s="89"/>
      <c r="F3274" s="12"/>
      <c r="G3274" s="12"/>
      <c r="H3274" s="12"/>
      <c r="I3274" s="12"/>
      <c r="J3274" s="12"/>
      <c r="K3274" s="12"/>
      <c r="L3274" s="12"/>
      <c r="M3274" s="12"/>
    </row>
    <row r="3275" spans="4:13">
      <c r="D3275" s="12"/>
      <c r="E3275" s="89"/>
      <c r="F3275" s="12"/>
      <c r="G3275" s="12"/>
      <c r="H3275" s="12"/>
      <c r="I3275" s="12"/>
      <c r="J3275" s="12"/>
      <c r="K3275" s="12"/>
      <c r="L3275" s="12"/>
      <c r="M3275" s="12"/>
    </row>
    <row r="3276" spans="4:13">
      <c r="D3276" s="12"/>
      <c r="E3276" s="89"/>
      <c r="F3276" s="12"/>
      <c r="G3276" s="12"/>
      <c r="H3276" s="12"/>
      <c r="I3276" s="12"/>
      <c r="J3276" s="12"/>
      <c r="K3276" s="12"/>
      <c r="L3276" s="12"/>
      <c r="M3276" s="12"/>
    </row>
    <row r="3277" spans="4:13">
      <c r="D3277" s="12"/>
      <c r="E3277" s="89"/>
      <c r="F3277" s="12"/>
      <c r="G3277" s="12"/>
      <c r="H3277" s="12"/>
      <c r="I3277" s="12"/>
      <c r="J3277" s="12"/>
      <c r="K3277" s="12"/>
      <c r="L3277" s="12"/>
      <c r="M3277" s="12"/>
    </row>
    <row r="3278" spans="4:13">
      <c r="D3278" s="12"/>
      <c r="E3278" s="89"/>
      <c r="F3278" s="12"/>
      <c r="G3278" s="12"/>
      <c r="H3278" s="12"/>
      <c r="I3278" s="12"/>
      <c r="J3278" s="12"/>
      <c r="K3278" s="12"/>
      <c r="L3278" s="12"/>
      <c r="M3278" s="12"/>
    </row>
    <row r="3279" spans="4:13">
      <c r="D3279" s="12"/>
      <c r="E3279" s="89"/>
      <c r="F3279" s="12"/>
      <c r="G3279" s="12"/>
      <c r="H3279" s="12"/>
      <c r="I3279" s="12"/>
      <c r="J3279" s="12"/>
      <c r="K3279" s="12"/>
      <c r="L3279" s="12"/>
      <c r="M3279" s="12"/>
    </row>
    <row r="3280" spans="4:13">
      <c r="D3280" s="12"/>
      <c r="E3280" s="89"/>
      <c r="F3280" s="12"/>
      <c r="G3280" s="12"/>
      <c r="H3280" s="12"/>
      <c r="I3280" s="12"/>
      <c r="J3280" s="12"/>
      <c r="K3280" s="12"/>
      <c r="L3280" s="12"/>
      <c r="M3280" s="12"/>
    </row>
    <row r="3281" spans="4:13">
      <c r="D3281" s="12"/>
      <c r="E3281" s="89"/>
      <c r="F3281" s="12"/>
      <c r="G3281" s="12"/>
      <c r="H3281" s="12"/>
      <c r="I3281" s="12"/>
      <c r="J3281" s="12"/>
      <c r="K3281" s="12"/>
      <c r="L3281" s="12"/>
      <c r="M3281" s="12"/>
    </row>
    <row r="3282" spans="4:13">
      <c r="D3282" s="12"/>
      <c r="E3282" s="89"/>
      <c r="F3282" s="12"/>
      <c r="G3282" s="12"/>
      <c r="H3282" s="12"/>
      <c r="I3282" s="12"/>
      <c r="J3282" s="12"/>
      <c r="K3282" s="12"/>
      <c r="L3282" s="12"/>
      <c r="M3282" s="12"/>
    </row>
    <row r="3283" spans="4:13">
      <c r="D3283" s="12"/>
      <c r="E3283" s="89"/>
      <c r="F3283" s="12"/>
      <c r="G3283" s="12"/>
      <c r="H3283" s="12"/>
      <c r="I3283" s="12"/>
      <c r="J3283" s="12"/>
      <c r="K3283" s="12"/>
      <c r="L3283" s="12"/>
      <c r="M3283" s="12"/>
    </row>
    <row r="3284" spans="4:13">
      <c r="D3284" s="12"/>
      <c r="E3284" s="89"/>
      <c r="F3284" s="12"/>
      <c r="G3284" s="12"/>
      <c r="H3284" s="12"/>
      <c r="I3284" s="12"/>
      <c r="J3284" s="12"/>
      <c r="K3284" s="12"/>
      <c r="L3284" s="12"/>
      <c r="M3284" s="12"/>
    </row>
    <row r="3285" spans="4:13">
      <c r="D3285" s="12"/>
      <c r="E3285" s="89"/>
      <c r="F3285" s="12"/>
      <c r="G3285" s="12"/>
      <c r="H3285" s="12"/>
      <c r="I3285" s="12"/>
      <c r="J3285" s="12"/>
      <c r="K3285" s="12"/>
      <c r="L3285" s="12"/>
      <c r="M3285" s="12"/>
    </row>
    <row r="3286" spans="4:13">
      <c r="D3286" s="12"/>
      <c r="E3286" s="89"/>
      <c r="F3286" s="12"/>
      <c r="G3286" s="12"/>
      <c r="H3286" s="12"/>
      <c r="I3286" s="12"/>
      <c r="J3286" s="12"/>
      <c r="K3286" s="12"/>
      <c r="L3286" s="12"/>
      <c r="M3286" s="12"/>
    </row>
    <row r="3287" spans="4:13">
      <c r="D3287" s="12"/>
      <c r="E3287" s="89"/>
      <c r="F3287" s="12"/>
      <c r="G3287" s="12"/>
      <c r="H3287" s="12"/>
      <c r="I3287" s="12"/>
      <c r="J3287" s="12"/>
      <c r="K3287" s="12"/>
      <c r="L3287" s="12"/>
      <c r="M3287" s="12"/>
    </row>
    <row r="3288" spans="4:13">
      <c r="D3288" s="12"/>
      <c r="E3288" s="89"/>
      <c r="F3288" s="12"/>
      <c r="G3288" s="12"/>
      <c r="H3288" s="12"/>
      <c r="I3288" s="12"/>
      <c r="J3288" s="12"/>
      <c r="K3288" s="12"/>
      <c r="L3288" s="12"/>
      <c r="M3288" s="12"/>
    </row>
    <row r="3289" spans="4:13">
      <c r="D3289" s="12"/>
      <c r="E3289" s="89"/>
      <c r="F3289" s="12"/>
      <c r="G3289" s="12"/>
      <c r="H3289" s="12"/>
      <c r="I3289" s="12"/>
      <c r="J3289" s="12"/>
      <c r="K3289" s="12"/>
      <c r="L3289" s="12"/>
      <c r="M3289" s="12"/>
    </row>
    <row r="3290" spans="4:13">
      <c r="D3290" s="12"/>
      <c r="E3290" s="89"/>
      <c r="F3290" s="12"/>
      <c r="G3290" s="12"/>
      <c r="H3290" s="12"/>
      <c r="I3290" s="12"/>
      <c r="J3290" s="12"/>
      <c r="K3290" s="12"/>
      <c r="L3290" s="12"/>
      <c r="M3290" s="12"/>
    </row>
    <row r="3291" spans="4:13">
      <c r="D3291" s="12"/>
      <c r="E3291" s="89"/>
      <c r="F3291" s="12"/>
      <c r="G3291" s="12"/>
      <c r="H3291" s="12"/>
      <c r="I3291" s="12"/>
      <c r="J3291" s="12"/>
      <c r="K3291" s="12"/>
      <c r="L3291" s="12"/>
      <c r="M3291" s="12"/>
    </row>
    <row r="3292" spans="4:13">
      <c r="D3292" s="12"/>
      <c r="E3292" s="89"/>
      <c r="F3292" s="12"/>
      <c r="G3292" s="12"/>
      <c r="H3292" s="12"/>
      <c r="I3292" s="12"/>
      <c r="J3292" s="12"/>
      <c r="K3292" s="12"/>
      <c r="L3292" s="12"/>
      <c r="M3292" s="12"/>
    </row>
    <row r="3293" spans="4:13">
      <c r="D3293" s="12"/>
      <c r="E3293" s="89"/>
      <c r="F3293" s="12"/>
      <c r="G3293" s="12"/>
      <c r="H3293" s="12"/>
      <c r="I3293" s="12"/>
      <c r="J3293" s="12"/>
      <c r="K3293" s="12"/>
      <c r="L3293" s="12"/>
      <c r="M3293" s="12"/>
    </row>
    <row r="3294" spans="4:13">
      <c r="D3294" s="12"/>
      <c r="E3294" s="89"/>
      <c r="F3294" s="12"/>
      <c r="G3294" s="12"/>
      <c r="H3294" s="12"/>
      <c r="I3294" s="12"/>
      <c r="J3294" s="12"/>
      <c r="K3294" s="12"/>
      <c r="L3294" s="12"/>
      <c r="M3294" s="12"/>
    </row>
    <row r="3295" spans="4:13">
      <c r="D3295" s="12"/>
      <c r="E3295" s="89"/>
      <c r="F3295" s="12"/>
      <c r="G3295" s="12"/>
      <c r="H3295" s="12"/>
      <c r="I3295" s="12"/>
      <c r="J3295" s="12"/>
      <c r="K3295" s="12"/>
      <c r="L3295" s="12"/>
      <c r="M3295" s="12"/>
    </row>
    <row r="3296" spans="4:13">
      <c r="D3296" s="12"/>
      <c r="E3296" s="89"/>
      <c r="F3296" s="12"/>
      <c r="G3296" s="12"/>
      <c r="H3296" s="12"/>
      <c r="I3296" s="12"/>
      <c r="J3296" s="12"/>
      <c r="K3296" s="12"/>
      <c r="L3296" s="12"/>
      <c r="M3296" s="12"/>
    </row>
    <row r="3297" spans="4:13">
      <c r="D3297" s="12"/>
      <c r="E3297" s="89"/>
      <c r="F3297" s="12"/>
      <c r="G3297" s="12"/>
      <c r="H3297" s="12"/>
      <c r="I3297" s="12"/>
      <c r="J3297" s="12"/>
      <c r="K3297" s="12"/>
      <c r="L3297" s="12"/>
      <c r="M3297" s="12"/>
    </row>
    <row r="3298" spans="4:13">
      <c r="D3298" s="12"/>
      <c r="E3298" s="89"/>
      <c r="F3298" s="12"/>
      <c r="G3298" s="12"/>
      <c r="H3298" s="12"/>
      <c r="I3298" s="12"/>
      <c r="J3298" s="12"/>
      <c r="K3298" s="12"/>
      <c r="L3298" s="12"/>
      <c r="M3298" s="12"/>
    </row>
    <row r="3299" spans="4:13">
      <c r="D3299" s="12"/>
      <c r="E3299" s="89"/>
      <c r="F3299" s="12"/>
      <c r="G3299" s="12"/>
      <c r="H3299" s="12"/>
      <c r="I3299" s="12"/>
      <c r="J3299" s="12"/>
      <c r="K3299" s="12"/>
      <c r="L3299" s="12"/>
      <c r="M3299" s="12"/>
    </row>
    <row r="3300" spans="4:13">
      <c r="D3300" s="12"/>
      <c r="E3300" s="89"/>
      <c r="F3300" s="12"/>
      <c r="G3300" s="12"/>
      <c r="H3300" s="12"/>
      <c r="I3300" s="12"/>
      <c r="J3300" s="12"/>
      <c r="K3300" s="12"/>
      <c r="L3300" s="12"/>
      <c r="M3300" s="12"/>
    </row>
    <row r="3301" spans="4:13">
      <c r="D3301" s="12"/>
      <c r="E3301" s="89"/>
      <c r="F3301" s="12"/>
      <c r="G3301" s="12"/>
      <c r="H3301" s="12"/>
      <c r="I3301" s="12"/>
      <c r="J3301" s="12"/>
      <c r="K3301" s="12"/>
      <c r="L3301" s="12"/>
      <c r="M3301" s="12"/>
    </row>
    <row r="3302" spans="4:13">
      <c r="D3302" s="12"/>
      <c r="E3302" s="89"/>
      <c r="F3302" s="12"/>
      <c r="G3302" s="12"/>
      <c r="H3302" s="12"/>
      <c r="I3302" s="12"/>
      <c r="J3302" s="12"/>
      <c r="K3302" s="12"/>
      <c r="L3302" s="12"/>
      <c r="M3302" s="12"/>
    </row>
    <row r="3303" spans="4:13">
      <c r="D3303" s="12"/>
      <c r="E3303" s="89"/>
      <c r="F3303" s="12"/>
      <c r="G3303" s="12"/>
      <c r="H3303" s="12"/>
      <c r="I3303" s="12"/>
      <c r="J3303" s="12"/>
      <c r="K3303" s="12"/>
      <c r="L3303" s="12"/>
      <c r="M3303" s="12"/>
    </row>
    <row r="3304" spans="4:13">
      <c r="D3304" s="12"/>
      <c r="E3304" s="89"/>
      <c r="F3304" s="12"/>
      <c r="G3304" s="12"/>
      <c r="H3304" s="12"/>
      <c r="I3304" s="12"/>
      <c r="J3304" s="12"/>
      <c r="K3304" s="12"/>
      <c r="L3304" s="12"/>
      <c r="M3304" s="12"/>
    </row>
    <row r="3305" spans="4:13">
      <c r="D3305" s="12"/>
      <c r="E3305" s="89"/>
      <c r="F3305" s="12"/>
      <c r="G3305" s="12"/>
      <c r="H3305" s="12"/>
      <c r="I3305" s="12"/>
      <c r="J3305" s="12"/>
      <c r="K3305" s="12"/>
      <c r="L3305" s="12"/>
      <c r="M3305" s="12"/>
    </row>
    <row r="3306" spans="4:13">
      <c r="D3306" s="12"/>
      <c r="E3306" s="89"/>
      <c r="F3306" s="12"/>
      <c r="G3306" s="12"/>
      <c r="H3306" s="12"/>
      <c r="I3306" s="12"/>
      <c r="J3306" s="12"/>
      <c r="K3306" s="12"/>
      <c r="L3306" s="12"/>
      <c r="M3306" s="12"/>
    </row>
    <row r="3307" spans="4:13">
      <c r="D3307" s="12"/>
      <c r="E3307" s="89"/>
      <c r="F3307" s="12"/>
      <c r="G3307" s="12"/>
      <c r="H3307" s="12"/>
      <c r="I3307" s="12"/>
      <c r="J3307" s="12"/>
      <c r="K3307" s="12"/>
      <c r="L3307" s="12"/>
      <c r="M3307" s="12"/>
    </row>
    <row r="3308" spans="4:13">
      <c r="D3308" s="12"/>
      <c r="E3308" s="89"/>
      <c r="F3308" s="12"/>
      <c r="G3308" s="12"/>
      <c r="H3308" s="12"/>
      <c r="I3308" s="12"/>
      <c r="J3308" s="12"/>
      <c r="K3308" s="12"/>
      <c r="L3308" s="12"/>
      <c r="M3308" s="12"/>
    </row>
    <row r="3309" spans="4:13">
      <c r="D3309" s="12"/>
      <c r="E3309" s="89"/>
      <c r="F3309" s="12"/>
      <c r="G3309" s="12"/>
      <c r="H3309" s="12"/>
      <c r="I3309" s="12"/>
      <c r="J3309" s="12"/>
      <c r="K3309" s="12"/>
      <c r="L3309" s="12"/>
      <c r="M3309" s="12"/>
    </row>
    <row r="3310" spans="4:13">
      <c r="D3310" s="12"/>
      <c r="E3310" s="89"/>
      <c r="F3310" s="12"/>
      <c r="G3310" s="12"/>
      <c r="H3310" s="12"/>
      <c r="I3310" s="12"/>
      <c r="J3310" s="12"/>
      <c r="K3310" s="12"/>
      <c r="L3310" s="12"/>
      <c r="M3310" s="12"/>
    </row>
    <row r="3311" spans="4:13">
      <c r="D3311" s="12"/>
      <c r="E3311" s="89"/>
      <c r="F3311" s="12"/>
      <c r="G3311" s="12"/>
      <c r="H3311" s="12"/>
      <c r="I3311" s="12"/>
      <c r="J3311" s="12"/>
      <c r="K3311" s="12"/>
      <c r="L3311" s="12"/>
      <c r="M3311" s="12"/>
    </row>
    <row r="3312" spans="4:13">
      <c r="D3312" s="12"/>
      <c r="E3312" s="89"/>
      <c r="F3312" s="12"/>
      <c r="G3312" s="12"/>
      <c r="H3312" s="12"/>
      <c r="I3312" s="12"/>
      <c r="J3312" s="12"/>
      <c r="K3312" s="12"/>
      <c r="L3312" s="12"/>
      <c r="M3312" s="12"/>
    </row>
    <row r="3313" spans="4:13">
      <c r="D3313" s="12"/>
      <c r="E3313" s="89"/>
      <c r="F3313" s="12"/>
      <c r="G3313" s="12"/>
      <c r="H3313" s="12"/>
      <c r="I3313" s="12"/>
      <c r="J3313" s="12"/>
      <c r="K3313" s="12"/>
      <c r="L3313" s="12"/>
      <c r="M3313" s="12"/>
    </row>
    <row r="3314" spans="4:13">
      <c r="D3314" s="12"/>
      <c r="E3314" s="89"/>
      <c r="F3314" s="12"/>
      <c r="G3314" s="12"/>
      <c r="H3314" s="12"/>
      <c r="I3314" s="12"/>
      <c r="J3314" s="12"/>
      <c r="K3314" s="12"/>
      <c r="L3314" s="12"/>
      <c r="M3314" s="12"/>
    </row>
    <row r="3315" spans="4:13">
      <c r="D3315" s="12"/>
      <c r="E3315" s="89"/>
      <c r="F3315" s="12"/>
      <c r="G3315" s="12"/>
      <c r="H3315" s="12"/>
      <c r="I3315" s="12"/>
      <c r="J3315" s="12"/>
      <c r="K3315" s="12"/>
      <c r="L3315" s="12"/>
      <c r="M3315" s="12"/>
    </row>
    <row r="3316" spans="4:13">
      <c r="D3316" s="12"/>
      <c r="E3316" s="89"/>
      <c r="F3316" s="12"/>
      <c r="G3316" s="12"/>
      <c r="H3316" s="12"/>
      <c r="I3316" s="12"/>
      <c r="J3316" s="12"/>
      <c r="K3316" s="12"/>
      <c r="L3316" s="12"/>
      <c r="M3316" s="12"/>
    </row>
    <row r="3317" spans="4:13">
      <c r="D3317" s="12"/>
      <c r="E3317" s="89"/>
      <c r="F3317" s="12"/>
      <c r="G3317" s="12"/>
      <c r="H3317" s="12"/>
      <c r="I3317" s="12"/>
      <c r="J3317" s="12"/>
      <c r="K3317" s="12"/>
      <c r="L3317" s="12"/>
      <c r="M3317" s="12"/>
    </row>
    <row r="3318" spans="4:13">
      <c r="D3318" s="12"/>
      <c r="E3318" s="89"/>
      <c r="F3318" s="12"/>
      <c r="G3318" s="12"/>
      <c r="H3318" s="12"/>
      <c r="I3318" s="12"/>
      <c r="J3318" s="12"/>
      <c r="K3318" s="12"/>
      <c r="L3318" s="12"/>
      <c r="M3318" s="12"/>
    </row>
    <row r="3319" spans="4:13">
      <c r="D3319" s="12"/>
      <c r="E3319" s="89"/>
      <c r="F3319" s="12"/>
      <c r="G3319" s="12"/>
      <c r="H3319" s="12"/>
      <c r="I3319" s="12"/>
      <c r="J3319" s="12"/>
      <c r="K3319" s="12"/>
      <c r="L3319" s="12"/>
      <c r="M3319" s="12"/>
    </row>
    <row r="3320" spans="4:13">
      <c r="D3320" s="12"/>
      <c r="E3320" s="89"/>
      <c r="F3320" s="12"/>
      <c r="G3320" s="12"/>
      <c r="H3320" s="12"/>
      <c r="I3320" s="12"/>
      <c r="J3320" s="12"/>
      <c r="K3320" s="12"/>
      <c r="L3320" s="12"/>
      <c r="M3320" s="12"/>
    </row>
    <row r="3321" spans="4:13">
      <c r="D3321" s="12"/>
      <c r="E3321" s="89"/>
      <c r="F3321" s="12"/>
      <c r="G3321" s="12"/>
      <c r="H3321" s="12"/>
      <c r="I3321" s="12"/>
      <c r="J3321" s="12"/>
      <c r="K3321" s="12"/>
      <c r="L3321" s="12"/>
      <c r="M3321" s="12"/>
    </row>
    <row r="3322" spans="4:13">
      <c r="D3322" s="12"/>
      <c r="E3322" s="89"/>
      <c r="F3322" s="12"/>
      <c r="G3322" s="12"/>
      <c r="H3322" s="12"/>
      <c r="I3322" s="12"/>
      <c r="J3322" s="12"/>
      <c r="K3322" s="12"/>
      <c r="L3322" s="12"/>
      <c r="M3322" s="12"/>
    </row>
    <row r="3323" spans="4:13">
      <c r="D3323" s="12"/>
      <c r="E3323" s="89"/>
      <c r="F3323" s="12"/>
      <c r="G3323" s="12"/>
      <c r="H3323" s="12"/>
      <c r="I3323" s="12"/>
      <c r="J3323" s="12"/>
      <c r="K3323" s="12"/>
      <c r="L3323" s="12"/>
      <c r="M3323" s="12"/>
    </row>
    <row r="3324" spans="4:13">
      <c r="D3324" s="12"/>
      <c r="E3324" s="89"/>
      <c r="F3324" s="12"/>
      <c r="G3324" s="12"/>
      <c r="H3324" s="12"/>
      <c r="I3324" s="12"/>
      <c r="J3324" s="12"/>
      <c r="K3324" s="12"/>
      <c r="L3324" s="12"/>
      <c r="M3324" s="12"/>
    </row>
    <row r="3325" spans="4:13">
      <c r="D3325" s="12"/>
      <c r="E3325" s="89"/>
      <c r="F3325" s="12"/>
      <c r="G3325" s="12"/>
      <c r="H3325" s="12"/>
      <c r="I3325" s="12"/>
      <c r="J3325" s="12"/>
      <c r="K3325" s="12"/>
      <c r="L3325" s="12"/>
      <c r="M3325" s="12"/>
    </row>
    <row r="3326" spans="4:13">
      <c r="D3326" s="12"/>
      <c r="E3326" s="89"/>
      <c r="F3326" s="12"/>
      <c r="G3326" s="12"/>
      <c r="H3326" s="12"/>
      <c r="I3326" s="12"/>
      <c r="J3326" s="12"/>
      <c r="K3326" s="12"/>
      <c r="L3326" s="12"/>
      <c r="M3326" s="12"/>
    </row>
    <row r="3327" spans="4:13">
      <c r="D3327" s="12"/>
      <c r="E3327" s="89"/>
      <c r="F3327" s="12"/>
      <c r="G3327" s="12"/>
      <c r="H3327" s="12"/>
      <c r="I3327" s="12"/>
      <c r="J3327" s="12"/>
      <c r="K3327" s="12"/>
      <c r="L3327" s="12"/>
      <c r="M3327" s="12"/>
    </row>
    <row r="3328" spans="4:13">
      <c r="D3328" s="12"/>
      <c r="E3328" s="89"/>
      <c r="F3328" s="12"/>
      <c r="G3328" s="12"/>
      <c r="H3328" s="12"/>
      <c r="I3328" s="12"/>
      <c r="J3328" s="12"/>
      <c r="K3328" s="12"/>
      <c r="L3328" s="12"/>
      <c r="M3328" s="12"/>
    </row>
    <row r="3329" spans="4:13">
      <c r="D3329" s="12"/>
      <c r="E3329" s="89"/>
      <c r="F3329" s="12"/>
      <c r="G3329" s="12"/>
      <c r="H3329" s="12"/>
      <c r="I3329" s="12"/>
      <c r="J3329" s="12"/>
      <c r="K3329" s="12"/>
      <c r="L3329" s="12"/>
      <c r="M3329" s="12"/>
    </row>
    <row r="3330" spans="4:13">
      <c r="D3330" s="12"/>
      <c r="E3330" s="89"/>
      <c r="F3330" s="12"/>
      <c r="G3330" s="12"/>
      <c r="H3330" s="12"/>
      <c r="I3330" s="12"/>
      <c r="J3330" s="12"/>
      <c r="K3330" s="12"/>
      <c r="L3330" s="12"/>
      <c r="M3330" s="12"/>
    </row>
    <row r="3331" spans="4:13">
      <c r="D3331" s="12"/>
      <c r="E3331" s="89"/>
      <c r="F3331" s="12"/>
      <c r="G3331" s="12"/>
      <c r="H3331" s="12"/>
      <c r="I3331" s="12"/>
      <c r="J3331" s="12"/>
      <c r="K3331" s="12"/>
      <c r="L3331" s="12"/>
      <c r="M3331" s="12"/>
    </row>
    <row r="3332" spans="4:13">
      <c r="D3332" s="12"/>
      <c r="E3332" s="89"/>
      <c r="F3332" s="12"/>
      <c r="G3332" s="12"/>
      <c r="H3332" s="12"/>
      <c r="I3332" s="12"/>
      <c r="J3332" s="12"/>
      <c r="K3332" s="12"/>
      <c r="L3332" s="12"/>
      <c r="M3332" s="12"/>
    </row>
    <row r="3333" spans="4:13">
      <c r="D3333" s="12"/>
      <c r="E3333" s="89"/>
      <c r="F3333" s="12"/>
      <c r="G3333" s="12"/>
      <c r="H3333" s="12"/>
      <c r="I3333" s="12"/>
      <c r="J3333" s="12"/>
      <c r="K3333" s="12"/>
      <c r="L3333" s="12"/>
      <c r="M3333" s="12"/>
    </row>
    <row r="3334" spans="4:13">
      <c r="D3334" s="12"/>
      <c r="E3334" s="89"/>
      <c r="F3334" s="12"/>
      <c r="G3334" s="12"/>
      <c r="H3334" s="12"/>
      <c r="I3334" s="12"/>
      <c r="J3334" s="12"/>
      <c r="K3334" s="12"/>
      <c r="L3334" s="12"/>
      <c r="M3334" s="12"/>
    </row>
    <row r="3335" spans="4:13">
      <c r="D3335" s="12"/>
      <c r="E3335" s="89"/>
      <c r="F3335" s="12"/>
      <c r="G3335" s="12"/>
      <c r="H3335" s="12"/>
      <c r="I3335" s="12"/>
      <c r="J3335" s="12"/>
      <c r="K3335" s="12"/>
      <c r="L3335" s="12"/>
      <c r="M3335" s="12"/>
    </row>
    <row r="3336" spans="4:13">
      <c r="D3336" s="12"/>
      <c r="E3336" s="89"/>
      <c r="F3336" s="12"/>
      <c r="G3336" s="12"/>
      <c r="H3336" s="12"/>
      <c r="I3336" s="12"/>
      <c r="J3336" s="12"/>
      <c r="K3336" s="12"/>
      <c r="L3336" s="12"/>
      <c r="M3336" s="12"/>
    </row>
    <row r="3337" spans="4:13">
      <c r="D3337" s="12"/>
      <c r="E3337" s="89"/>
      <c r="F3337" s="12"/>
      <c r="G3337" s="12"/>
      <c r="H3337" s="12"/>
      <c r="I3337" s="12"/>
      <c r="J3337" s="12"/>
      <c r="K3337" s="12"/>
      <c r="L3337" s="12"/>
      <c r="M3337" s="12"/>
    </row>
    <row r="3338" spans="4:13">
      <c r="D3338" s="12"/>
      <c r="E3338" s="89"/>
      <c r="F3338" s="12"/>
      <c r="G3338" s="12"/>
      <c r="H3338" s="12"/>
      <c r="I3338" s="12"/>
      <c r="J3338" s="12"/>
      <c r="K3338" s="12"/>
      <c r="L3338" s="12"/>
      <c r="M3338" s="12"/>
    </row>
    <row r="3339" spans="4:13">
      <c r="D3339" s="12"/>
      <c r="E3339" s="89"/>
      <c r="F3339" s="12"/>
      <c r="G3339" s="12"/>
      <c r="H3339" s="12"/>
      <c r="I3339" s="12"/>
      <c r="J3339" s="12"/>
      <c r="K3339" s="12"/>
      <c r="L3339" s="12"/>
      <c r="M3339" s="12"/>
    </row>
    <row r="3340" spans="4:13">
      <c r="D3340" s="12"/>
      <c r="E3340" s="89"/>
      <c r="F3340" s="12"/>
      <c r="G3340" s="12"/>
      <c r="H3340" s="12"/>
      <c r="I3340" s="12"/>
      <c r="J3340" s="12"/>
      <c r="K3340" s="12"/>
      <c r="L3340" s="12"/>
      <c r="M3340" s="12"/>
    </row>
    <row r="3341" spans="4:13">
      <c r="D3341" s="12"/>
      <c r="E3341" s="89"/>
      <c r="F3341" s="12"/>
      <c r="G3341" s="12"/>
      <c r="H3341" s="12"/>
      <c r="I3341" s="12"/>
      <c r="J3341" s="12"/>
      <c r="K3341" s="12"/>
      <c r="L3341" s="12"/>
      <c r="M3341" s="12"/>
    </row>
    <row r="3342" spans="4:13">
      <c r="D3342" s="12"/>
      <c r="E3342" s="89"/>
      <c r="F3342" s="12"/>
      <c r="G3342" s="12"/>
      <c r="H3342" s="12"/>
      <c r="I3342" s="12"/>
      <c r="J3342" s="12"/>
      <c r="K3342" s="12"/>
      <c r="L3342" s="12"/>
      <c r="M3342" s="12"/>
    </row>
    <row r="3343" spans="4:13">
      <c r="D3343" s="12"/>
      <c r="E3343" s="89"/>
      <c r="F3343" s="12"/>
      <c r="G3343" s="12"/>
      <c r="H3343" s="12"/>
      <c r="I3343" s="12"/>
      <c r="J3343" s="12"/>
      <c r="K3343" s="12"/>
      <c r="L3343" s="12"/>
      <c r="M3343" s="12"/>
    </row>
    <row r="3344" spans="4:13">
      <c r="D3344" s="12"/>
      <c r="E3344" s="89"/>
      <c r="F3344" s="12"/>
      <c r="G3344" s="12"/>
      <c r="H3344" s="12"/>
      <c r="I3344" s="12"/>
      <c r="J3344" s="12"/>
      <c r="K3344" s="12"/>
      <c r="L3344" s="12"/>
      <c r="M3344" s="12"/>
    </row>
    <row r="3345" spans="4:13">
      <c r="D3345" s="12"/>
      <c r="E3345" s="89"/>
      <c r="F3345" s="12"/>
      <c r="G3345" s="12"/>
      <c r="H3345" s="12"/>
      <c r="I3345" s="12"/>
      <c r="J3345" s="12"/>
      <c r="K3345" s="12"/>
      <c r="L3345" s="12"/>
      <c r="M3345" s="12"/>
    </row>
    <row r="3346" spans="4:13">
      <c r="D3346" s="12"/>
      <c r="E3346" s="89"/>
      <c r="F3346" s="12"/>
      <c r="G3346" s="12"/>
      <c r="H3346" s="12"/>
      <c r="I3346" s="12"/>
      <c r="J3346" s="12"/>
      <c r="K3346" s="12"/>
      <c r="L3346" s="12"/>
      <c r="M3346" s="12"/>
    </row>
    <row r="3347" spans="4:13">
      <c r="D3347" s="12"/>
      <c r="E3347" s="89"/>
      <c r="F3347" s="12"/>
      <c r="G3347" s="12"/>
      <c r="H3347" s="12"/>
      <c r="I3347" s="12"/>
      <c r="J3347" s="12"/>
      <c r="K3347" s="12"/>
      <c r="L3347" s="12"/>
      <c r="M3347" s="12"/>
    </row>
    <row r="3348" spans="4:13">
      <c r="D3348" s="12"/>
      <c r="E3348" s="89"/>
      <c r="F3348" s="12"/>
      <c r="G3348" s="12"/>
      <c r="H3348" s="12"/>
      <c r="I3348" s="12"/>
      <c r="J3348" s="12"/>
      <c r="K3348" s="12"/>
      <c r="L3348" s="12"/>
      <c r="M3348" s="12"/>
    </row>
    <row r="3349" spans="4:13">
      <c r="D3349" s="12"/>
      <c r="E3349" s="89"/>
      <c r="F3349" s="12"/>
      <c r="G3349" s="12"/>
      <c r="H3349" s="12"/>
      <c r="I3349" s="12"/>
      <c r="J3349" s="12"/>
      <c r="K3349" s="12"/>
      <c r="L3349" s="12"/>
      <c r="M3349" s="12"/>
    </row>
    <row r="3350" spans="4:13">
      <c r="D3350" s="12"/>
      <c r="E3350" s="89"/>
      <c r="F3350" s="12"/>
      <c r="G3350" s="12"/>
      <c r="H3350" s="12"/>
      <c r="I3350" s="12"/>
      <c r="J3350" s="12"/>
      <c r="K3350" s="12"/>
      <c r="L3350" s="12"/>
      <c r="M3350" s="12"/>
    </row>
    <row r="3351" spans="4:13">
      <c r="D3351" s="12"/>
      <c r="E3351" s="89"/>
      <c r="F3351" s="12"/>
      <c r="G3351" s="12"/>
      <c r="H3351" s="12"/>
      <c r="I3351" s="12"/>
      <c r="J3351" s="12"/>
      <c r="K3351" s="12"/>
      <c r="L3351" s="12"/>
      <c r="M3351" s="12"/>
    </row>
    <row r="3352" spans="4:13">
      <c r="D3352" s="12"/>
      <c r="E3352" s="89"/>
      <c r="F3352" s="12"/>
      <c r="G3352" s="12"/>
      <c r="H3352" s="12"/>
      <c r="I3352" s="12"/>
      <c r="J3352" s="12"/>
      <c r="K3352" s="12"/>
      <c r="L3352" s="12"/>
      <c r="M3352" s="12"/>
    </row>
    <row r="3353" spans="4:13">
      <c r="D3353" s="12"/>
      <c r="E3353" s="89"/>
      <c r="F3353" s="12"/>
      <c r="G3353" s="12"/>
      <c r="H3353" s="12"/>
      <c r="I3353" s="12"/>
      <c r="J3353" s="12"/>
      <c r="K3353" s="12"/>
      <c r="L3353" s="12"/>
      <c r="M3353" s="12"/>
    </row>
    <row r="3354" spans="4:13">
      <c r="D3354" s="12"/>
      <c r="E3354" s="89"/>
      <c r="F3354" s="12"/>
      <c r="G3354" s="12"/>
      <c r="H3354" s="12"/>
      <c r="I3354" s="12"/>
      <c r="J3354" s="12"/>
      <c r="K3354" s="12"/>
      <c r="L3354" s="12"/>
      <c r="M3354" s="12"/>
    </row>
    <row r="3355" spans="4:13">
      <c r="D3355" s="12"/>
      <c r="E3355" s="89"/>
      <c r="F3355" s="12"/>
      <c r="G3355" s="12"/>
      <c r="H3355" s="12"/>
      <c r="I3355" s="12"/>
      <c r="J3355" s="12"/>
      <c r="K3355" s="12"/>
      <c r="L3355" s="12"/>
      <c r="M3355" s="12"/>
    </row>
    <row r="3356" spans="4:13">
      <c r="D3356" s="12"/>
      <c r="E3356" s="89"/>
      <c r="F3356" s="12"/>
      <c r="G3356" s="12"/>
      <c r="H3356" s="12"/>
      <c r="I3356" s="12"/>
      <c r="J3356" s="12"/>
      <c r="K3356" s="12"/>
      <c r="L3356" s="12"/>
      <c r="M3356" s="12"/>
    </row>
    <row r="3357" spans="4:13">
      <c r="D3357" s="12"/>
      <c r="E3357" s="89"/>
      <c r="F3357" s="12"/>
      <c r="G3357" s="12"/>
      <c r="H3357" s="12"/>
      <c r="I3357" s="12"/>
      <c r="J3357" s="12"/>
      <c r="K3357" s="12"/>
      <c r="L3357" s="12"/>
      <c r="M3357" s="12"/>
    </row>
    <row r="3358" spans="4:13">
      <c r="D3358" s="12"/>
      <c r="E3358" s="89"/>
      <c r="F3358" s="12"/>
      <c r="G3358" s="12"/>
      <c r="H3358" s="12"/>
      <c r="I3358" s="12"/>
      <c r="J3358" s="12"/>
      <c r="K3358" s="12"/>
      <c r="L3358" s="12"/>
      <c r="M3358" s="12"/>
    </row>
    <row r="3359" spans="4:13">
      <c r="D3359" s="12"/>
      <c r="E3359" s="89"/>
      <c r="F3359" s="12"/>
      <c r="G3359" s="12"/>
      <c r="H3359" s="12"/>
      <c r="I3359" s="12"/>
      <c r="J3359" s="12"/>
      <c r="K3359" s="12"/>
      <c r="L3359" s="12"/>
      <c r="M3359" s="12"/>
    </row>
    <row r="3360" spans="4:13">
      <c r="D3360" s="12"/>
      <c r="E3360" s="89"/>
      <c r="F3360" s="12"/>
      <c r="G3360" s="12"/>
      <c r="H3360" s="12"/>
      <c r="I3360" s="12"/>
      <c r="J3360" s="12"/>
      <c r="K3360" s="12"/>
      <c r="L3360" s="12"/>
      <c r="M3360" s="12"/>
    </row>
    <row r="3361" spans="4:13">
      <c r="D3361" s="12"/>
      <c r="E3361" s="89"/>
      <c r="F3361" s="12"/>
      <c r="G3361" s="12"/>
      <c r="H3361" s="12"/>
      <c r="I3361" s="12"/>
      <c r="J3361" s="12"/>
      <c r="K3361" s="12"/>
      <c r="L3361" s="12"/>
      <c r="M3361" s="12"/>
    </row>
    <row r="3362" spans="4:13">
      <c r="D3362" s="12"/>
      <c r="E3362" s="89"/>
      <c r="F3362" s="12"/>
      <c r="G3362" s="12"/>
      <c r="H3362" s="12"/>
      <c r="I3362" s="12"/>
      <c r="J3362" s="12"/>
      <c r="K3362" s="12"/>
      <c r="L3362" s="12"/>
      <c r="M3362" s="12"/>
    </row>
    <row r="3363" spans="4:13">
      <c r="D3363" s="12"/>
      <c r="E3363" s="89"/>
      <c r="F3363" s="12"/>
      <c r="G3363" s="12"/>
      <c r="H3363" s="12"/>
      <c r="I3363" s="12"/>
      <c r="J3363" s="12"/>
      <c r="K3363" s="12"/>
      <c r="L3363" s="12"/>
      <c r="M3363" s="12"/>
    </row>
    <row r="3364" spans="4:13">
      <c r="D3364" s="12"/>
      <c r="E3364" s="89"/>
      <c r="F3364" s="12"/>
      <c r="G3364" s="12"/>
      <c r="H3364" s="12"/>
      <c r="I3364" s="12"/>
      <c r="J3364" s="12"/>
      <c r="K3364" s="12"/>
      <c r="L3364" s="12"/>
      <c r="M3364" s="12"/>
    </row>
    <row r="3365" spans="4:13">
      <c r="D3365" s="12"/>
      <c r="E3365" s="89"/>
      <c r="F3365" s="12"/>
      <c r="G3365" s="12"/>
      <c r="H3365" s="12"/>
      <c r="I3365" s="12"/>
      <c r="J3365" s="12"/>
      <c r="K3365" s="12"/>
      <c r="L3365" s="12"/>
      <c r="M3365" s="12"/>
    </row>
    <row r="3366" spans="4:13">
      <c r="D3366" s="12"/>
      <c r="E3366" s="89"/>
      <c r="F3366" s="12"/>
      <c r="G3366" s="12"/>
      <c r="H3366" s="12"/>
      <c r="I3366" s="12"/>
      <c r="J3366" s="12"/>
      <c r="K3366" s="12"/>
      <c r="L3366" s="12"/>
      <c r="M3366" s="12"/>
    </row>
    <row r="3367" spans="4:13">
      <c r="D3367" s="12"/>
      <c r="E3367" s="89"/>
      <c r="F3367" s="12"/>
      <c r="G3367" s="12"/>
      <c r="H3367" s="12"/>
      <c r="I3367" s="12"/>
      <c r="J3367" s="12"/>
      <c r="K3367" s="12"/>
      <c r="L3367" s="12"/>
      <c r="M3367" s="12"/>
    </row>
    <row r="3368" spans="4:13">
      <c r="D3368" s="12"/>
      <c r="E3368" s="89"/>
      <c r="F3368" s="12"/>
      <c r="G3368" s="12"/>
      <c r="H3368" s="12"/>
      <c r="I3368" s="12"/>
      <c r="J3368" s="12"/>
      <c r="K3368" s="12"/>
      <c r="L3368" s="12"/>
      <c r="M3368" s="12"/>
    </row>
    <row r="3369" spans="4:13">
      <c r="D3369" s="12"/>
      <c r="E3369" s="89"/>
      <c r="F3369" s="12"/>
      <c r="G3369" s="12"/>
      <c r="H3369" s="12"/>
      <c r="I3369" s="12"/>
      <c r="J3369" s="12"/>
      <c r="K3369" s="12"/>
      <c r="L3369" s="12"/>
      <c r="M3369" s="12"/>
    </row>
    <row r="3370" spans="4:13">
      <c r="D3370" s="12"/>
      <c r="E3370" s="89"/>
      <c r="F3370" s="12"/>
      <c r="G3370" s="12"/>
      <c r="H3370" s="12"/>
      <c r="I3370" s="12"/>
      <c r="J3370" s="12"/>
      <c r="K3370" s="12"/>
      <c r="L3370" s="12"/>
      <c r="M3370" s="12"/>
    </row>
    <row r="3371" spans="4:13">
      <c r="D3371" s="12"/>
      <c r="E3371" s="89"/>
      <c r="F3371" s="12"/>
      <c r="G3371" s="12"/>
      <c r="H3371" s="12"/>
      <c r="I3371" s="12"/>
      <c r="J3371" s="12"/>
      <c r="K3371" s="12"/>
      <c r="L3371" s="12"/>
      <c r="M3371" s="12"/>
    </row>
    <row r="3372" spans="4:13">
      <c r="D3372" s="12"/>
      <c r="E3372" s="89"/>
      <c r="F3372" s="12"/>
      <c r="G3372" s="12"/>
      <c r="H3372" s="12"/>
      <c r="I3372" s="12"/>
      <c r="J3372" s="12"/>
      <c r="K3372" s="12"/>
      <c r="L3372" s="12"/>
      <c r="M3372" s="12"/>
    </row>
    <row r="3373" spans="4:13">
      <c r="D3373" s="12"/>
      <c r="E3373" s="89"/>
      <c r="F3373" s="12"/>
      <c r="G3373" s="12"/>
      <c r="H3373" s="12"/>
      <c r="I3373" s="12"/>
      <c r="J3373" s="12"/>
      <c r="K3373" s="12"/>
      <c r="L3373" s="12"/>
      <c r="M3373" s="12"/>
    </row>
    <row r="3374" spans="4:13">
      <c r="D3374" s="12"/>
      <c r="E3374" s="89"/>
      <c r="F3374" s="12"/>
      <c r="G3374" s="12"/>
      <c r="H3374" s="12"/>
      <c r="I3374" s="12"/>
      <c r="J3374" s="12"/>
      <c r="K3374" s="12"/>
      <c r="L3374" s="12"/>
      <c r="M3374" s="12"/>
    </row>
    <row r="3375" spans="4:13">
      <c r="D3375" s="12"/>
      <c r="E3375" s="89"/>
      <c r="F3375" s="12"/>
      <c r="G3375" s="12"/>
      <c r="H3375" s="12"/>
      <c r="I3375" s="12"/>
      <c r="J3375" s="12"/>
      <c r="K3375" s="12"/>
      <c r="L3375" s="12"/>
      <c r="M3375" s="12"/>
    </row>
    <row r="3376" spans="4:13">
      <c r="D3376" s="12"/>
      <c r="E3376" s="89"/>
      <c r="F3376" s="12"/>
      <c r="G3376" s="12"/>
      <c r="H3376" s="12"/>
      <c r="I3376" s="12"/>
      <c r="J3376" s="12"/>
      <c r="K3376" s="12"/>
      <c r="L3376" s="12"/>
      <c r="M3376" s="12"/>
    </row>
    <row r="3377" spans="4:13">
      <c r="D3377" s="12"/>
      <c r="E3377" s="89"/>
      <c r="F3377" s="12"/>
      <c r="G3377" s="12"/>
      <c r="H3377" s="12"/>
      <c r="I3377" s="12"/>
      <c r="J3377" s="12"/>
      <c r="K3377" s="12"/>
      <c r="L3377" s="12"/>
      <c r="M3377" s="12"/>
    </row>
    <row r="3378" spans="4:13">
      <c r="D3378" s="12"/>
      <c r="E3378" s="89"/>
      <c r="F3378" s="12"/>
      <c r="G3378" s="12"/>
      <c r="H3378" s="12"/>
      <c r="I3378" s="12"/>
      <c r="J3378" s="12"/>
      <c r="K3378" s="12"/>
      <c r="L3378" s="12"/>
      <c r="M3378" s="12"/>
    </row>
    <row r="3379" spans="4:13">
      <c r="D3379" s="12"/>
      <c r="E3379" s="89"/>
      <c r="F3379" s="12"/>
      <c r="G3379" s="12"/>
      <c r="H3379" s="12"/>
      <c r="I3379" s="12"/>
      <c r="J3379" s="12"/>
      <c r="K3379" s="12"/>
      <c r="L3379" s="12"/>
      <c r="M3379" s="12"/>
    </row>
    <row r="3380" spans="4:13">
      <c r="D3380" s="12"/>
      <c r="E3380" s="89"/>
      <c r="F3380" s="12"/>
      <c r="G3380" s="12"/>
      <c r="H3380" s="12"/>
      <c r="I3380" s="12"/>
      <c r="J3380" s="12"/>
      <c r="K3380" s="12"/>
      <c r="L3380" s="12"/>
      <c r="M3380" s="12"/>
    </row>
    <row r="3381" spans="4:13">
      <c r="D3381" s="12"/>
      <c r="E3381" s="89"/>
      <c r="F3381" s="12"/>
      <c r="G3381" s="12"/>
      <c r="H3381" s="12"/>
      <c r="I3381" s="12"/>
      <c r="J3381" s="12"/>
      <c r="K3381" s="12"/>
      <c r="L3381" s="12"/>
      <c r="M3381" s="12"/>
    </row>
    <row r="3382" spans="4:13">
      <c r="D3382" s="12"/>
      <c r="E3382" s="89"/>
      <c r="F3382" s="12"/>
      <c r="G3382" s="12"/>
      <c r="H3382" s="12"/>
      <c r="I3382" s="12"/>
      <c r="J3382" s="12"/>
      <c r="K3382" s="12"/>
      <c r="L3382" s="12"/>
      <c r="M3382" s="12"/>
    </row>
    <row r="3383" spans="4:13">
      <c r="D3383" s="12"/>
      <c r="E3383" s="89"/>
      <c r="F3383" s="12"/>
      <c r="G3383" s="12"/>
      <c r="H3383" s="12"/>
      <c r="I3383" s="12"/>
      <c r="J3383" s="12"/>
      <c r="K3383" s="12"/>
      <c r="L3383" s="12"/>
      <c r="M3383" s="12"/>
    </row>
    <row r="3384" spans="4:13">
      <c r="D3384" s="12"/>
      <c r="E3384" s="89"/>
      <c r="F3384" s="12"/>
      <c r="G3384" s="12"/>
      <c r="H3384" s="12"/>
      <c r="I3384" s="12"/>
      <c r="J3384" s="12"/>
      <c r="K3384" s="12"/>
      <c r="L3384" s="12"/>
      <c r="M3384" s="12"/>
    </row>
    <row r="3385" spans="4:13">
      <c r="D3385" s="12"/>
      <c r="E3385" s="89"/>
      <c r="F3385" s="12"/>
      <c r="G3385" s="12"/>
      <c r="H3385" s="12"/>
      <c r="I3385" s="12"/>
      <c r="J3385" s="12"/>
      <c r="K3385" s="12"/>
      <c r="L3385" s="12"/>
      <c r="M3385" s="12"/>
    </row>
    <row r="3386" spans="4:13">
      <c r="D3386" s="12"/>
      <c r="E3386" s="89"/>
      <c r="F3386" s="12"/>
      <c r="G3386" s="12"/>
      <c r="H3386" s="12"/>
      <c r="I3386" s="12"/>
      <c r="J3386" s="12"/>
      <c r="K3386" s="12"/>
      <c r="L3386" s="12"/>
      <c r="M3386" s="12"/>
    </row>
    <row r="3387" spans="4:13">
      <c r="D3387" s="12"/>
      <c r="E3387" s="89"/>
      <c r="F3387" s="12"/>
      <c r="G3387" s="12"/>
      <c r="H3387" s="12"/>
      <c r="I3387" s="12"/>
      <c r="J3387" s="12"/>
      <c r="K3387" s="12"/>
      <c r="L3387" s="12"/>
      <c r="M3387" s="12"/>
    </row>
    <row r="3388" spans="4:13">
      <c r="D3388" s="12"/>
      <c r="E3388" s="89"/>
      <c r="F3388" s="12"/>
      <c r="G3388" s="12"/>
      <c r="H3388" s="12"/>
      <c r="I3388" s="12"/>
      <c r="J3388" s="12"/>
      <c r="K3388" s="12"/>
      <c r="L3388" s="12"/>
      <c r="M3388" s="12"/>
    </row>
    <row r="3389" spans="4:13">
      <c r="D3389" s="12"/>
      <c r="E3389" s="89"/>
      <c r="F3389" s="12"/>
      <c r="G3389" s="12"/>
      <c r="H3389" s="12"/>
      <c r="I3389" s="12"/>
      <c r="J3389" s="12"/>
      <c r="K3389" s="12"/>
      <c r="L3389" s="12"/>
      <c r="M3389" s="12"/>
    </row>
    <row r="3390" spans="4:13">
      <c r="D3390" s="12"/>
      <c r="E3390" s="89"/>
      <c r="F3390" s="12"/>
      <c r="G3390" s="12"/>
      <c r="H3390" s="12"/>
      <c r="I3390" s="12"/>
      <c r="J3390" s="12"/>
      <c r="K3390" s="12"/>
      <c r="L3390" s="12"/>
      <c r="M3390" s="12"/>
    </row>
    <row r="3391" spans="4:13">
      <c r="D3391" s="12"/>
      <c r="E3391" s="89"/>
      <c r="F3391" s="12"/>
      <c r="G3391" s="12"/>
      <c r="H3391" s="12"/>
      <c r="I3391" s="12"/>
      <c r="J3391" s="12"/>
      <c r="K3391" s="12"/>
      <c r="L3391" s="12"/>
      <c r="M3391" s="12"/>
    </row>
    <row r="3392" spans="4:13">
      <c r="D3392" s="12"/>
      <c r="E3392" s="89"/>
      <c r="F3392" s="12"/>
      <c r="G3392" s="12"/>
      <c r="H3392" s="12"/>
      <c r="I3392" s="12"/>
      <c r="J3392" s="12"/>
      <c r="K3392" s="12"/>
      <c r="L3392" s="12"/>
      <c r="M3392" s="12"/>
    </row>
    <row r="3393" spans="4:13">
      <c r="D3393" s="12"/>
      <c r="E3393" s="89"/>
      <c r="F3393" s="12"/>
      <c r="G3393" s="12"/>
      <c r="H3393" s="12"/>
      <c r="I3393" s="12"/>
      <c r="J3393" s="12"/>
      <c r="K3393" s="12"/>
      <c r="L3393" s="12"/>
      <c r="M3393" s="12"/>
    </row>
    <row r="3394" spans="4:13">
      <c r="D3394" s="12"/>
      <c r="E3394" s="89"/>
      <c r="F3394" s="12"/>
      <c r="G3394" s="12"/>
      <c r="H3394" s="12"/>
      <c r="I3394" s="12"/>
      <c r="J3394" s="12"/>
      <c r="K3394" s="12"/>
      <c r="L3394" s="12"/>
      <c r="M3394" s="12"/>
    </row>
    <row r="3395" spans="4:13">
      <c r="D3395" s="12"/>
      <c r="E3395" s="89"/>
      <c r="F3395" s="12"/>
      <c r="G3395" s="12"/>
      <c r="H3395" s="12"/>
      <c r="I3395" s="12"/>
      <c r="J3395" s="12"/>
      <c r="K3395" s="12"/>
      <c r="L3395" s="12"/>
      <c r="M3395" s="12"/>
    </row>
    <row r="3396" spans="4:13">
      <c r="D3396" s="12"/>
      <c r="E3396" s="89"/>
      <c r="F3396" s="12"/>
      <c r="G3396" s="12"/>
      <c r="H3396" s="12"/>
      <c r="I3396" s="12"/>
      <c r="J3396" s="12"/>
      <c r="K3396" s="12"/>
      <c r="L3396" s="12"/>
      <c r="M3396" s="12"/>
    </row>
    <row r="3397" spans="4:13">
      <c r="D3397" s="12"/>
      <c r="E3397" s="89"/>
      <c r="F3397" s="12"/>
      <c r="G3397" s="12"/>
      <c r="H3397" s="12"/>
      <c r="I3397" s="12"/>
      <c r="J3397" s="12"/>
      <c r="K3397" s="12"/>
      <c r="L3397" s="12"/>
      <c r="M3397" s="12"/>
    </row>
    <row r="3398" spans="4:13">
      <c r="D3398" s="12"/>
      <c r="E3398" s="89"/>
      <c r="F3398" s="12"/>
      <c r="G3398" s="12"/>
      <c r="H3398" s="12"/>
      <c r="I3398" s="12"/>
      <c r="J3398" s="12"/>
      <c r="K3398" s="12"/>
      <c r="L3398" s="12"/>
      <c r="M3398" s="12"/>
    </row>
    <row r="3399" spans="4:13">
      <c r="D3399" s="12"/>
      <c r="E3399" s="89"/>
      <c r="F3399" s="12"/>
      <c r="G3399" s="12"/>
      <c r="H3399" s="12"/>
      <c r="I3399" s="12"/>
      <c r="J3399" s="12"/>
      <c r="K3399" s="12"/>
      <c r="L3399" s="12"/>
      <c r="M3399" s="12"/>
    </row>
    <row r="3400" spans="4:13">
      <c r="D3400" s="12"/>
      <c r="E3400" s="89"/>
      <c r="F3400" s="12"/>
      <c r="G3400" s="12"/>
      <c r="H3400" s="12"/>
      <c r="I3400" s="12"/>
      <c r="J3400" s="12"/>
      <c r="K3400" s="12"/>
      <c r="L3400" s="12"/>
      <c r="M3400" s="12"/>
    </row>
    <row r="3401" spans="4:13">
      <c r="D3401" s="12"/>
      <c r="E3401" s="89"/>
      <c r="F3401" s="12"/>
      <c r="G3401" s="12"/>
      <c r="H3401" s="12"/>
      <c r="I3401" s="12"/>
      <c r="J3401" s="12"/>
      <c r="K3401" s="12"/>
      <c r="L3401" s="12"/>
      <c r="M3401" s="12"/>
    </row>
    <row r="3402" spans="4:13">
      <c r="D3402" s="12"/>
      <c r="E3402" s="89"/>
      <c r="F3402" s="12"/>
      <c r="G3402" s="12"/>
      <c r="H3402" s="12"/>
      <c r="I3402" s="12"/>
      <c r="J3402" s="12"/>
      <c r="K3402" s="12"/>
      <c r="L3402" s="12"/>
      <c r="M3402" s="12"/>
    </row>
    <row r="3403" spans="4:13">
      <c r="D3403" s="12"/>
      <c r="E3403" s="89"/>
      <c r="F3403" s="12"/>
      <c r="G3403" s="12"/>
      <c r="H3403" s="12"/>
      <c r="I3403" s="12"/>
      <c r="J3403" s="12"/>
      <c r="K3403" s="12"/>
      <c r="L3403" s="12"/>
      <c r="M3403" s="12"/>
    </row>
    <row r="3404" spans="4:13">
      <c r="D3404" s="12"/>
      <c r="E3404" s="89"/>
      <c r="F3404" s="12"/>
      <c r="G3404" s="12"/>
      <c r="H3404" s="12"/>
      <c r="I3404" s="12"/>
      <c r="J3404" s="12"/>
      <c r="K3404" s="12"/>
      <c r="L3404" s="12"/>
      <c r="M3404" s="12"/>
    </row>
    <row r="3405" spans="4:13">
      <c r="D3405" s="12"/>
      <c r="E3405" s="89"/>
      <c r="F3405" s="12"/>
      <c r="G3405" s="12"/>
      <c r="H3405" s="12"/>
      <c r="I3405" s="12"/>
      <c r="J3405" s="12"/>
      <c r="K3405" s="12"/>
      <c r="L3405" s="12"/>
      <c r="M3405" s="12"/>
    </row>
    <row r="3406" spans="4:13">
      <c r="D3406" s="12"/>
      <c r="E3406" s="89"/>
      <c r="F3406" s="12"/>
      <c r="G3406" s="12"/>
      <c r="H3406" s="12"/>
      <c r="I3406" s="12"/>
      <c r="J3406" s="12"/>
      <c r="K3406" s="12"/>
      <c r="L3406" s="12"/>
      <c r="M3406" s="12"/>
    </row>
    <row r="3407" spans="4:13">
      <c r="D3407" s="12"/>
      <c r="E3407" s="89"/>
      <c r="F3407" s="12"/>
      <c r="G3407" s="12"/>
      <c r="H3407" s="12"/>
      <c r="I3407" s="12"/>
      <c r="J3407" s="12"/>
      <c r="K3407" s="12"/>
      <c r="L3407" s="12"/>
      <c r="M3407" s="12"/>
    </row>
    <row r="3408" spans="4:13">
      <c r="D3408" s="12"/>
      <c r="E3408" s="89"/>
      <c r="F3408" s="12"/>
      <c r="G3408" s="12"/>
      <c r="H3408" s="12"/>
      <c r="I3408" s="12"/>
      <c r="J3408" s="12"/>
      <c r="K3408" s="12"/>
      <c r="L3408" s="12"/>
      <c r="M3408" s="12"/>
    </row>
    <row r="3409" spans="4:13">
      <c r="D3409" s="12"/>
      <c r="E3409" s="89"/>
      <c r="F3409" s="12"/>
      <c r="G3409" s="12"/>
      <c r="H3409" s="12"/>
      <c r="I3409" s="12"/>
      <c r="J3409" s="12"/>
      <c r="K3409" s="12"/>
      <c r="L3409" s="12"/>
      <c r="M3409" s="12"/>
    </row>
    <row r="3410" spans="4:13">
      <c r="D3410" s="12"/>
      <c r="E3410" s="89"/>
      <c r="F3410" s="12"/>
      <c r="G3410" s="12"/>
      <c r="H3410" s="12"/>
      <c r="I3410" s="12"/>
      <c r="J3410" s="12"/>
      <c r="K3410" s="12"/>
      <c r="L3410" s="12"/>
      <c r="M3410" s="12"/>
    </row>
    <row r="3411" spans="4:13">
      <c r="D3411" s="12"/>
      <c r="E3411" s="89"/>
      <c r="F3411" s="12"/>
      <c r="G3411" s="12"/>
      <c r="H3411" s="12"/>
      <c r="I3411" s="12"/>
      <c r="J3411" s="12"/>
      <c r="K3411" s="12"/>
      <c r="L3411" s="12"/>
      <c r="M3411" s="12"/>
    </row>
    <row r="3412" spans="4:13">
      <c r="D3412" s="12"/>
      <c r="E3412" s="89"/>
      <c r="F3412" s="12"/>
      <c r="G3412" s="12"/>
      <c r="H3412" s="12"/>
      <c r="I3412" s="12"/>
      <c r="J3412" s="12"/>
      <c r="K3412" s="12"/>
      <c r="L3412" s="12"/>
      <c r="M3412" s="12"/>
    </row>
    <row r="3413" spans="4:13">
      <c r="D3413" s="12"/>
      <c r="E3413" s="89"/>
      <c r="F3413" s="12"/>
      <c r="G3413" s="12"/>
      <c r="H3413" s="12"/>
      <c r="I3413" s="12"/>
      <c r="J3413" s="12"/>
      <c r="K3413" s="12"/>
      <c r="L3413" s="12"/>
      <c r="M3413" s="12"/>
    </row>
    <row r="3414" spans="4:13">
      <c r="D3414" s="12"/>
      <c r="E3414" s="89"/>
      <c r="F3414" s="12"/>
      <c r="G3414" s="12"/>
      <c r="H3414" s="12"/>
      <c r="I3414" s="12"/>
      <c r="J3414" s="12"/>
      <c r="K3414" s="12"/>
      <c r="L3414" s="12"/>
      <c r="M3414" s="12"/>
    </row>
    <row r="3415" spans="4:13">
      <c r="D3415" s="12"/>
      <c r="E3415" s="89"/>
      <c r="F3415" s="12"/>
      <c r="G3415" s="12"/>
      <c r="H3415" s="12"/>
      <c r="I3415" s="12"/>
      <c r="J3415" s="12"/>
      <c r="K3415" s="12"/>
      <c r="L3415" s="12"/>
      <c r="M3415" s="12"/>
    </row>
    <row r="3416" spans="4:13">
      <c r="D3416" s="12"/>
      <c r="E3416" s="89"/>
      <c r="F3416" s="12"/>
      <c r="G3416" s="12"/>
      <c r="H3416" s="12"/>
      <c r="I3416" s="12"/>
      <c r="J3416" s="12"/>
      <c r="K3416" s="12"/>
      <c r="L3416" s="12"/>
      <c r="M3416" s="12"/>
    </row>
    <row r="3417" spans="4:13">
      <c r="D3417" s="12"/>
      <c r="E3417" s="89"/>
      <c r="F3417" s="12"/>
      <c r="G3417" s="12"/>
      <c r="H3417" s="12"/>
      <c r="I3417" s="12"/>
      <c r="J3417" s="12"/>
      <c r="K3417" s="12"/>
      <c r="L3417" s="12"/>
      <c r="M3417" s="12"/>
    </row>
    <row r="3418" spans="4:13">
      <c r="D3418" s="12"/>
      <c r="E3418" s="89"/>
      <c r="F3418" s="12"/>
      <c r="G3418" s="12"/>
      <c r="H3418" s="12"/>
      <c r="I3418" s="12"/>
      <c r="J3418" s="12"/>
      <c r="K3418" s="12"/>
      <c r="L3418" s="12"/>
      <c r="M3418" s="12"/>
    </row>
    <row r="3419" spans="4:13">
      <c r="D3419" s="12"/>
      <c r="E3419" s="89"/>
      <c r="F3419" s="12"/>
      <c r="G3419" s="12"/>
      <c r="H3419" s="12"/>
      <c r="I3419" s="12"/>
      <c r="J3419" s="12"/>
      <c r="K3419" s="12"/>
      <c r="L3419" s="12"/>
      <c r="M3419" s="12"/>
    </row>
    <row r="3420" spans="4:13">
      <c r="D3420" s="12"/>
      <c r="E3420" s="89"/>
      <c r="F3420" s="12"/>
      <c r="G3420" s="12"/>
      <c r="H3420" s="12"/>
      <c r="I3420" s="12"/>
      <c r="J3420" s="12"/>
      <c r="K3420" s="12"/>
      <c r="L3420" s="12"/>
      <c r="M3420" s="12"/>
    </row>
    <row r="3421" spans="4:13">
      <c r="D3421" s="12"/>
      <c r="E3421" s="89"/>
      <c r="F3421" s="12"/>
      <c r="G3421" s="12"/>
      <c r="H3421" s="12"/>
      <c r="I3421" s="12"/>
      <c r="J3421" s="12"/>
      <c r="K3421" s="12"/>
      <c r="L3421" s="12"/>
      <c r="M3421" s="12"/>
    </row>
    <row r="3422" spans="4:13">
      <c r="D3422" s="12"/>
      <c r="E3422" s="89"/>
      <c r="F3422" s="12"/>
      <c r="G3422" s="12"/>
      <c r="H3422" s="12"/>
      <c r="I3422" s="12"/>
      <c r="J3422" s="12"/>
      <c r="K3422" s="12"/>
      <c r="L3422" s="12"/>
      <c r="M3422" s="12"/>
    </row>
    <row r="3423" spans="4:13">
      <c r="D3423" s="12"/>
      <c r="E3423" s="89"/>
      <c r="F3423" s="12"/>
      <c r="G3423" s="12"/>
      <c r="H3423" s="12"/>
      <c r="I3423" s="12"/>
      <c r="J3423" s="12"/>
      <c r="K3423" s="12"/>
      <c r="L3423" s="12"/>
      <c r="M3423" s="12"/>
    </row>
    <row r="3424" spans="4:13">
      <c r="D3424" s="12"/>
      <c r="E3424" s="89"/>
      <c r="F3424" s="12"/>
      <c r="G3424" s="12"/>
      <c r="H3424" s="12"/>
      <c r="I3424" s="12"/>
      <c r="J3424" s="12"/>
      <c r="K3424" s="12"/>
      <c r="L3424" s="12"/>
      <c r="M3424" s="12"/>
    </row>
    <row r="3425" spans="4:13">
      <c r="D3425" s="12"/>
      <c r="E3425" s="89"/>
      <c r="F3425" s="12"/>
      <c r="G3425" s="12"/>
      <c r="H3425" s="12"/>
      <c r="I3425" s="12"/>
      <c r="J3425" s="12"/>
      <c r="K3425" s="12"/>
      <c r="L3425" s="12"/>
      <c r="M3425" s="12"/>
    </row>
    <row r="3426" spans="4:13">
      <c r="D3426" s="12"/>
      <c r="E3426" s="89"/>
      <c r="F3426" s="12"/>
      <c r="G3426" s="12"/>
      <c r="H3426" s="12"/>
      <c r="I3426" s="12"/>
      <c r="J3426" s="12"/>
      <c r="K3426" s="12"/>
      <c r="L3426" s="12"/>
      <c r="M3426" s="12"/>
    </row>
    <row r="3427" spans="4:13">
      <c r="D3427" s="12"/>
      <c r="E3427" s="89"/>
      <c r="F3427" s="12"/>
      <c r="G3427" s="12"/>
      <c r="H3427" s="12"/>
      <c r="I3427" s="12"/>
      <c r="J3427" s="12"/>
      <c r="K3427" s="12"/>
      <c r="L3427" s="12"/>
      <c r="M3427" s="12"/>
    </row>
    <row r="3428" spans="4:13">
      <c r="D3428" s="12"/>
      <c r="E3428" s="89"/>
      <c r="F3428" s="12"/>
      <c r="G3428" s="12"/>
      <c r="H3428" s="12"/>
      <c r="I3428" s="12"/>
      <c r="J3428" s="12"/>
      <c r="K3428" s="12"/>
      <c r="L3428" s="12"/>
      <c r="M3428" s="12"/>
    </row>
    <row r="3429" spans="4:13">
      <c r="D3429" s="12"/>
      <c r="E3429" s="89"/>
      <c r="F3429" s="12"/>
      <c r="G3429" s="12"/>
      <c r="H3429" s="12"/>
      <c r="I3429" s="12"/>
      <c r="J3429" s="12"/>
      <c r="K3429" s="12"/>
      <c r="L3429" s="12"/>
      <c r="M3429" s="12"/>
    </row>
    <row r="3430" spans="4:13">
      <c r="D3430" s="12"/>
      <c r="E3430" s="89"/>
      <c r="F3430" s="12"/>
      <c r="G3430" s="12"/>
      <c r="H3430" s="12"/>
      <c r="I3430" s="12"/>
      <c r="J3430" s="12"/>
      <c r="K3430" s="12"/>
      <c r="L3430" s="12"/>
      <c r="M3430" s="12"/>
    </row>
    <row r="3431" spans="4:13">
      <c r="D3431" s="12"/>
      <c r="E3431" s="89"/>
      <c r="F3431" s="12"/>
      <c r="G3431" s="12"/>
      <c r="H3431" s="12"/>
      <c r="I3431" s="12"/>
      <c r="J3431" s="12"/>
      <c r="K3431" s="12"/>
      <c r="L3431" s="12"/>
      <c r="M3431" s="12"/>
    </row>
    <row r="3432" spans="4:13">
      <c r="D3432" s="12"/>
      <c r="E3432" s="89"/>
      <c r="F3432" s="12"/>
      <c r="G3432" s="12"/>
      <c r="H3432" s="12"/>
      <c r="I3432" s="12"/>
      <c r="J3432" s="12"/>
      <c r="K3432" s="12"/>
      <c r="L3432" s="12"/>
      <c r="M3432" s="12"/>
    </row>
    <row r="3433" spans="4:13">
      <c r="D3433" s="12"/>
      <c r="E3433" s="89"/>
      <c r="F3433" s="12"/>
      <c r="G3433" s="12"/>
      <c r="H3433" s="12"/>
      <c r="I3433" s="12"/>
      <c r="J3433" s="12"/>
      <c r="K3433" s="12"/>
      <c r="L3433" s="12"/>
      <c r="M3433" s="12"/>
    </row>
    <row r="3434" spans="4:13">
      <c r="D3434" s="12"/>
      <c r="E3434" s="89"/>
      <c r="F3434" s="12"/>
      <c r="G3434" s="12"/>
      <c r="H3434" s="12"/>
      <c r="I3434" s="12"/>
      <c r="J3434" s="12"/>
      <c r="K3434" s="12"/>
      <c r="L3434" s="12"/>
      <c r="M3434" s="12"/>
    </row>
    <row r="3435" spans="4:13">
      <c r="D3435" s="12"/>
      <c r="E3435" s="89"/>
      <c r="F3435" s="12"/>
      <c r="G3435" s="12"/>
      <c r="H3435" s="12"/>
      <c r="I3435" s="12"/>
      <c r="J3435" s="12"/>
      <c r="K3435" s="12"/>
      <c r="L3435" s="12"/>
      <c r="M3435" s="12"/>
    </row>
    <row r="3436" spans="4:13">
      <c r="D3436" s="12"/>
      <c r="E3436" s="89"/>
      <c r="F3436" s="12"/>
      <c r="G3436" s="12"/>
      <c r="H3436" s="12"/>
      <c r="I3436" s="12"/>
      <c r="J3436" s="12"/>
      <c r="K3436" s="12"/>
      <c r="L3436" s="12"/>
      <c r="M3436" s="12"/>
    </row>
    <row r="3437" spans="4:13">
      <c r="D3437" s="12"/>
      <c r="E3437" s="89"/>
      <c r="F3437" s="12"/>
      <c r="G3437" s="12"/>
      <c r="H3437" s="12"/>
      <c r="I3437" s="12"/>
      <c r="J3437" s="12"/>
      <c r="K3437" s="12"/>
      <c r="L3437" s="12"/>
      <c r="M3437" s="12"/>
    </row>
    <row r="3438" spans="4:13">
      <c r="D3438" s="12"/>
      <c r="E3438" s="89"/>
      <c r="F3438" s="12"/>
      <c r="G3438" s="12"/>
      <c r="H3438" s="12"/>
      <c r="I3438" s="12"/>
      <c r="J3438" s="12"/>
      <c r="K3438" s="12"/>
      <c r="L3438" s="12"/>
      <c r="M3438" s="12"/>
    </row>
    <row r="3439" spans="4:13">
      <c r="D3439" s="12"/>
      <c r="E3439" s="89"/>
      <c r="F3439" s="12"/>
      <c r="G3439" s="12"/>
      <c r="H3439" s="12"/>
      <c r="I3439" s="12"/>
      <c r="J3439" s="12"/>
      <c r="K3439" s="12"/>
      <c r="L3439" s="12"/>
      <c r="M3439" s="12"/>
    </row>
    <row r="3440" spans="4:13">
      <c r="D3440" s="12"/>
      <c r="E3440" s="89"/>
      <c r="F3440" s="12"/>
      <c r="G3440" s="12"/>
      <c r="H3440" s="12"/>
      <c r="I3440" s="12"/>
      <c r="J3440" s="12"/>
      <c r="K3440" s="12"/>
      <c r="L3440" s="12"/>
      <c r="M3440" s="12"/>
    </row>
    <row r="3441" spans="4:13">
      <c r="D3441" s="12"/>
      <c r="E3441" s="89"/>
      <c r="F3441" s="12"/>
      <c r="G3441" s="12"/>
      <c r="H3441" s="12"/>
      <c r="I3441" s="12"/>
      <c r="J3441" s="12"/>
      <c r="K3441" s="12"/>
      <c r="L3441" s="12"/>
      <c r="M3441" s="12"/>
    </row>
    <row r="3442" spans="4:13">
      <c r="D3442" s="12"/>
      <c r="E3442" s="89"/>
      <c r="F3442" s="12"/>
      <c r="G3442" s="12"/>
      <c r="H3442" s="12"/>
      <c r="I3442" s="12"/>
      <c r="J3442" s="12"/>
      <c r="K3442" s="12"/>
      <c r="L3442" s="12"/>
      <c r="M3442" s="12"/>
    </row>
    <row r="3443" spans="4:13">
      <c r="D3443" s="12"/>
      <c r="E3443" s="89"/>
      <c r="F3443" s="12"/>
      <c r="G3443" s="12"/>
      <c r="H3443" s="12"/>
      <c r="I3443" s="12"/>
      <c r="J3443" s="12"/>
      <c r="K3443" s="12"/>
      <c r="L3443" s="12"/>
      <c r="M3443" s="12"/>
    </row>
    <row r="3444" spans="4:13">
      <c r="D3444" s="12"/>
      <c r="E3444" s="89"/>
      <c r="F3444" s="12"/>
      <c r="G3444" s="12"/>
      <c r="H3444" s="12"/>
      <c r="I3444" s="12"/>
      <c r="J3444" s="12"/>
      <c r="K3444" s="12"/>
      <c r="L3444" s="12"/>
      <c r="M3444" s="12"/>
    </row>
    <row r="3445" spans="4:13">
      <c r="D3445" s="12"/>
      <c r="E3445" s="89"/>
      <c r="F3445" s="12"/>
      <c r="G3445" s="12"/>
      <c r="H3445" s="12"/>
      <c r="I3445" s="12"/>
      <c r="J3445" s="12"/>
      <c r="K3445" s="12"/>
      <c r="L3445" s="12"/>
      <c r="M3445" s="12"/>
    </row>
    <row r="3446" spans="4:13">
      <c r="D3446" s="12"/>
      <c r="E3446" s="89"/>
      <c r="F3446" s="12"/>
      <c r="G3446" s="12"/>
      <c r="H3446" s="12"/>
      <c r="I3446" s="12"/>
      <c r="J3446" s="12"/>
      <c r="K3446" s="12"/>
      <c r="L3446" s="12"/>
      <c r="M3446" s="12"/>
    </row>
    <row r="3447" spans="4:13">
      <c r="D3447" s="12"/>
      <c r="E3447" s="89"/>
      <c r="F3447" s="12"/>
      <c r="G3447" s="12"/>
      <c r="H3447" s="12"/>
      <c r="I3447" s="12"/>
      <c r="J3447" s="12"/>
      <c r="K3447" s="12"/>
      <c r="L3447" s="12"/>
      <c r="M3447" s="12"/>
    </row>
    <row r="3448" spans="4:13">
      <c r="D3448" s="12"/>
      <c r="E3448" s="89"/>
      <c r="F3448" s="12"/>
      <c r="G3448" s="12"/>
      <c r="H3448" s="12"/>
      <c r="I3448" s="12"/>
      <c r="J3448" s="12"/>
      <c r="K3448" s="12"/>
      <c r="L3448" s="12"/>
      <c r="M3448" s="12"/>
    </row>
    <row r="3449" spans="4:13">
      <c r="D3449" s="12"/>
      <c r="E3449" s="89"/>
      <c r="F3449" s="12"/>
      <c r="G3449" s="12"/>
      <c r="H3449" s="12"/>
      <c r="I3449" s="12"/>
      <c r="J3449" s="12"/>
      <c r="K3449" s="12"/>
      <c r="L3449" s="12"/>
      <c r="M3449" s="12"/>
    </row>
    <row r="3450" spans="4:13">
      <c r="D3450" s="12"/>
      <c r="E3450" s="89"/>
      <c r="F3450" s="12"/>
      <c r="G3450" s="12"/>
      <c r="H3450" s="12"/>
      <c r="I3450" s="12"/>
      <c r="J3450" s="12"/>
      <c r="K3450" s="12"/>
      <c r="L3450" s="12"/>
      <c r="M3450" s="12"/>
    </row>
    <row r="3451" spans="4:13">
      <c r="D3451" s="12"/>
      <c r="E3451" s="89"/>
      <c r="F3451" s="12"/>
      <c r="G3451" s="12"/>
      <c r="H3451" s="12"/>
      <c r="I3451" s="12"/>
      <c r="J3451" s="12"/>
      <c r="K3451" s="12"/>
      <c r="L3451" s="12"/>
      <c r="M3451" s="12"/>
    </row>
    <row r="3452" spans="4:13">
      <c r="D3452" s="12"/>
      <c r="E3452" s="89"/>
      <c r="F3452" s="12"/>
      <c r="G3452" s="12"/>
      <c r="H3452" s="12"/>
      <c r="I3452" s="12"/>
      <c r="J3452" s="12"/>
      <c r="K3452" s="12"/>
      <c r="L3452" s="12"/>
      <c r="M3452" s="12"/>
    </row>
    <row r="3453" spans="4:13">
      <c r="D3453" s="12"/>
      <c r="E3453" s="89"/>
      <c r="F3453" s="12"/>
      <c r="G3453" s="12"/>
      <c r="H3453" s="12"/>
      <c r="I3453" s="12"/>
      <c r="J3453" s="12"/>
      <c r="K3453" s="12"/>
      <c r="L3453" s="12"/>
      <c r="M3453" s="12"/>
    </row>
    <row r="3454" spans="4:13">
      <c r="D3454" s="12"/>
      <c r="E3454" s="89"/>
      <c r="F3454" s="12"/>
      <c r="G3454" s="12"/>
      <c r="H3454" s="12"/>
      <c r="I3454" s="12"/>
      <c r="J3454" s="12"/>
      <c r="K3454" s="12"/>
      <c r="L3454" s="12"/>
      <c r="M3454" s="12"/>
    </row>
    <row r="3455" spans="4:13">
      <c r="D3455" s="12"/>
      <c r="E3455" s="89"/>
      <c r="F3455" s="12"/>
      <c r="G3455" s="12"/>
      <c r="H3455" s="12"/>
      <c r="I3455" s="12"/>
      <c r="J3455" s="12"/>
      <c r="K3455" s="12"/>
      <c r="L3455" s="12"/>
      <c r="M3455" s="12"/>
    </row>
    <row r="3456" spans="4:13">
      <c r="D3456" s="12"/>
      <c r="E3456" s="89"/>
      <c r="F3456" s="12"/>
      <c r="G3456" s="12"/>
      <c r="H3456" s="12"/>
      <c r="I3456" s="12"/>
      <c r="J3456" s="12"/>
      <c r="K3456" s="12"/>
      <c r="L3456" s="12"/>
      <c r="M3456" s="12"/>
    </row>
    <row r="3457" spans="4:13">
      <c r="D3457" s="12"/>
      <c r="E3457" s="89"/>
      <c r="F3457" s="12"/>
      <c r="G3457" s="12"/>
      <c r="H3457" s="12"/>
      <c r="I3457" s="12"/>
      <c r="J3457" s="12"/>
      <c r="K3457" s="12"/>
      <c r="L3457" s="12"/>
      <c r="M3457" s="12"/>
    </row>
    <row r="3458" spans="4:13">
      <c r="D3458" s="12"/>
      <c r="E3458" s="89"/>
      <c r="F3458" s="12"/>
      <c r="G3458" s="12"/>
      <c r="H3458" s="12"/>
      <c r="I3458" s="12"/>
      <c r="J3458" s="12"/>
      <c r="K3458" s="12"/>
      <c r="L3458" s="12"/>
      <c r="M3458" s="12"/>
    </row>
    <row r="3459" spans="4:13">
      <c r="D3459" s="12"/>
      <c r="E3459" s="89"/>
      <c r="F3459" s="12"/>
      <c r="G3459" s="12"/>
      <c r="H3459" s="12"/>
      <c r="I3459" s="12"/>
      <c r="J3459" s="12"/>
      <c r="K3459" s="12"/>
      <c r="L3459" s="12"/>
      <c r="M3459" s="12"/>
    </row>
    <row r="3460" spans="4:13">
      <c r="D3460" s="12"/>
      <c r="E3460" s="89"/>
      <c r="F3460" s="12"/>
      <c r="G3460" s="12"/>
      <c r="H3460" s="12"/>
      <c r="I3460" s="12"/>
      <c r="J3460" s="12"/>
      <c r="K3460" s="12"/>
      <c r="L3460" s="12"/>
      <c r="M3460" s="12"/>
    </row>
    <row r="3461" spans="4:13">
      <c r="D3461" s="12"/>
      <c r="E3461" s="89"/>
      <c r="F3461" s="12"/>
      <c r="G3461" s="12"/>
      <c r="H3461" s="12"/>
      <c r="I3461" s="12"/>
      <c r="J3461" s="12"/>
      <c r="K3461" s="12"/>
      <c r="L3461" s="12"/>
      <c r="M3461" s="12"/>
    </row>
    <row r="3462" spans="4:13">
      <c r="D3462" s="12"/>
      <c r="E3462" s="89"/>
      <c r="F3462" s="12"/>
      <c r="G3462" s="12"/>
      <c r="H3462" s="12"/>
      <c r="I3462" s="12"/>
      <c r="J3462" s="12"/>
      <c r="K3462" s="12"/>
      <c r="L3462" s="12"/>
      <c r="M3462" s="12"/>
    </row>
    <row r="3463" spans="4:13">
      <c r="D3463" s="12"/>
      <c r="E3463" s="89"/>
      <c r="F3463" s="12"/>
      <c r="G3463" s="12"/>
      <c r="H3463" s="12"/>
      <c r="I3463" s="12"/>
      <c r="J3463" s="12"/>
      <c r="K3463" s="12"/>
      <c r="L3463" s="12"/>
      <c r="M3463" s="12"/>
    </row>
    <row r="3464" spans="4:13">
      <c r="D3464" s="12"/>
      <c r="E3464" s="89"/>
      <c r="F3464" s="12"/>
      <c r="G3464" s="12"/>
      <c r="H3464" s="12"/>
      <c r="I3464" s="12"/>
      <c r="J3464" s="12"/>
      <c r="K3464" s="12"/>
      <c r="L3464" s="12"/>
      <c r="M3464" s="12"/>
    </row>
    <row r="3465" spans="4:13">
      <c r="D3465" s="12"/>
      <c r="E3465" s="89"/>
      <c r="F3465" s="12"/>
      <c r="G3465" s="12"/>
      <c r="H3465" s="12"/>
      <c r="I3465" s="12"/>
      <c r="J3465" s="12"/>
      <c r="K3465" s="12"/>
      <c r="L3465" s="12"/>
      <c r="M3465" s="12"/>
    </row>
    <row r="3466" spans="4:13">
      <c r="D3466" s="12"/>
      <c r="E3466" s="89"/>
      <c r="F3466" s="12"/>
      <c r="G3466" s="12"/>
      <c r="H3466" s="12"/>
      <c r="I3466" s="12"/>
      <c r="J3466" s="12"/>
      <c r="K3466" s="12"/>
      <c r="L3466" s="12"/>
      <c r="M3466" s="12"/>
    </row>
    <row r="3467" spans="4:13">
      <c r="D3467" s="12"/>
      <c r="E3467" s="89"/>
      <c r="F3467" s="12"/>
      <c r="G3467" s="12"/>
      <c r="H3467" s="12"/>
      <c r="I3467" s="12"/>
      <c r="J3467" s="12"/>
      <c r="K3467" s="12"/>
      <c r="L3467" s="12"/>
      <c r="M3467" s="12"/>
    </row>
    <row r="3468" spans="4:13">
      <c r="D3468" s="12"/>
      <c r="E3468" s="89"/>
      <c r="F3468" s="12"/>
      <c r="G3468" s="12"/>
      <c r="H3468" s="12"/>
      <c r="I3468" s="12"/>
      <c r="J3468" s="12"/>
      <c r="K3468" s="12"/>
      <c r="L3468" s="12"/>
      <c r="M3468" s="12"/>
    </row>
    <row r="3469" spans="4:13">
      <c r="D3469" s="12"/>
      <c r="E3469" s="89"/>
      <c r="F3469" s="12"/>
      <c r="G3469" s="12"/>
      <c r="H3469" s="12"/>
      <c r="I3469" s="12"/>
      <c r="J3469" s="12"/>
      <c r="K3469" s="12"/>
      <c r="L3469" s="12"/>
      <c r="M3469" s="12"/>
    </row>
    <row r="3470" spans="4:13">
      <c r="D3470" s="12"/>
      <c r="E3470" s="89"/>
      <c r="F3470" s="12"/>
      <c r="G3470" s="12"/>
      <c r="H3470" s="12"/>
      <c r="I3470" s="12"/>
      <c r="J3470" s="12"/>
      <c r="K3470" s="12"/>
      <c r="L3470" s="12"/>
      <c r="M3470" s="12"/>
    </row>
    <row r="3471" spans="4:13">
      <c r="D3471" s="12"/>
      <c r="E3471" s="89"/>
      <c r="F3471" s="12"/>
      <c r="G3471" s="12"/>
      <c r="H3471" s="12"/>
      <c r="I3471" s="12"/>
      <c r="J3471" s="12"/>
      <c r="K3471" s="12"/>
      <c r="L3471" s="12"/>
      <c r="M3471" s="12"/>
    </row>
    <row r="3472" spans="4:13">
      <c r="D3472" s="12"/>
      <c r="E3472" s="89"/>
      <c r="F3472" s="12"/>
      <c r="G3472" s="12"/>
      <c r="H3472" s="12"/>
      <c r="I3472" s="12"/>
      <c r="J3472" s="12"/>
      <c r="K3472" s="12"/>
      <c r="L3472" s="12"/>
      <c r="M3472" s="12"/>
    </row>
    <row r="3473" spans="4:13">
      <c r="D3473" s="12"/>
      <c r="E3473" s="89"/>
      <c r="F3473" s="12"/>
      <c r="G3473" s="12"/>
      <c r="H3473" s="12"/>
      <c r="I3473" s="12"/>
      <c r="J3473" s="12"/>
      <c r="K3473" s="12"/>
      <c r="L3473" s="12"/>
      <c r="M3473" s="12"/>
    </row>
    <row r="3474" spans="4:13">
      <c r="D3474" s="12"/>
      <c r="E3474" s="89"/>
      <c r="F3474" s="12"/>
      <c r="G3474" s="12"/>
      <c r="H3474" s="12"/>
      <c r="I3474" s="12"/>
      <c r="J3474" s="12"/>
      <c r="K3474" s="12"/>
      <c r="L3474" s="12"/>
      <c r="M3474" s="12"/>
    </row>
    <row r="3475" spans="4:13">
      <c r="D3475" s="12"/>
      <c r="E3475" s="89"/>
      <c r="F3475" s="12"/>
      <c r="G3475" s="12"/>
      <c r="H3475" s="12"/>
      <c r="I3475" s="12"/>
      <c r="J3475" s="12"/>
      <c r="K3475" s="12"/>
      <c r="L3475" s="12"/>
      <c r="M3475" s="12"/>
    </row>
    <row r="3476" spans="4:13">
      <c r="D3476" s="12"/>
      <c r="E3476" s="89"/>
      <c r="F3476" s="12"/>
      <c r="G3476" s="12"/>
      <c r="H3476" s="12"/>
      <c r="I3476" s="12"/>
      <c r="J3476" s="12"/>
      <c r="K3476" s="12"/>
      <c r="L3476" s="12"/>
      <c r="M3476" s="12"/>
    </row>
    <row r="3477" spans="4:13">
      <c r="D3477" s="12"/>
      <c r="E3477" s="89"/>
      <c r="F3477" s="12"/>
      <c r="G3477" s="12"/>
      <c r="H3477" s="12"/>
      <c r="I3477" s="12"/>
      <c r="J3477" s="12"/>
      <c r="K3477" s="12"/>
      <c r="L3477" s="12"/>
      <c r="M3477" s="12"/>
    </row>
    <row r="3478" spans="4:13">
      <c r="D3478" s="12"/>
      <c r="E3478" s="89"/>
      <c r="F3478" s="12"/>
      <c r="G3478" s="12"/>
      <c r="H3478" s="12"/>
      <c r="I3478" s="12"/>
      <c r="J3478" s="12"/>
      <c r="K3478" s="12"/>
      <c r="L3478" s="12"/>
      <c r="M3478" s="12"/>
    </row>
    <row r="3479" spans="4:13">
      <c r="D3479" s="12"/>
      <c r="E3479" s="89"/>
      <c r="F3479" s="12"/>
      <c r="G3479" s="12"/>
      <c r="H3479" s="12"/>
      <c r="I3479" s="12"/>
      <c r="J3479" s="12"/>
      <c r="K3479" s="12"/>
      <c r="L3479" s="12"/>
      <c r="M3479" s="12"/>
    </row>
    <row r="3480" spans="4:13">
      <c r="D3480" s="12"/>
      <c r="E3480" s="89"/>
      <c r="F3480" s="12"/>
      <c r="G3480" s="12"/>
      <c r="H3480" s="12"/>
      <c r="I3480" s="12"/>
      <c r="J3480" s="12"/>
      <c r="K3480" s="12"/>
      <c r="L3480" s="12"/>
      <c r="M3480" s="12"/>
    </row>
    <row r="3481" spans="4:13">
      <c r="D3481" s="12"/>
      <c r="E3481" s="89"/>
      <c r="F3481" s="12"/>
      <c r="G3481" s="12"/>
      <c r="H3481" s="12"/>
      <c r="I3481" s="12"/>
      <c r="J3481" s="12"/>
      <c r="K3481" s="12"/>
      <c r="L3481" s="12"/>
      <c r="M3481" s="12"/>
    </row>
    <row r="3482" spans="4:13">
      <c r="D3482" s="12"/>
      <c r="E3482" s="89"/>
      <c r="F3482" s="12"/>
      <c r="G3482" s="12"/>
      <c r="H3482" s="12"/>
      <c r="I3482" s="12"/>
      <c r="J3482" s="12"/>
      <c r="K3482" s="12"/>
      <c r="L3482" s="12"/>
      <c r="M3482" s="12"/>
    </row>
    <row r="3483" spans="4:13">
      <c r="D3483" s="12"/>
      <c r="E3483" s="89"/>
      <c r="F3483" s="12"/>
      <c r="G3483" s="12"/>
      <c r="H3483" s="12"/>
      <c r="I3483" s="12"/>
      <c r="J3483" s="12"/>
      <c r="K3483" s="12"/>
      <c r="L3483" s="12"/>
      <c r="M3483" s="12"/>
    </row>
    <row r="3484" spans="4:13">
      <c r="D3484" s="12"/>
      <c r="E3484" s="89"/>
      <c r="F3484" s="12"/>
      <c r="G3484" s="12"/>
      <c r="H3484" s="12"/>
      <c r="I3484" s="12"/>
      <c r="J3484" s="12"/>
      <c r="K3484" s="12"/>
      <c r="L3484" s="12"/>
      <c r="M3484" s="12"/>
    </row>
    <row r="3485" spans="4:13">
      <c r="D3485" s="12"/>
      <c r="E3485" s="89"/>
      <c r="F3485" s="12"/>
      <c r="G3485" s="12"/>
      <c r="H3485" s="12"/>
      <c r="I3485" s="12"/>
      <c r="J3485" s="12"/>
      <c r="K3485" s="12"/>
      <c r="L3485" s="12"/>
      <c r="M3485" s="12"/>
    </row>
    <row r="3486" spans="4:13">
      <c r="D3486" s="12"/>
      <c r="E3486" s="89"/>
      <c r="F3486" s="12"/>
      <c r="G3486" s="12"/>
      <c r="H3486" s="12"/>
      <c r="I3486" s="12"/>
      <c r="J3486" s="12"/>
      <c r="K3486" s="12"/>
      <c r="L3486" s="12"/>
      <c r="M3486" s="12"/>
    </row>
    <row r="3487" spans="4:13">
      <c r="D3487" s="12"/>
      <c r="E3487" s="89"/>
      <c r="F3487" s="12"/>
      <c r="G3487" s="12"/>
      <c r="H3487" s="12"/>
      <c r="I3487" s="12"/>
      <c r="J3487" s="12"/>
      <c r="K3487" s="12"/>
      <c r="L3487" s="12"/>
      <c r="M3487" s="12"/>
    </row>
    <row r="3488" spans="4:13">
      <c r="D3488" s="12"/>
      <c r="E3488" s="89"/>
      <c r="F3488" s="12"/>
      <c r="G3488" s="12"/>
      <c r="H3488" s="12"/>
      <c r="I3488" s="12"/>
      <c r="J3488" s="12"/>
      <c r="K3488" s="12"/>
      <c r="L3488" s="12"/>
      <c r="M3488" s="12"/>
    </row>
    <row r="3489" spans="4:13">
      <c r="D3489" s="12"/>
      <c r="E3489" s="89"/>
      <c r="F3489" s="12"/>
      <c r="G3489" s="12"/>
      <c r="H3489" s="12"/>
      <c r="I3489" s="12"/>
      <c r="J3489" s="12"/>
      <c r="K3489" s="12"/>
      <c r="L3489" s="12"/>
      <c r="M3489" s="12"/>
    </row>
    <row r="3490" spans="4:13">
      <c r="D3490" s="12"/>
      <c r="E3490" s="89"/>
      <c r="F3490" s="12"/>
      <c r="G3490" s="12"/>
      <c r="H3490" s="12"/>
      <c r="I3490" s="12"/>
      <c r="J3490" s="12"/>
      <c r="K3490" s="12"/>
      <c r="L3490" s="12"/>
      <c r="M3490" s="12"/>
    </row>
    <row r="3491" spans="4:13">
      <c r="D3491" s="12"/>
      <c r="E3491" s="89"/>
      <c r="F3491" s="12"/>
      <c r="G3491" s="12"/>
      <c r="H3491" s="12"/>
      <c r="I3491" s="12"/>
      <c r="J3491" s="12"/>
      <c r="K3491" s="12"/>
      <c r="L3491" s="12"/>
      <c r="M3491" s="12"/>
    </row>
    <row r="3492" spans="4:13">
      <c r="D3492" s="12"/>
      <c r="E3492" s="89"/>
      <c r="F3492" s="12"/>
      <c r="G3492" s="12"/>
      <c r="H3492" s="12"/>
      <c r="I3492" s="12"/>
      <c r="J3492" s="12"/>
      <c r="K3492" s="12"/>
      <c r="L3492" s="12"/>
      <c r="M3492" s="12"/>
    </row>
    <row r="3493" spans="4:13">
      <c r="D3493" s="12"/>
      <c r="E3493" s="89"/>
      <c r="F3493" s="12"/>
      <c r="G3493" s="12"/>
      <c r="H3493" s="12"/>
      <c r="I3493" s="12"/>
      <c r="J3493" s="12"/>
      <c r="K3493" s="12"/>
      <c r="L3493" s="12"/>
      <c r="M3493" s="12"/>
    </row>
    <row r="3494" spans="4:13">
      <c r="D3494" s="12"/>
      <c r="E3494" s="89"/>
      <c r="F3494" s="12"/>
      <c r="G3494" s="12"/>
      <c r="H3494" s="12"/>
      <c r="I3494" s="12"/>
      <c r="J3494" s="12"/>
      <c r="K3494" s="12"/>
      <c r="L3494" s="12"/>
      <c r="M3494" s="12"/>
    </row>
    <row r="3495" spans="4:13">
      <c r="D3495" s="12"/>
      <c r="E3495" s="89"/>
      <c r="F3495" s="12"/>
      <c r="G3495" s="12"/>
      <c r="H3495" s="12"/>
      <c r="I3495" s="12"/>
      <c r="J3495" s="12"/>
      <c r="K3495" s="12"/>
      <c r="L3495" s="12"/>
      <c r="M3495" s="12"/>
    </row>
    <row r="3496" spans="4:13">
      <c r="D3496" s="12"/>
      <c r="E3496" s="89"/>
      <c r="F3496" s="12"/>
      <c r="G3496" s="12"/>
      <c r="H3496" s="12"/>
      <c r="I3496" s="12"/>
      <c r="J3496" s="12"/>
      <c r="K3496" s="12"/>
      <c r="L3496" s="12"/>
      <c r="M3496" s="12"/>
    </row>
    <row r="3497" spans="4:13">
      <c r="D3497" s="12"/>
      <c r="E3497" s="89"/>
      <c r="F3497" s="12"/>
      <c r="G3497" s="12"/>
      <c r="H3497" s="12"/>
      <c r="I3497" s="12"/>
      <c r="J3497" s="12"/>
      <c r="K3497" s="12"/>
      <c r="L3497" s="12"/>
      <c r="M3497" s="12"/>
    </row>
    <row r="3498" spans="4:13">
      <c r="D3498" s="12"/>
      <c r="E3498" s="89"/>
      <c r="F3498" s="12"/>
      <c r="G3498" s="12"/>
      <c r="H3498" s="12"/>
      <c r="I3498" s="12"/>
      <c r="J3498" s="12"/>
      <c r="K3498" s="12"/>
      <c r="L3498" s="12"/>
      <c r="M3498" s="12"/>
    </row>
    <row r="3499" spans="4:13">
      <c r="D3499" s="12"/>
      <c r="E3499" s="89"/>
      <c r="F3499" s="12"/>
      <c r="G3499" s="12"/>
      <c r="H3499" s="12"/>
      <c r="I3499" s="12"/>
      <c r="J3499" s="12"/>
      <c r="K3499" s="12"/>
      <c r="L3499" s="12"/>
      <c r="M3499" s="12"/>
    </row>
    <row r="3500" spans="4:13">
      <c r="D3500" s="12"/>
      <c r="E3500" s="89"/>
      <c r="F3500" s="12"/>
      <c r="G3500" s="12"/>
      <c r="H3500" s="12"/>
      <c r="I3500" s="12"/>
      <c r="J3500" s="12"/>
      <c r="K3500" s="12"/>
      <c r="L3500" s="12"/>
      <c r="M3500" s="12"/>
    </row>
    <row r="3501" spans="4:13">
      <c r="D3501" s="12"/>
      <c r="E3501" s="89"/>
      <c r="F3501" s="12"/>
      <c r="G3501" s="12"/>
      <c r="H3501" s="12"/>
      <c r="I3501" s="12"/>
      <c r="J3501" s="12"/>
      <c r="K3501" s="12"/>
      <c r="L3501" s="12"/>
      <c r="M3501" s="12"/>
    </row>
    <row r="3502" spans="4:13">
      <c r="D3502" s="12"/>
      <c r="E3502" s="89"/>
      <c r="F3502" s="12"/>
      <c r="G3502" s="12"/>
      <c r="H3502" s="12"/>
      <c r="I3502" s="12"/>
      <c r="J3502" s="12"/>
      <c r="K3502" s="12"/>
      <c r="L3502" s="12"/>
      <c r="M3502" s="12"/>
    </row>
    <row r="3503" spans="4:13">
      <c r="D3503" s="12"/>
      <c r="E3503" s="89"/>
      <c r="F3503" s="12"/>
      <c r="G3503" s="12"/>
      <c r="H3503" s="12"/>
      <c r="I3503" s="12"/>
      <c r="J3503" s="12"/>
      <c r="K3503" s="12"/>
      <c r="L3503" s="12"/>
      <c r="M3503" s="12"/>
    </row>
    <row r="3504" spans="4:13">
      <c r="D3504" s="12"/>
      <c r="E3504" s="89"/>
      <c r="F3504" s="12"/>
      <c r="G3504" s="12"/>
      <c r="H3504" s="12"/>
      <c r="I3504" s="12"/>
      <c r="J3504" s="12"/>
      <c r="K3504" s="12"/>
      <c r="L3504" s="12"/>
      <c r="M3504" s="12"/>
    </row>
    <row r="3505" spans="4:13">
      <c r="D3505" s="12"/>
      <c r="E3505" s="89"/>
      <c r="F3505" s="12"/>
      <c r="G3505" s="12"/>
      <c r="H3505" s="12"/>
      <c r="I3505" s="12"/>
      <c r="J3505" s="12"/>
      <c r="K3505" s="12"/>
      <c r="L3505" s="12"/>
      <c r="M3505" s="12"/>
    </row>
    <row r="3506" spans="4:13">
      <c r="D3506" s="12"/>
      <c r="E3506" s="89"/>
      <c r="F3506" s="12"/>
      <c r="G3506" s="12"/>
      <c r="H3506" s="12"/>
      <c r="I3506" s="12"/>
      <c r="J3506" s="12"/>
      <c r="K3506" s="12"/>
      <c r="L3506" s="12"/>
      <c r="M3506" s="12"/>
    </row>
    <row r="3507" spans="4:13">
      <c r="D3507" s="12"/>
      <c r="E3507" s="89"/>
      <c r="F3507" s="12"/>
      <c r="G3507" s="12"/>
      <c r="H3507" s="12"/>
      <c r="I3507" s="12"/>
      <c r="J3507" s="12"/>
      <c r="K3507" s="12"/>
      <c r="L3507" s="12"/>
      <c r="M3507" s="12"/>
    </row>
    <row r="3508" spans="4:13">
      <c r="D3508" s="12"/>
      <c r="E3508" s="89"/>
      <c r="F3508" s="12"/>
      <c r="G3508" s="12"/>
      <c r="H3508" s="12"/>
      <c r="I3508" s="12"/>
      <c r="J3508" s="12"/>
      <c r="K3508" s="12"/>
      <c r="L3508" s="12"/>
      <c r="M3508" s="12"/>
    </row>
    <row r="3509" spans="4:13">
      <c r="D3509" s="12"/>
      <c r="E3509" s="89"/>
      <c r="F3509" s="12"/>
      <c r="G3509" s="12"/>
      <c r="H3509" s="12"/>
      <c r="I3509" s="12"/>
      <c r="J3509" s="12"/>
      <c r="K3509" s="12"/>
      <c r="L3509" s="12"/>
      <c r="M3509" s="12"/>
    </row>
    <row r="3510" spans="4:13">
      <c r="D3510" s="12"/>
      <c r="E3510" s="89"/>
      <c r="F3510" s="12"/>
      <c r="G3510" s="12"/>
      <c r="H3510" s="12"/>
      <c r="I3510" s="12"/>
      <c r="J3510" s="12"/>
      <c r="K3510" s="12"/>
      <c r="L3510" s="12"/>
      <c r="M3510" s="12"/>
    </row>
    <row r="3511" spans="4:13">
      <c r="D3511" s="12"/>
      <c r="E3511" s="89"/>
      <c r="F3511" s="12"/>
      <c r="G3511" s="12"/>
      <c r="H3511" s="12"/>
      <c r="I3511" s="12"/>
      <c r="J3511" s="12"/>
      <c r="K3511" s="12"/>
      <c r="L3511" s="12"/>
      <c r="M3511" s="12"/>
    </row>
    <row r="3512" spans="4:13">
      <c r="D3512" s="12"/>
      <c r="E3512" s="89"/>
      <c r="F3512" s="12"/>
      <c r="G3512" s="12"/>
      <c r="H3512" s="12"/>
      <c r="I3512" s="12"/>
      <c r="J3512" s="12"/>
      <c r="K3512" s="12"/>
      <c r="L3512" s="12"/>
      <c r="M3512" s="12"/>
    </row>
    <row r="3513" spans="4:13">
      <c r="D3513" s="12"/>
      <c r="E3513" s="89"/>
      <c r="F3513" s="12"/>
      <c r="G3513" s="12"/>
      <c r="H3513" s="12"/>
      <c r="I3513" s="12"/>
      <c r="J3513" s="12"/>
      <c r="K3513" s="12"/>
      <c r="L3513" s="12"/>
      <c r="M3513" s="12"/>
    </row>
    <row r="3514" spans="4:13">
      <c r="D3514" s="12"/>
      <c r="E3514" s="89"/>
      <c r="F3514" s="12"/>
      <c r="G3514" s="12"/>
      <c r="H3514" s="12"/>
      <c r="I3514" s="12"/>
      <c r="J3514" s="12"/>
      <c r="K3514" s="12"/>
      <c r="L3514" s="12"/>
      <c r="M3514" s="12"/>
    </row>
    <row r="3515" spans="4:13">
      <c r="D3515" s="12"/>
      <c r="E3515" s="89"/>
      <c r="F3515" s="12"/>
      <c r="G3515" s="12"/>
      <c r="H3515" s="12"/>
      <c r="I3515" s="12"/>
      <c r="J3515" s="12"/>
      <c r="K3515" s="12"/>
      <c r="L3515" s="12"/>
      <c r="M3515" s="12"/>
    </row>
    <row r="3516" spans="4:13">
      <c r="D3516" s="12"/>
      <c r="E3516" s="89"/>
      <c r="F3516" s="12"/>
      <c r="G3516" s="12"/>
      <c r="H3516" s="12"/>
      <c r="I3516" s="12"/>
      <c r="J3516" s="12"/>
      <c r="K3516" s="12"/>
      <c r="L3516" s="12"/>
      <c r="M3516" s="12"/>
    </row>
    <row r="3517" spans="4:13">
      <c r="D3517" s="12"/>
      <c r="E3517" s="89"/>
      <c r="F3517" s="12"/>
      <c r="G3517" s="12"/>
      <c r="H3517" s="12"/>
      <c r="I3517" s="12"/>
      <c r="J3517" s="12"/>
      <c r="K3517" s="12"/>
      <c r="L3517" s="12"/>
      <c r="M3517" s="12"/>
    </row>
    <row r="3518" spans="4:13">
      <c r="D3518" s="12"/>
      <c r="E3518" s="89"/>
      <c r="F3518" s="12"/>
      <c r="G3518" s="12"/>
      <c r="H3518" s="12"/>
      <c r="I3518" s="12"/>
      <c r="J3518" s="12"/>
      <c r="K3518" s="12"/>
      <c r="L3518" s="12"/>
      <c r="M3518" s="12"/>
    </row>
    <row r="3519" spans="4:13">
      <c r="D3519" s="12"/>
      <c r="E3519" s="89"/>
      <c r="F3519" s="12"/>
      <c r="G3519" s="12"/>
      <c r="H3519" s="12"/>
      <c r="I3519" s="12"/>
      <c r="J3519" s="12"/>
      <c r="K3519" s="12"/>
      <c r="L3519" s="12"/>
      <c r="M3519" s="12"/>
    </row>
    <row r="3520" spans="4:13">
      <c r="D3520" s="12"/>
      <c r="E3520" s="89"/>
      <c r="F3520" s="12"/>
      <c r="G3520" s="12"/>
      <c r="H3520" s="12"/>
      <c r="I3520" s="12"/>
      <c r="J3520" s="12"/>
      <c r="K3520" s="12"/>
      <c r="L3520" s="12"/>
      <c r="M3520" s="12"/>
    </row>
    <row r="3521" spans="4:13">
      <c r="D3521" s="12"/>
      <c r="E3521" s="89"/>
      <c r="F3521" s="12"/>
      <c r="G3521" s="12"/>
      <c r="H3521" s="12"/>
      <c r="I3521" s="12"/>
      <c r="J3521" s="12"/>
      <c r="K3521" s="12"/>
      <c r="L3521" s="12"/>
      <c r="M3521" s="12"/>
    </row>
    <row r="3522" spans="4:13">
      <c r="D3522" s="12"/>
      <c r="E3522" s="89"/>
      <c r="F3522" s="12"/>
      <c r="G3522" s="12"/>
      <c r="H3522" s="12"/>
      <c r="I3522" s="12"/>
      <c r="J3522" s="12"/>
      <c r="K3522" s="12"/>
      <c r="L3522" s="12"/>
      <c r="M3522" s="12"/>
    </row>
    <row r="3523" spans="4:13">
      <c r="D3523" s="12"/>
      <c r="E3523" s="89"/>
      <c r="F3523" s="12"/>
      <c r="G3523" s="12"/>
      <c r="H3523" s="12"/>
      <c r="I3523" s="12"/>
      <c r="J3523" s="12"/>
      <c r="K3523" s="12"/>
      <c r="L3523" s="12"/>
      <c r="M3523" s="12"/>
    </row>
    <row r="3524" spans="4:13">
      <c r="D3524" s="12"/>
      <c r="E3524" s="89"/>
      <c r="F3524" s="12"/>
      <c r="G3524" s="12"/>
      <c r="H3524" s="12"/>
      <c r="I3524" s="12"/>
      <c r="J3524" s="12"/>
      <c r="K3524" s="12"/>
      <c r="L3524" s="12"/>
      <c r="M3524" s="12"/>
    </row>
    <row r="3525" spans="4:13">
      <c r="D3525" s="12"/>
      <c r="E3525" s="89"/>
      <c r="F3525" s="12"/>
      <c r="G3525" s="12"/>
      <c r="H3525" s="12"/>
      <c r="I3525" s="12"/>
      <c r="J3525" s="12"/>
      <c r="K3525" s="12"/>
      <c r="L3525" s="12"/>
      <c r="M3525" s="12"/>
    </row>
    <row r="3526" spans="4:13">
      <c r="D3526" s="12"/>
      <c r="E3526" s="89"/>
      <c r="F3526" s="12"/>
      <c r="G3526" s="12"/>
      <c r="H3526" s="12"/>
      <c r="I3526" s="12"/>
      <c r="J3526" s="12"/>
      <c r="K3526" s="12"/>
      <c r="L3526" s="12"/>
      <c r="M3526" s="12"/>
    </row>
    <row r="3527" spans="4:13">
      <c r="D3527" s="12"/>
      <c r="E3527" s="89"/>
      <c r="F3527" s="12"/>
      <c r="G3527" s="12"/>
      <c r="H3527" s="12"/>
      <c r="I3527" s="12"/>
      <c r="J3527" s="12"/>
      <c r="K3527" s="12"/>
      <c r="L3527" s="12"/>
      <c r="M3527" s="12"/>
    </row>
    <row r="3528" spans="4:13">
      <c r="D3528" s="12"/>
      <c r="E3528" s="89"/>
      <c r="F3528" s="12"/>
      <c r="G3528" s="12"/>
      <c r="H3528" s="12"/>
      <c r="I3528" s="12"/>
      <c r="J3528" s="12"/>
      <c r="K3528" s="12"/>
      <c r="L3528" s="12"/>
      <c r="M3528" s="12"/>
    </row>
    <row r="3529" spans="4:13">
      <c r="D3529" s="12"/>
      <c r="E3529" s="89"/>
      <c r="F3529" s="12"/>
      <c r="G3529" s="12"/>
      <c r="H3529" s="12"/>
      <c r="I3529" s="12"/>
      <c r="J3529" s="12"/>
      <c r="K3529" s="12"/>
      <c r="L3529" s="12"/>
      <c r="M3529" s="12"/>
    </row>
    <row r="3530" spans="4:13">
      <c r="D3530" s="12"/>
      <c r="E3530" s="89"/>
      <c r="F3530" s="12"/>
      <c r="G3530" s="12"/>
      <c r="H3530" s="12"/>
      <c r="I3530" s="12"/>
      <c r="J3530" s="12"/>
      <c r="K3530" s="12"/>
      <c r="L3530" s="12"/>
      <c r="M3530" s="12"/>
    </row>
    <row r="3531" spans="4:13">
      <c r="D3531" s="12"/>
      <c r="E3531" s="89"/>
      <c r="F3531" s="12"/>
      <c r="G3531" s="12"/>
      <c r="H3531" s="12"/>
      <c r="I3531" s="12"/>
      <c r="J3531" s="12"/>
      <c r="K3531" s="12"/>
      <c r="L3531" s="12"/>
      <c r="M3531" s="12"/>
    </row>
    <row r="3532" spans="4:13">
      <c r="D3532" s="12"/>
      <c r="E3532" s="89"/>
      <c r="F3532" s="12"/>
      <c r="G3532" s="12"/>
      <c r="H3532" s="12"/>
      <c r="I3532" s="12"/>
      <c r="J3532" s="12"/>
      <c r="K3532" s="12"/>
      <c r="L3532" s="12"/>
      <c r="M3532" s="12"/>
    </row>
    <row r="3533" spans="4:13">
      <c r="D3533" s="12"/>
      <c r="E3533" s="89"/>
      <c r="F3533" s="12"/>
      <c r="G3533" s="12"/>
      <c r="H3533" s="12"/>
      <c r="I3533" s="12"/>
      <c r="J3533" s="12"/>
      <c r="K3533" s="12"/>
      <c r="L3533" s="12"/>
      <c r="M3533" s="12"/>
    </row>
    <row r="3534" spans="4:13">
      <c r="D3534" s="12"/>
      <c r="E3534" s="89"/>
      <c r="F3534" s="12"/>
      <c r="G3534" s="12"/>
      <c r="H3534" s="12"/>
      <c r="I3534" s="12"/>
      <c r="J3534" s="12"/>
      <c r="K3534" s="12"/>
      <c r="L3534" s="12"/>
      <c r="M3534" s="12"/>
    </row>
    <row r="3535" spans="4:13">
      <c r="D3535" s="12"/>
      <c r="E3535" s="89"/>
      <c r="F3535" s="12"/>
      <c r="G3535" s="12"/>
      <c r="H3535" s="12"/>
      <c r="I3535" s="12"/>
      <c r="J3535" s="12"/>
      <c r="K3535" s="12"/>
      <c r="L3535" s="12"/>
      <c r="M3535" s="12"/>
    </row>
    <row r="3536" spans="4:13">
      <c r="D3536" s="12"/>
      <c r="E3536" s="89"/>
      <c r="F3536" s="12"/>
      <c r="G3536" s="12"/>
      <c r="H3536" s="12"/>
      <c r="I3536" s="12"/>
      <c r="J3536" s="12"/>
      <c r="K3536" s="12"/>
      <c r="L3536" s="12"/>
      <c r="M3536" s="12"/>
    </row>
    <row r="3537" spans="4:13">
      <c r="D3537" s="12"/>
      <c r="E3537" s="89"/>
      <c r="F3537" s="12"/>
      <c r="G3537" s="12"/>
      <c r="H3537" s="12"/>
      <c r="I3537" s="12"/>
      <c r="J3537" s="12"/>
      <c r="K3537" s="12"/>
      <c r="L3537" s="12"/>
      <c r="M3537" s="12"/>
    </row>
    <row r="3538" spans="4:13">
      <c r="D3538" s="12"/>
      <c r="E3538" s="89"/>
      <c r="F3538" s="12"/>
      <c r="G3538" s="12"/>
      <c r="H3538" s="12"/>
      <c r="I3538" s="12"/>
      <c r="J3538" s="12"/>
      <c r="K3538" s="12"/>
      <c r="L3538" s="12"/>
      <c r="M3538" s="12"/>
    </row>
    <row r="3539" spans="4:13">
      <c r="D3539" s="12"/>
      <c r="E3539" s="89"/>
      <c r="F3539" s="12"/>
      <c r="G3539" s="12"/>
      <c r="H3539" s="12"/>
      <c r="I3539" s="12"/>
      <c r="J3539" s="12"/>
      <c r="K3539" s="12"/>
      <c r="L3539" s="12"/>
      <c r="M3539" s="12"/>
    </row>
    <row r="3540" spans="4:13">
      <c r="D3540" s="12"/>
      <c r="E3540" s="89"/>
      <c r="F3540" s="12"/>
      <c r="G3540" s="12"/>
      <c r="H3540" s="12"/>
      <c r="I3540" s="12"/>
      <c r="J3540" s="12"/>
      <c r="K3540" s="12"/>
      <c r="L3540" s="12"/>
      <c r="M3540" s="12"/>
    </row>
    <row r="3541" spans="4:13">
      <c r="D3541" s="12"/>
      <c r="E3541" s="89"/>
      <c r="F3541" s="12"/>
      <c r="G3541" s="12"/>
      <c r="H3541" s="12"/>
      <c r="I3541" s="12"/>
      <c r="J3541" s="12"/>
      <c r="K3541" s="12"/>
      <c r="L3541" s="12"/>
      <c r="M3541" s="12"/>
    </row>
    <row r="3542" spans="4:13">
      <c r="D3542" s="12"/>
      <c r="E3542" s="89"/>
      <c r="F3542" s="12"/>
      <c r="G3542" s="12"/>
      <c r="H3542" s="12"/>
      <c r="I3542" s="12"/>
      <c r="J3542" s="12"/>
      <c r="K3542" s="12"/>
      <c r="L3542" s="12"/>
      <c r="M3542" s="12"/>
    </row>
    <row r="3543" spans="4:13">
      <c r="D3543" s="12"/>
      <c r="E3543" s="89"/>
      <c r="F3543" s="12"/>
      <c r="G3543" s="12"/>
      <c r="H3543" s="12"/>
      <c r="I3543" s="12"/>
      <c r="J3543" s="12"/>
      <c r="K3543" s="12"/>
      <c r="L3543" s="12"/>
      <c r="M3543" s="12"/>
    </row>
    <row r="3544" spans="4:13">
      <c r="D3544" s="12"/>
      <c r="E3544" s="89"/>
      <c r="F3544" s="12"/>
      <c r="G3544" s="12"/>
      <c r="H3544" s="12"/>
      <c r="I3544" s="12"/>
      <c r="J3544" s="12"/>
      <c r="K3544" s="12"/>
      <c r="L3544" s="12"/>
      <c r="M3544" s="12"/>
    </row>
    <row r="3545" spans="4:13">
      <c r="D3545" s="12"/>
      <c r="E3545" s="89"/>
      <c r="F3545" s="12"/>
      <c r="G3545" s="12"/>
      <c r="H3545" s="12"/>
      <c r="I3545" s="12"/>
      <c r="J3545" s="12"/>
      <c r="K3545" s="12"/>
      <c r="L3545" s="12"/>
      <c r="M3545" s="12"/>
    </row>
    <row r="3546" spans="4:13">
      <c r="D3546" s="12"/>
      <c r="E3546" s="89"/>
      <c r="F3546" s="12"/>
      <c r="G3546" s="12"/>
      <c r="H3546" s="12"/>
      <c r="I3546" s="12"/>
      <c r="J3546" s="12"/>
      <c r="K3546" s="12"/>
      <c r="L3546" s="12"/>
      <c r="M3546" s="12"/>
    </row>
    <row r="3547" spans="4:13">
      <c r="D3547" s="12"/>
      <c r="E3547" s="89"/>
      <c r="F3547" s="12"/>
      <c r="G3547" s="12"/>
      <c r="H3547" s="12"/>
      <c r="I3547" s="12"/>
      <c r="J3547" s="12"/>
      <c r="K3547" s="12"/>
      <c r="L3547" s="12"/>
      <c r="M3547" s="12"/>
    </row>
    <row r="3548" spans="4:13">
      <c r="D3548" s="12"/>
      <c r="E3548" s="89"/>
      <c r="F3548" s="12"/>
      <c r="G3548" s="12"/>
      <c r="H3548" s="12"/>
      <c r="I3548" s="12"/>
      <c r="J3548" s="12"/>
      <c r="K3548" s="12"/>
      <c r="L3548" s="12"/>
      <c r="M3548" s="12"/>
    </row>
    <row r="3549" spans="4:13">
      <c r="D3549" s="12"/>
      <c r="E3549" s="89"/>
      <c r="F3549" s="12"/>
      <c r="G3549" s="12"/>
      <c r="H3549" s="12"/>
      <c r="I3549" s="12"/>
      <c r="J3549" s="12"/>
      <c r="K3549" s="12"/>
      <c r="L3549" s="12"/>
      <c r="M3549" s="12"/>
    </row>
    <row r="3550" spans="4:13">
      <c r="D3550" s="12"/>
      <c r="E3550" s="89"/>
      <c r="F3550" s="12"/>
      <c r="G3550" s="12"/>
      <c r="H3550" s="12"/>
      <c r="I3550" s="12"/>
      <c r="J3550" s="12"/>
      <c r="K3550" s="12"/>
      <c r="L3550" s="12"/>
      <c r="M3550" s="12"/>
    </row>
    <row r="3551" spans="4:13">
      <c r="D3551" s="12"/>
      <c r="E3551" s="89"/>
      <c r="F3551" s="12"/>
      <c r="G3551" s="12"/>
      <c r="H3551" s="12"/>
      <c r="I3551" s="12"/>
      <c r="J3551" s="12"/>
      <c r="K3551" s="12"/>
      <c r="L3551" s="12"/>
      <c r="M3551" s="12"/>
    </row>
    <row r="3552" spans="4:13">
      <c r="D3552" s="12"/>
      <c r="E3552" s="89"/>
      <c r="F3552" s="12"/>
      <c r="G3552" s="12"/>
      <c r="H3552" s="12"/>
      <c r="I3552" s="12"/>
      <c r="J3552" s="12"/>
      <c r="K3552" s="12"/>
      <c r="L3552" s="12"/>
      <c r="M3552" s="12"/>
    </row>
    <row r="3553" spans="4:13">
      <c r="D3553" s="12"/>
      <c r="E3553" s="89"/>
      <c r="F3553" s="12"/>
      <c r="G3553" s="12"/>
      <c r="H3553" s="12"/>
      <c r="I3553" s="12"/>
      <c r="J3553" s="12"/>
      <c r="K3553" s="12"/>
      <c r="L3553" s="12"/>
      <c r="M3553" s="12"/>
    </row>
    <row r="3554" spans="4:13">
      <c r="D3554" s="12"/>
      <c r="E3554" s="89"/>
      <c r="F3554" s="12"/>
      <c r="G3554" s="12"/>
      <c r="H3554" s="12"/>
      <c r="I3554" s="12"/>
      <c r="J3554" s="12"/>
      <c r="K3554" s="12"/>
      <c r="L3554" s="12"/>
      <c r="M3554" s="12"/>
    </row>
    <row r="3555" spans="4:13">
      <c r="D3555" s="12"/>
      <c r="E3555" s="89"/>
      <c r="F3555" s="12"/>
      <c r="G3555" s="12"/>
      <c r="H3555" s="12"/>
      <c r="I3555" s="12"/>
      <c r="J3555" s="12"/>
      <c r="K3555" s="12"/>
      <c r="L3555" s="12"/>
      <c r="M3555" s="12"/>
    </row>
    <row r="3556" spans="4:13">
      <c r="D3556" s="12"/>
      <c r="E3556" s="89"/>
      <c r="F3556" s="12"/>
      <c r="G3556" s="12"/>
      <c r="H3556" s="12"/>
      <c r="I3556" s="12"/>
      <c r="J3556" s="12"/>
      <c r="K3556" s="12"/>
      <c r="L3556" s="12"/>
      <c r="M3556" s="12"/>
    </row>
    <row r="3557" spans="4:13">
      <c r="D3557" s="12"/>
      <c r="E3557" s="89"/>
      <c r="F3557" s="12"/>
      <c r="G3557" s="12"/>
      <c r="H3557" s="12"/>
      <c r="I3557" s="12"/>
      <c r="J3557" s="12"/>
      <c r="K3557" s="12"/>
      <c r="L3557" s="12"/>
      <c r="M3557" s="12"/>
    </row>
    <row r="3558" spans="4:13">
      <c r="D3558" s="12"/>
      <c r="E3558" s="89"/>
      <c r="F3558" s="12"/>
      <c r="G3558" s="12"/>
      <c r="H3558" s="12"/>
      <c r="I3558" s="12"/>
      <c r="J3558" s="12"/>
      <c r="K3558" s="12"/>
      <c r="L3558" s="12"/>
      <c r="M3558" s="12"/>
    </row>
    <row r="3559" spans="4:13">
      <c r="D3559" s="12"/>
      <c r="E3559" s="89"/>
      <c r="F3559" s="12"/>
      <c r="G3559" s="12"/>
      <c r="H3559" s="12"/>
      <c r="I3559" s="12"/>
      <c r="J3559" s="12"/>
      <c r="K3559" s="12"/>
      <c r="L3559" s="12"/>
      <c r="M3559" s="12"/>
    </row>
    <row r="3560" spans="4:13">
      <c r="D3560" s="12"/>
      <c r="E3560" s="89"/>
      <c r="F3560" s="12"/>
      <c r="G3560" s="12"/>
      <c r="H3560" s="12"/>
      <c r="I3560" s="12"/>
      <c r="J3560" s="12"/>
      <c r="K3560" s="12"/>
      <c r="L3560" s="12"/>
      <c r="M3560" s="12"/>
    </row>
    <row r="3561" spans="4:13">
      <c r="D3561" s="12"/>
      <c r="E3561" s="89"/>
      <c r="F3561" s="12"/>
      <c r="G3561" s="12"/>
      <c r="H3561" s="12"/>
      <c r="I3561" s="12"/>
      <c r="J3561" s="12"/>
      <c r="K3561" s="12"/>
      <c r="L3561" s="12"/>
      <c r="M3561" s="12"/>
    </row>
    <row r="3562" spans="4:13">
      <c r="D3562" s="12"/>
      <c r="E3562" s="89"/>
      <c r="F3562" s="12"/>
      <c r="G3562" s="12"/>
      <c r="H3562" s="12"/>
      <c r="I3562" s="12"/>
      <c r="J3562" s="12"/>
      <c r="K3562" s="12"/>
      <c r="L3562" s="12"/>
      <c r="M3562" s="12"/>
    </row>
    <row r="3563" spans="4:13">
      <c r="D3563" s="12"/>
      <c r="E3563" s="89"/>
      <c r="F3563" s="12"/>
      <c r="G3563" s="12"/>
      <c r="H3563" s="12"/>
      <c r="I3563" s="12"/>
      <c r="J3563" s="12"/>
      <c r="K3563" s="12"/>
      <c r="L3563" s="12"/>
      <c r="M3563" s="12"/>
    </row>
    <row r="3564" spans="4:13">
      <c r="D3564" s="12"/>
      <c r="E3564" s="89"/>
      <c r="F3564" s="12"/>
      <c r="G3564" s="12"/>
      <c r="H3564" s="12"/>
      <c r="I3564" s="12"/>
      <c r="J3564" s="12"/>
      <c r="K3564" s="12"/>
      <c r="L3564" s="12"/>
      <c r="M3564" s="12"/>
    </row>
    <row r="3565" spans="4:13">
      <c r="D3565" s="12"/>
      <c r="E3565" s="89"/>
      <c r="F3565" s="12"/>
      <c r="G3565" s="12"/>
      <c r="H3565" s="12"/>
      <c r="I3565" s="12"/>
      <c r="J3565" s="12"/>
      <c r="K3565" s="12"/>
      <c r="L3565" s="12"/>
      <c r="M3565" s="12"/>
    </row>
    <row r="3566" spans="4:13">
      <c r="D3566" s="12"/>
      <c r="E3566" s="89"/>
      <c r="F3566" s="12"/>
      <c r="G3566" s="12"/>
      <c r="H3566" s="12"/>
      <c r="I3566" s="12"/>
      <c r="J3566" s="12"/>
      <c r="K3566" s="12"/>
      <c r="L3566" s="12"/>
      <c r="M3566" s="12"/>
    </row>
    <row r="3567" spans="4:13">
      <c r="D3567" s="12"/>
      <c r="E3567" s="89"/>
      <c r="F3567" s="12"/>
      <c r="G3567" s="12"/>
      <c r="H3567" s="12"/>
      <c r="I3567" s="12"/>
      <c r="J3567" s="12"/>
      <c r="K3567" s="12"/>
      <c r="L3567" s="12"/>
      <c r="M3567" s="12"/>
    </row>
    <row r="3568" spans="4:13">
      <c r="D3568" s="12"/>
      <c r="E3568" s="89"/>
      <c r="F3568" s="12"/>
      <c r="G3568" s="12"/>
      <c r="H3568" s="12"/>
      <c r="I3568" s="12"/>
      <c r="J3568" s="12"/>
      <c r="K3568" s="12"/>
      <c r="L3568" s="12"/>
      <c r="M3568" s="12"/>
    </row>
    <row r="3569" spans="4:13">
      <c r="D3569" s="12"/>
      <c r="E3569" s="89"/>
      <c r="F3569" s="12"/>
      <c r="G3569" s="12"/>
      <c r="H3569" s="12"/>
      <c r="I3569" s="12"/>
      <c r="J3569" s="12"/>
      <c r="K3569" s="12"/>
      <c r="L3569" s="12"/>
      <c r="M3569" s="12"/>
    </row>
    <row r="3570" spans="4:13">
      <c r="D3570" s="12"/>
      <c r="E3570" s="89"/>
      <c r="F3570" s="12"/>
      <c r="G3570" s="12"/>
      <c r="H3570" s="12"/>
      <c r="I3570" s="12"/>
      <c r="J3570" s="12"/>
      <c r="K3570" s="12"/>
      <c r="L3570" s="12"/>
      <c r="M3570" s="12"/>
    </row>
    <row r="3571" spans="4:13">
      <c r="D3571" s="12"/>
      <c r="E3571" s="89"/>
      <c r="F3571" s="12"/>
      <c r="G3571" s="12"/>
      <c r="H3571" s="12"/>
      <c r="I3571" s="12"/>
      <c r="J3571" s="12"/>
      <c r="K3571" s="12"/>
      <c r="L3571" s="12"/>
      <c r="M3571" s="12"/>
    </row>
    <row r="3572" spans="4:13">
      <c r="D3572" s="12"/>
      <c r="E3572" s="89"/>
      <c r="F3572" s="12"/>
      <c r="G3572" s="12"/>
      <c r="H3572" s="12"/>
      <c r="I3572" s="12"/>
      <c r="J3572" s="12"/>
      <c r="K3572" s="12"/>
      <c r="L3572" s="12"/>
      <c r="M3572" s="12"/>
    </row>
    <row r="3573" spans="4:13">
      <c r="D3573" s="12"/>
      <c r="E3573" s="89"/>
      <c r="F3573" s="12"/>
      <c r="G3573" s="12"/>
      <c r="H3573" s="12"/>
      <c r="I3573" s="12"/>
      <c r="J3573" s="12"/>
      <c r="K3573" s="12"/>
      <c r="L3573" s="12"/>
      <c r="M3573" s="12"/>
    </row>
    <row r="3574" spans="4:13">
      <c r="D3574" s="12"/>
      <c r="E3574" s="89"/>
      <c r="F3574" s="12"/>
      <c r="G3574" s="12"/>
      <c r="H3574" s="12"/>
      <c r="I3574" s="12"/>
      <c r="J3574" s="12"/>
      <c r="K3574" s="12"/>
      <c r="L3574" s="12"/>
      <c r="M3574" s="12"/>
    </row>
    <row r="3575" spans="4:13">
      <c r="D3575" s="12"/>
      <c r="E3575" s="89"/>
      <c r="F3575" s="12"/>
      <c r="G3575" s="12"/>
      <c r="H3575" s="12"/>
      <c r="I3575" s="12"/>
      <c r="J3575" s="12"/>
      <c r="K3575" s="12"/>
      <c r="L3575" s="12"/>
      <c r="M3575" s="12"/>
    </row>
    <row r="3576" spans="4:13">
      <c r="D3576" s="12"/>
      <c r="E3576" s="89"/>
      <c r="F3576" s="12"/>
      <c r="G3576" s="12"/>
      <c r="H3576" s="12"/>
      <c r="I3576" s="12"/>
      <c r="J3576" s="12"/>
      <c r="K3576" s="12"/>
      <c r="L3576" s="12"/>
      <c r="M3576" s="12"/>
    </row>
    <row r="3577" spans="4:13">
      <c r="D3577" s="12"/>
      <c r="E3577" s="89"/>
      <c r="F3577" s="12"/>
      <c r="G3577" s="12"/>
      <c r="H3577" s="12"/>
      <c r="I3577" s="12"/>
      <c r="J3577" s="12"/>
      <c r="K3577" s="12"/>
      <c r="L3577" s="12"/>
      <c r="M3577" s="12"/>
    </row>
    <row r="3578" spans="4:13">
      <c r="D3578" s="12"/>
      <c r="E3578" s="89"/>
      <c r="F3578" s="12"/>
      <c r="G3578" s="12"/>
      <c r="H3578" s="12"/>
      <c r="I3578" s="12"/>
      <c r="J3578" s="12"/>
      <c r="K3578" s="12"/>
      <c r="L3578" s="12"/>
      <c r="M3578" s="12"/>
    </row>
    <row r="3579" spans="4:13">
      <c r="D3579" s="12"/>
      <c r="E3579" s="89"/>
      <c r="F3579" s="12"/>
      <c r="G3579" s="12"/>
      <c r="H3579" s="12"/>
      <c r="I3579" s="12"/>
      <c r="J3579" s="12"/>
      <c r="K3579" s="12"/>
      <c r="L3579" s="12"/>
      <c r="M3579" s="12"/>
    </row>
    <row r="3580" spans="4:13">
      <c r="D3580" s="12"/>
      <c r="E3580" s="89"/>
      <c r="F3580" s="12"/>
      <c r="G3580" s="12"/>
      <c r="H3580" s="12"/>
      <c r="I3580" s="12"/>
      <c r="J3580" s="12"/>
      <c r="K3580" s="12"/>
      <c r="L3580" s="12"/>
      <c r="M3580" s="12"/>
    </row>
    <row r="3581" spans="4:13">
      <c r="D3581" s="12"/>
      <c r="E3581" s="89"/>
      <c r="F3581" s="12"/>
      <c r="G3581" s="12"/>
      <c r="H3581" s="12"/>
      <c r="I3581" s="12"/>
      <c r="J3581" s="12"/>
      <c r="K3581" s="12"/>
      <c r="L3581" s="12"/>
      <c r="M3581" s="12"/>
    </row>
    <row r="3582" spans="4:13">
      <c r="D3582" s="12"/>
      <c r="E3582" s="89"/>
      <c r="F3582" s="12"/>
      <c r="G3582" s="12"/>
      <c r="H3582" s="12"/>
      <c r="I3582" s="12"/>
      <c r="J3582" s="12"/>
      <c r="K3582" s="12"/>
      <c r="L3582" s="12"/>
      <c r="M3582" s="12"/>
    </row>
    <row r="3583" spans="4:13">
      <c r="D3583" s="12"/>
      <c r="E3583" s="89"/>
      <c r="F3583" s="12"/>
      <c r="G3583" s="12"/>
      <c r="H3583" s="12"/>
      <c r="I3583" s="12"/>
      <c r="J3583" s="12"/>
      <c r="K3583" s="12"/>
      <c r="L3583" s="12"/>
      <c r="M3583" s="12"/>
    </row>
    <row r="3584" spans="4:13">
      <c r="D3584" s="12"/>
      <c r="E3584" s="89"/>
      <c r="F3584" s="12"/>
      <c r="G3584" s="12"/>
      <c r="H3584" s="12"/>
      <c r="I3584" s="12"/>
      <c r="J3584" s="12"/>
      <c r="K3584" s="12"/>
      <c r="L3584" s="12"/>
      <c r="M3584" s="12"/>
    </row>
    <row r="3585" spans="4:13">
      <c r="D3585" s="12"/>
      <c r="E3585" s="89"/>
      <c r="F3585" s="12"/>
      <c r="G3585" s="12"/>
      <c r="H3585" s="12"/>
      <c r="I3585" s="12"/>
      <c r="J3585" s="12"/>
      <c r="K3585" s="12"/>
      <c r="L3585" s="12"/>
      <c r="M3585" s="12"/>
    </row>
    <row r="3586" spans="4:13">
      <c r="D3586" s="12"/>
      <c r="E3586" s="89"/>
      <c r="F3586" s="12"/>
      <c r="G3586" s="12"/>
      <c r="H3586" s="12"/>
      <c r="I3586" s="12"/>
      <c r="J3586" s="12"/>
      <c r="K3586" s="12"/>
      <c r="L3586" s="12"/>
      <c r="M3586" s="12"/>
    </row>
    <row r="3587" spans="4:13">
      <c r="D3587" s="12"/>
      <c r="E3587" s="89"/>
      <c r="F3587" s="12"/>
      <c r="G3587" s="12"/>
      <c r="H3587" s="12"/>
      <c r="I3587" s="12"/>
      <c r="J3587" s="12"/>
      <c r="K3587" s="12"/>
      <c r="L3587" s="12"/>
      <c r="M3587" s="12"/>
    </row>
    <row r="3588" spans="4:13">
      <c r="D3588" s="12"/>
      <c r="E3588" s="89"/>
      <c r="F3588" s="12"/>
      <c r="G3588" s="12"/>
      <c r="H3588" s="12"/>
      <c r="I3588" s="12"/>
      <c r="J3588" s="12"/>
      <c r="K3588" s="12"/>
      <c r="L3588" s="12"/>
      <c r="M3588" s="12"/>
    </row>
    <row r="3589" spans="4:13">
      <c r="D3589" s="12"/>
      <c r="E3589" s="89"/>
      <c r="F3589" s="12"/>
      <c r="G3589" s="12"/>
      <c r="H3589" s="12"/>
      <c r="I3589" s="12"/>
      <c r="J3589" s="12"/>
      <c r="K3589" s="12"/>
      <c r="L3589" s="12"/>
      <c r="M3589" s="12"/>
    </row>
    <row r="3590" spans="4:13">
      <c r="D3590" s="12"/>
      <c r="E3590" s="89"/>
      <c r="F3590" s="12"/>
      <c r="G3590" s="12"/>
      <c r="H3590" s="12"/>
      <c r="I3590" s="12"/>
      <c r="J3590" s="12"/>
      <c r="K3590" s="12"/>
      <c r="L3590" s="12"/>
      <c r="M3590" s="12"/>
    </row>
    <row r="3591" spans="4:13">
      <c r="D3591" s="12"/>
      <c r="E3591" s="89"/>
      <c r="F3591" s="12"/>
      <c r="G3591" s="12"/>
      <c r="H3591" s="12"/>
      <c r="I3591" s="12"/>
      <c r="J3591" s="12"/>
      <c r="K3591" s="12"/>
      <c r="L3591" s="12"/>
      <c r="M3591" s="12"/>
    </row>
    <row r="3592" spans="4:13">
      <c r="D3592" s="12"/>
      <c r="E3592" s="89"/>
      <c r="F3592" s="12"/>
      <c r="G3592" s="12"/>
      <c r="H3592" s="12"/>
      <c r="I3592" s="12"/>
      <c r="J3592" s="12"/>
      <c r="K3592" s="12"/>
      <c r="L3592" s="12"/>
      <c r="M3592" s="12"/>
    </row>
    <row r="3593" spans="4:13">
      <c r="D3593" s="12"/>
      <c r="E3593" s="89"/>
      <c r="F3593" s="12"/>
      <c r="G3593" s="12"/>
      <c r="H3593" s="12"/>
      <c r="I3593" s="12"/>
      <c r="J3593" s="12"/>
      <c r="K3593" s="12"/>
      <c r="L3593" s="12"/>
      <c r="M3593" s="12"/>
    </row>
    <row r="3594" spans="4:13">
      <c r="D3594" s="12"/>
      <c r="E3594" s="89"/>
      <c r="F3594" s="12"/>
      <c r="G3594" s="12"/>
      <c r="H3594" s="12"/>
      <c r="I3594" s="12"/>
      <c r="J3594" s="12"/>
      <c r="K3594" s="12"/>
      <c r="L3594" s="12"/>
      <c r="M3594" s="12"/>
    </row>
    <row r="3595" spans="4:13">
      <c r="D3595" s="12"/>
      <c r="E3595" s="89"/>
      <c r="F3595" s="12"/>
      <c r="G3595" s="12"/>
      <c r="H3595" s="12"/>
      <c r="I3595" s="12"/>
      <c r="J3595" s="12"/>
      <c r="K3595" s="12"/>
      <c r="L3595" s="12"/>
      <c r="M3595" s="12"/>
    </row>
    <row r="3596" spans="4:13">
      <c r="D3596" s="12"/>
      <c r="E3596" s="89"/>
      <c r="F3596" s="12"/>
      <c r="G3596" s="12"/>
      <c r="H3596" s="12"/>
      <c r="I3596" s="12"/>
      <c r="J3596" s="12"/>
      <c r="K3596" s="12"/>
      <c r="L3596" s="12"/>
      <c r="M3596" s="12"/>
    </row>
    <row r="3597" spans="4:13">
      <c r="D3597" s="12"/>
      <c r="E3597" s="89"/>
      <c r="F3597" s="12"/>
      <c r="G3597" s="12"/>
      <c r="H3597" s="12"/>
      <c r="I3597" s="12"/>
      <c r="J3597" s="12"/>
      <c r="K3597" s="12"/>
      <c r="L3597" s="12"/>
      <c r="M3597" s="12"/>
    </row>
    <row r="3598" spans="4:13">
      <c r="D3598" s="12"/>
      <c r="E3598" s="89"/>
      <c r="F3598" s="12"/>
      <c r="G3598" s="12"/>
      <c r="H3598" s="12"/>
      <c r="I3598" s="12"/>
      <c r="J3598" s="12"/>
      <c r="K3598" s="12"/>
      <c r="L3598" s="12"/>
      <c r="M3598" s="12"/>
    </row>
    <row r="3599" spans="4:13">
      <c r="D3599" s="12"/>
      <c r="E3599" s="89"/>
      <c r="F3599" s="12"/>
      <c r="G3599" s="12"/>
      <c r="H3599" s="12"/>
      <c r="I3599" s="12"/>
      <c r="J3599" s="12"/>
      <c r="K3599" s="12"/>
      <c r="L3599" s="12"/>
      <c r="M3599" s="12"/>
    </row>
    <row r="3600" spans="4:13">
      <c r="D3600" s="12"/>
      <c r="E3600" s="89"/>
      <c r="F3600" s="12"/>
      <c r="G3600" s="12"/>
      <c r="H3600" s="12"/>
      <c r="I3600" s="12"/>
      <c r="J3600" s="12"/>
      <c r="K3600" s="12"/>
      <c r="L3600" s="12"/>
      <c r="M3600" s="12"/>
    </row>
    <row r="3601" spans="4:13">
      <c r="D3601" s="12"/>
      <c r="E3601" s="89"/>
      <c r="F3601" s="12"/>
      <c r="G3601" s="12"/>
      <c r="H3601" s="12"/>
      <c r="I3601" s="12"/>
      <c r="J3601" s="12"/>
      <c r="K3601" s="12"/>
      <c r="L3601" s="12"/>
      <c r="M3601" s="12"/>
    </row>
    <row r="3602" spans="4:13">
      <c r="D3602" s="12"/>
      <c r="E3602" s="89"/>
      <c r="F3602" s="12"/>
      <c r="G3602" s="12"/>
      <c r="H3602" s="12"/>
      <c r="I3602" s="12"/>
      <c r="J3602" s="12"/>
      <c r="K3602" s="12"/>
      <c r="L3602" s="12"/>
      <c r="M3602" s="12"/>
    </row>
    <row r="3603" spans="4:13">
      <c r="D3603" s="12"/>
      <c r="E3603" s="89"/>
      <c r="F3603" s="12"/>
      <c r="G3603" s="12"/>
      <c r="H3603" s="12"/>
      <c r="I3603" s="12"/>
      <c r="J3603" s="12"/>
      <c r="K3603" s="12"/>
      <c r="L3603" s="12"/>
      <c r="M3603" s="12"/>
    </row>
    <row r="3604" spans="4:13">
      <c r="D3604" s="12"/>
      <c r="E3604" s="89"/>
      <c r="F3604" s="12"/>
      <c r="G3604" s="12"/>
      <c r="H3604" s="12"/>
      <c r="I3604" s="12"/>
      <c r="J3604" s="12"/>
      <c r="K3604" s="12"/>
      <c r="L3604" s="12"/>
      <c r="M3604" s="12"/>
    </row>
    <row r="3605" spans="4:13">
      <c r="D3605" s="12"/>
      <c r="E3605" s="89"/>
      <c r="F3605" s="12"/>
      <c r="G3605" s="12"/>
      <c r="H3605" s="12"/>
      <c r="I3605" s="12"/>
      <c r="J3605" s="12"/>
      <c r="K3605" s="12"/>
      <c r="L3605" s="12"/>
      <c r="M3605" s="12"/>
    </row>
    <row r="3606" spans="4:13">
      <c r="D3606" s="12"/>
      <c r="E3606" s="89"/>
      <c r="F3606" s="12"/>
      <c r="G3606" s="12"/>
      <c r="H3606" s="12"/>
      <c r="I3606" s="12"/>
      <c r="J3606" s="12"/>
      <c r="K3606" s="12"/>
      <c r="L3606" s="12"/>
      <c r="M3606" s="12"/>
    </row>
    <row r="3607" spans="4:13">
      <c r="D3607" s="12"/>
      <c r="E3607" s="89"/>
      <c r="F3607" s="12"/>
      <c r="G3607" s="12"/>
      <c r="H3607" s="12"/>
      <c r="I3607" s="12"/>
      <c r="J3607" s="12"/>
      <c r="K3607" s="12"/>
      <c r="L3607" s="12"/>
      <c r="M3607" s="12"/>
    </row>
    <row r="3608" spans="4:13">
      <c r="D3608" s="12"/>
      <c r="E3608" s="89"/>
      <c r="F3608" s="12"/>
      <c r="G3608" s="12"/>
      <c r="H3608" s="12"/>
      <c r="I3608" s="12"/>
      <c r="J3608" s="12"/>
      <c r="K3608" s="12"/>
      <c r="L3608" s="12"/>
      <c r="M3608" s="12"/>
    </row>
    <row r="3609" spans="4:13">
      <c r="D3609" s="12"/>
      <c r="E3609" s="89"/>
      <c r="F3609" s="12"/>
      <c r="G3609" s="12"/>
      <c r="H3609" s="12"/>
      <c r="I3609" s="12"/>
      <c r="J3609" s="12"/>
      <c r="K3609" s="12"/>
      <c r="L3609" s="12"/>
      <c r="M3609" s="12"/>
    </row>
    <row r="3610" spans="4:13">
      <c r="D3610" s="12"/>
      <c r="E3610" s="89"/>
      <c r="F3610" s="12"/>
      <c r="G3610" s="12"/>
      <c r="H3610" s="12"/>
      <c r="I3610" s="12"/>
      <c r="J3610" s="12"/>
      <c r="K3610" s="12"/>
      <c r="L3610" s="12"/>
      <c r="M3610" s="12"/>
    </row>
    <row r="3611" spans="4:13">
      <c r="D3611" s="12"/>
      <c r="E3611" s="89"/>
      <c r="F3611" s="12"/>
      <c r="G3611" s="12"/>
      <c r="H3611" s="12"/>
      <c r="I3611" s="12"/>
      <c r="J3611" s="12"/>
      <c r="K3611" s="12"/>
      <c r="L3611" s="12"/>
      <c r="M3611" s="12"/>
    </row>
    <row r="3612" spans="4:13">
      <c r="D3612" s="12"/>
      <c r="E3612" s="89"/>
      <c r="F3612" s="12"/>
      <c r="G3612" s="12"/>
      <c r="H3612" s="12"/>
      <c r="I3612" s="12"/>
      <c r="J3612" s="12"/>
      <c r="K3612" s="12"/>
      <c r="L3612" s="12"/>
      <c r="M3612" s="12"/>
    </row>
    <row r="3613" spans="4:13">
      <c r="D3613" s="12"/>
      <c r="E3613" s="89"/>
      <c r="F3613" s="12"/>
      <c r="G3613" s="12"/>
      <c r="H3613" s="12"/>
      <c r="I3613" s="12"/>
      <c r="J3613" s="12"/>
      <c r="K3613" s="12"/>
      <c r="L3613" s="12"/>
      <c r="M3613" s="12"/>
    </row>
    <row r="3614" spans="4:13">
      <c r="D3614" s="12"/>
      <c r="E3614" s="89"/>
      <c r="F3614" s="12"/>
      <c r="G3614" s="12"/>
      <c r="H3614" s="12"/>
      <c r="I3614" s="12"/>
      <c r="J3614" s="12"/>
      <c r="K3614" s="12"/>
      <c r="L3614" s="12"/>
      <c r="M3614" s="12"/>
    </row>
    <row r="3615" spans="4:13">
      <c r="D3615" s="12"/>
      <c r="E3615" s="89"/>
      <c r="F3615" s="12"/>
      <c r="G3615" s="12"/>
      <c r="H3615" s="12"/>
      <c r="I3615" s="12"/>
      <c r="J3615" s="12"/>
      <c r="K3615" s="12"/>
      <c r="L3615" s="12"/>
      <c r="M3615" s="12"/>
    </row>
    <row r="3616" spans="4:13">
      <c r="D3616" s="12"/>
      <c r="E3616" s="89"/>
      <c r="F3616" s="12"/>
      <c r="G3616" s="12"/>
      <c r="H3616" s="12"/>
      <c r="I3616" s="12"/>
      <c r="J3616" s="12"/>
      <c r="K3616" s="12"/>
      <c r="L3616" s="12"/>
      <c r="M3616" s="12"/>
    </row>
    <row r="3617" spans="4:13">
      <c r="D3617" s="12"/>
      <c r="E3617" s="89"/>
      <c r="F3617" s="12"/>
      <c r="G3617" s="12"/>
      <c r="H3617" s="12"/>
      <c r="I3617" s="12"/>
      <c r="J3617" s="12"/>
      <c r="K3617" s="12"/>
      <c r="L3617" s="12"/>
      <c r="M3617" s="12"/>
    </row>
    <row r="3618" spans="4:13">
      <c r="D3618" s="12"/>
      <c r="E3618" s="89"/>
      <c r="F3618" s="12"/>
      <c r="G3618" s="12"/>
      <c r="H3618" s="12"/>
      <c r="I3618" s="12"/>
      <c r="J3618" s="12"/>
      <c r="K3618" s="12"/>
      <c r="L3618" s="12"/>
      <c r="M3618" s="12"/>
    </row>
    <row r="3619" spans="4:13">
      <c r="D3619" s="12"/>
      <c r="E3619" s="89"/>
      <c r="F3619" s="12"/>
      <c r="G3619" s="12"/>
      <c r="H3619" s="12"/>
      <c r="I3619" s="12"/>
      <c r="J3619" s="12"/>
      <c r="K3619" s="12"/>
      <c r="L3619" s="12"/>
      <c r="M3619" s="12"/>
    </row>
    <row r="3620" spans="4:13">
      <c r="D3620" s="12"/>
      <c r="E3620" s="89"/>
      <c r="F3620" s="12"/>
      <c r="G3620" s="12"/>
      <c r="H3620" s="12"/>
      <c r="I3620" s="12"/>
      <c r="J3620" s="12"/>
      <c r="K3620" s="12"/>
      <c r="L3620" s="12"/>
      <c r="M3620" s="12"/>
    </row>
    <row r="3621" spans="4:13">
      <c r="D3621" s="12"/>
      <c r="E3621" s="89"/>
      <c r="F3621" s="12"/>
      <c r="G3621" s="12"/>
      <c r="H3621" s="12"/>
      <c r="I3621" s="12"/>
      <c r="J3621" s="12"/>
      <c r="K3621" s="12"/>
      <c r="L3621" s="12"/>
      <c r="M3621" s="12"/>
    </row>
    <row r="3622" spans="4:13">
      <c r="D3622" s="12"/>
      <c r="E3622" s="89"/>
      <c r="F3622" s="12"/>
      <c r="G3622" s="12"/>
      <c r="H3622" s="12"/>
      <c r="I3622" s="12"/>
      <c r="J3622" s="12"/>
      <c r="K3622" s="12"/>
      <c r="L3622" s="12"/>
      <c r="M3622" s="12"/>
    </row>
    <row r="3623" spans="4:13">
      <c r="D3623" s="12"/>
      <c r="E3623" s="89"/>
      <c r="F3623" s="12"/>
      <c r="G3623" s="12"/>
      <c r="H3623" s="12"/>
      <c r="I3623" s="12"/>
      <c r="J3623" s="12"/>
      <c r="K3623" s="12"/>
      <c r="L3623" s="12"/>
      <c r="M3623" s="12"/>
    </row>
    <row r="3624" spans="4:13">
      <c r="D3624" s="12"/>
      <c r="E3624" s="89"/>
      <c r="F3624" s="12"/>
      <c r="G3624" s="12"/>
      <c r="H3624" s="12"/>
      <c r="I3624" s="12"/>
      <c r="J3624" s="12"/>
      <c r="K3624" s="12"/>
      <c r="L3624" s="12"/>
      <c r="M3624" s="12"/>
    </row>
    <row r="3625" spans="4:13">
      <c r="D3625" s="12"/>
      <c r="E3625" s="89"/>
      <c r="F3625" s="12"/>
      <c r="G3625" s="12"/>
      <c r="H3625" s="12"/>
      <c r="I3625" s="12"/>
      <c r="J3625" s="12"/>
      <c r="K3625" s="12"/>
      <c r="L3625" s="12"/>
      <c r="M3625" s="12"/>
    </row>
    <row r="3626" spans="4:13">
      <c r="D3626" s="12"/>
      <c r="E3626" s="89"/>
      <c r="F3626" s="12"/>
      <c r="G3626" s="12"/>
      <c r="H3626" s="12"/>
      <c r="I3626" s="12"/>
      <c r="J3626" s="12"/>
      <c r="K3626" s="12"/>
      <c r="L3626" s="12"/>
      <c r="M3626" s="12"/>
    </row>
    <row r="3627" spans="4:13">
      <c r="D3627" s="12"/>
      <c r="E3627" s="89"/>
      <c r="F3627" s="12"/>
      <c r="G3627" s="12"/>
      <c r="H3627" s="12"/>
      <c r="I3627" s="12"/>
      <c r="J3627" s="12"/>
      <c r="K3627" s="12"/>
      <c r="L3627" s="12"/>
      <c r="M3627" s="12"/>
    </row>
    <row r="3628" spans="4:13">
      <c r="D3628" s="12"/>
      <c r="E3628" s="89"/>
      <c r="F3628" s="12"/>
      <c r="G3628" s="12"/>
      <c r="H3628" s="12"/>
      <c r="I3628" s="12"/>
      <c r="J3628" s="12"/>
      <c r="K3628" s="12"/>
      <c r="L3628" s="12"/>
      <c r="M3628" s="12"/>
    </row>
    <row r="3629" spans="4:13">
      <c r="D3629" s="12"/>
      <c r="E3629" s="89"/>
      <c r="F3629" s="12"/>
      <c r="G3629" s="12"/>
      <c r="H3629" s="12"/>
      <c r="I3629" s="12"/>
      <c r="J3629" s="12"/>
      <c r="K3629" s="12"/>
      <c r="L3629" s="12"/>
      <c r="M3629" s="12"/>
    </row>
    <row r="3630" spans="4:13">
      <c r="D3630" s="12"/>
      <c r="E3630" s="89"/>
      <c r="F3630" s="12"/>
      <c r="G3630" s="12"/>
      <c r="H3630" s="12"/>
      <c r="I3630" s="12"/>
      <c r="J3630" s="12"/>
      <c r="K3630" s="12"/>
      <c r="L3630" s="12"/>
      <c r="M3630" s="12"/>
    </row>
    <row r="3631" spans="4:13">
      <c r="D3631" s="12"/>
      <c r="E3631" s="89"/>
      <c r="F3631" s="12"/>
      <c r="G3631" s="12"/>
      <c r="H3631" s="12"/>
      <c r="I3631" s="12"/>
      <c r="J3631" s="12"/>
      <c r="K3631" s="12"/>
      <c r="L3631" s="12"/>
      <c r="M3631" s="12"/>
    </row>
    <row r="3632" spans="4:13">
      <c r="D3632" s="12"/>
      <c r="E3632" s="89"/>
      <c r="F3632" s="12"/>
      <c r="G3632" s="12"/>
      <c r="H3632" s="12"/>
      <c r="I3632" s="12"/>
      <c r="J3632" s="12"/>
      <c r="K3632" s="12"/>
      <c r="L3632" s="12"/>
      <c r="M3632" s="12"/>
    </row>
    <row r="3633" spans="4:13">
      <c r="D3633" s="12"/>
      <c r="E3633" s="89"/>
      <c r="F3633" s="12"/>
      <c r="G3633" s="12"/>
      <c r="H3633" s="12"/>
      <c r="I3633" s="12"/>
      <c r="J3633" s="12"/>
      <c r="K3633" s="12"/>
      <c r="L3633" s="12"/>
      <c r="M3633" s="12"/>
    </row>
    <row r="3634" spans="4:13">
      <c r="D3634" s="12"/>
      <c r="E3634" s="89"/>
      <c r="F3634" s="12"/>
      <c r="G3634" s="12"/>
      <c r="H3634" s="12"/>
      <c r="I3634" s="12"/>
      <c r="J3634" s="12"/>
      <c r="K3634" s="12"/>
      <c r="L3634" s="12"/>
      <c r="M3634" s="12"/>
    </row>
    <row r="3635" spans="4:13">
      <c r="D3635" s="12"/>
      <c r="E3635" s="89"/>
      <c r="F3635" s="12"/>
      <c r="G3635" s="12"/>
      <c r="H3635" s="12"/>
      <c r="I3635" s="12"/>
      <c r="J3635" s="12"/>
      <c r="K3635" s="12"/>
      <c r="L3635" s="12"/>
      <c r="M3635" s="12"/>
    </row>
    <row r="3636" spans="4:13">
      <c r="D3636" s="12"/>
      <c r="E3636" s="89"/>
      <c r="F3636" s="12"/>
      <c r="G3636" s="12"/>
      <c r="H3636" s="12"/>
      <c r="I3636" s="12"/>
      <c r="J3636" s="12"/>
      <c r="K3636" s="12"/>
      <c r="L3636" s="12"/>
      <c r="M3636" s="12"/>
    </row>
    <row r="3637" spans="4:13">
      <c r="D3637" s="12"/>
      <c r="E3637" s="89"/>
      <c r="F3637" s="12"/>
      <c r="G3637" s="12"/>
      <c r="H3637" s="12"/>
      <c r="I3637" s="12"/>
      <c r="J3637" s="12"/>
      <c r="K3637" s="12"/>
      <c r="L3637" s="12"/>
      <c r="M3637" s="12"/>
    </row>
    <row r="3638" spans="4:13">
      <c r="D3638" s="12"/>
      <c r="E3638" s="89"/>
      <c r="F3638" s="12"/>
      <c r="G3638" s="12"/>
      <c r="H3638" s="12"/>
      <c r="I3638" s="12"/>
      <c r="J3638" s="12"/>
      <c r="K3638" s="12"/>
      <c r="L3638" s="12"/>
      <c r="M3638" s="12"/>
    </row>
    <row r="3639" spans="4:13">
      <c r="D3639" s="12"/>
      <c r="E3639" s="89"/>
      <c r="F3639" s="12"/>
      <c r="G3639" s="12"/>
      <c r="H3639" s="12"/>
      <c r="I3639" s="12"/>
      <c r="J3639" s="12"/>
      <c r="K3639" s="12"/>
      <c r="L3639" s="12"/>
      <c r="M3639" s="12"/>
    </row>
    <row r="3640" spans="4:13">
      <c r="D3640" s="12"/>
      <c r="E3640" s="89"/>
      <c r="F3640" s="12"/>
      <c r="G3640" s="12"/>
      <c r="H3640" s="12"/>
      <c r="I3640" s="12"/>
      <c r="J3640" s="12"/>
      <c r="K3640" s="12"/>
      <c r="L3640" s="12"/>
      <c r="M3640" s="12"/>
    </row>
    <row r="3641" spans="4:13">
      <c r="D3641" s="12"/>
      <c r="E3641" s="89"/>
      <c r="F3641" s="12"/>
      <c r="G3641" s="12"/>
      <c r="H3641" s="12"/>
      <c r="I3641" s="12"/>
      <c r="J3641" s="12"/>
      <c r="K3641" s="12"/>
      <c r="L3641" s="12"/>
      <c r="M3641" s="12"/>
    </row>
    <row r="3642" spans="4:13">
      <c r="D3642" s="12"/>
      <c r="E3642" s="89"/>
      <c r="F3642" s="12"/>
      <c r="G3642" s="12"/>
      <c r="H3642" s="12"/>
      <c r="I3642" s="12"/>
      <c r="J3642" s="12"/>
      <c r="K3642" s="12"/>
      <c r="L3642" s="12"/>
      <c r="M3642" s="12"/>
    </row>
    <row r="3643" spans="4:13">
      <c r="D3643" s="12"/>
      <c r="E3643" s="89"/>
      <c r="F3643" s="12"/>
      <c r="G3643" s="12"/>
      <c r="H3643" s="12"/>
      <c r="I3643" s="12"/>
      <c r="J3643" s="12"/>
      <c r="K3643" s="12"/>
      <c r="L3643" s="12"/>
      <c r="M3643" s="12"/>
    </row>
    <row r="3644" spans="4:13">
      <c r="D3644" s="12"/>
      <c r="E3644" s="89"/>
      <c r="F3644" s="12"/>
      <c r="G3644" s="12"/>
      <c r="H3644" s="12"/>
      <c r="I3644" s="12"/>
      <c r="J3644" s="12"/>
      <c r="K3644" s="12"/>
      <c r="L3644" s="12"/>
      <c r="M3644" s="12"/>
    </row>
    <row r="3645" spans="4:13">
      <c r="D3645" s="12"/>
      <c r="E3645" s="89"/>
      <c r="F3645" s="12"/>
      <c r="G3645" s="12"/>
      <c r="H3645" s="12"/>
      <c r="I3645" s="12"/>
      <c r="J3645" s="12"/>
      <c r="K3645" s="12"/>
      <c r="L3645" s="12"/>
      <c r="M3645" s="12"/>
    </row>
    <row r="3646" spans="4:13">
      <c r="D3646" s="12"/>
      <c r="E3646" s="89"/>
      <c r="F3646" s="12"/>
      <c r="G3646" s="12"/>
      <c r="H3646" s="12"/>
      <c r="I3646" s="12"/>
      <c r="J3646" s="12"/>
      <c r="K3646" s="12"/>
      <c r="L3646" s="12"/>
      <c r="M3646" s="12"/>
    </row>
    <row r="3647" spans="4:13">
      <c r="D3647" s="12"/>
      <c r="E3647" s="89"/>
      <c r="F3647" s="12"/>
      <c r="G3647" s="12"/>
      <c r="H3647" s="12"/>
      <c r="I3647" s="12"/>
      <c r="J3647" s="12"/>
      <c r="K3647" s="12"/>
      <c r="L3647" s="12"/>
      <c r="M3647" s="12"/>
    </row>
    <row r="3648" spans="4:13">
      <c r="D3648" s="12"/>
      <c r="E3648" s="89"/>
      <c r="F3648" s="12"/>
      <c r="G3648" s="12"/>
      <c r="H3648" s="12"/>
      <c r="I3648" s="12"/>
      <c r="J3648" s="12"/>
      <c r="K3648" s="12"/>
      <c r="L3648" s="12"/>
      <c r="M3648" s="12"/>
    </row>
    <row r="3649" spans="4:13">
      <c r="D3649" s="12"/>
      <c r="E3649" s="89"/>
      <c r="F3649" s="12"/>
      <c r="G3649" s="12"/>
      <c r="H3649" s="12"/>
      <c r="I3649" s="12"/>
      <c r="J3649" s="12"/>
      <c r="K3649" s="12"/>
      <c r="L3649" s="12"/>
      <c r="M3649" s="12"/>
    </row>
    <row r="3650" spans="4:13">
      <c r="D3650" s="12"/>
      <c r="E3650" s="89"/>
      <c r="F3650" s="12"/>
      <c r="G3650" s="12"/>
      <c r="H3650" s="12"/>
      <c r="I3650" s="12"/>
      <c r="J3650" s="12"/>
      <c r="K3650" s="12"/>
      <c r="L3650" s="12"/>
      <c r="M3650" s="12"/>
    </row>
    <row r="3651" spans="4:13">
      <c r="D3651" s="12"/>
      <c r="E3651" s="89"/>
      <c r="F3651" s="12"/>
      <c r="G3651" s="12"/>
      <c r="H3651" s="12"/>
      <c r="I3651" s="12"/>
      <c r="J3651" s="12"/>
      <c r="K3651" s="12"/>
      <c r="L3651" s="12"/>
      <c r="M3651" s="12"/>
    </row>
    <row r="3652" spans="4:13">
      <c r="D3652" s="12"/>
      <c r="E3652" s="89"/>
      <c r="F3652" s="12"/>
      <c r="G3652" s="12"/>
      <c r="H3652" s="12"/>
      <c r="I3652" s="12"/>
      <c r="J3652" s="12"/>
      <c r="K3652" s="12"/>
      <c r="L3652" s="12"/>
      <c r="M3652" s="12"/>
    </row>
    <row r="3653" spans="4:13">
      <c r="D3653" s="12"/>
      <c r="E3653" s="89"/>
      <c r="F3653" s="12"/>
      <c r="G3653" s="12"/>
      <c r="H3653" s="12"/>
      <c r="I3653" s="12"/>
      <c r="J3653" s="12"/>
      <c r="K3653" s="12"/>
      <c r="L3653" s="12"/>
      <c r="M3653" s="12"/>
    </row>
    <row r="3654" spans="4:13">
      <c r="D3654" s="12"/>
      <c r="E3654" s="89"/>
      <c r="F3654" s="12"/>
      <c r="G3654" s="12"/>
      <c r="H3654" s="12"/>
      <c r="I3654" s="12"/>
      <c r="J3654" s="12"/>
      <c r="K3654" s="12"/>
      <c r="L3654" s="12"/>
      <c r="M3654" s="12"/>
    </row>
    <row r="3655" spans="4:13">
      <c r="D3655" s="12"/>
      <c r="E3655" s="89"/>
      <c r="F3655" s="12"/>
      <c r="G3655" s="12"/>
      <c r="H3655" s="12"/>
      <c r="I3655" s="12"/>
      <c r="J3655" s="12"/>
      <c r="K3655" s="12"/>
      <c r="L3655" s="12"/>
      <c r="M3655" s="12"/>
    </row>
    <row r="3656" spans="4:13">
      <c r="D3656" s="12"/>
      <c r="E3656" s="89"/>
      <c r="F3656" s="12"/>
      <c r="G3656" s="12"/>
      <c r="H3656" s="12"/>
      <c r="I3656" s="12"/>
      <c r="J3656" s="12"/>
      <c r="K3656" s="12"/>
      <c r="L3656" s="12"/>
      <c r="M3656" s="12"/>
    </row>
    <row r="3657" spans="4:13">
      <c r="D3657" s="12"/>
      <c r="E3657" s="89"/>
      <c r="F3657" s="12"/>
      <c r="G3657" s="12"/>
      <c r="H3657" s="12"/>
      <c r="I3657" s="12"/>
      <c r="J3657" s="12"/>
      <c r="K3657" s="12"/>
      <c r="L3657" s="12"/>
      <c r="M3657" s="12"/>
    </row>
    <row r="3658" spans="4:13">
      <c r="D3658" s="12"/>
      <c r="E3658" s="89"/>
      <c r="F3658" s="12"/>
      <c r="G3658" s="12"/>
      <c r="H3658" s="12"/>
      <c r="I3658" s="12"/>
      <c r="J3658" s="12"/>
      <c r="K3658" s="12"/>
      <c r="L3658" s="12"/>
      <c r="M3658" s="12"/>
    </row>
    <row r="3659" spans="4:13">
      <c r="D3659" s="12"/>
      <c r="E3659" s="89"/>
      <c r="F3659" s="12"/>
      <c r="G3659" s="12"/>
      <c r="H3659" s="12"/>
      <c r="I3659" s="12"/>
      <c r="J3659" s="12"/>
      <c r="K3659" s="12"/>
      <c r="L3659" s="12"/>
      <c r="M3659" s="12"/>
    </row>
    <row r="3660" spans="4:13">
      <c r="D3660" s="12"/>
      <c r="E3660" s="89"/>
      <c r="F3660" s="12"/>
      <c r="G3660" s="12"/>
      <c r="H3660" s="12"/>
      <c r="I3660" s="12"/>
      <c r="J3660" s="12"/>
      <c r="K3660" s="12"/>
      <c r="L3660" s="12"/>
      <c r="M3660" s="12"/>
    </row>
    <row r="3661" spans="4:13">
      <c r="D3661" s="12"/>
      <c r="E3661" s="89"/>
      <c r="F3661" s="12"/>
      <c r="G3661" s="12"/>
      <c r="H3661" s="12"/>
      <c r="I3661" s="12"/>
      <c r="J3661" s="12"/>
      <c r="K3661" s="12"/>
      <c r="L3661" s="12"/>
      <c r="M3661" s="12"/>
    </row>
    <row r="3662" spans="4:13">
      <c r="D3662" s="12"/>
      <c r="E3662" s="89"/>
      <c r="F3662" s="12"/>
      <c r="G3662" s="12"/>
      <c r="H3662" s="12"/>
      <c r="I3662" s="12"/>
      <c r="J3662" s="12"/>
      <c r="K3662" s="12"/>
      <c r="L3662" s="12"/>
      <c r="M3662" s="12"/>
    </row>
    <row r="3663" spans="4:13">
      <c r="D3663" s="12"/>
      <c r="E3663" s="89"/>
      <c r="F3663" s="12"/>
      <c r="G3663" s="12"/>
      <c r="H3663" s="12"/>
      <c r="I3663" s="12"/>
      <c r="J3663" s="12"/>
      <c r="K3663" s="12"/>
      <c r="L3663" s="12"/>
      <c r="M3663" s="12"/>
    </row>
    <row r="3664" spans="4:13">
      <c r="D3664" s="12"/>
      <c r="E3664" s="89"/>
      <c r="F3664" s="12"/>
      <c r="G3664" s="12"/>
      <c r="H3664" s="12"/>
      <c r="I3664" s="12"/>
      <c r="J3664" s="12"/>
      <c r="K3664" s="12"/>
      <c r="L3664" s="12"/>
      <c r="M3664" s="12"/>
    </row>
    <row r="3665" spans="4:13">
      <c r="D3665" s="12"/>
      <c r="E3665" s="89"/>
      <c r="F3665" s="12"/>
      <c r="G3665" s="12"/>
      <c r="H3665" s="12"/>
      <c r="I3665" s="12"/>
      <c r="J3665" s="12"/>
      <c r="K3665" s="12"/>
      <c r="L3665" s="12"/>
      <c r="M3665" s="12"/>
    </row>
    <row r="3666" spans="4:13">
      <c r="D3666" s="12"/>
      <c r="E3666" s="89"/>
      <c r="F3666" s="12"/>
      <c r="G3666" s="12"/>
      <c r="H3666" s="12"/>
      <c r="I3666" s="12"/>
      <c r="J3666" s="12"/>
      <c r="K3666" s="12"/>
      <c r="L3666" s="12"/>
      <c r="M3666" s="12"/>
    </row>
    <row r="3667" spans="4:13">
      <c r="D3667" s="12"/>
      <c r="E3667" s="89"/>
      <c r="F3667" s="12"/>
      <c r="G3667" s="12"/>
      <c r="H3667" s="12"/>
      <c r="I3667" s="12"/>
      <c r="J3667" s="12"/>
      <c r="K3667" s="12"/>
      <c r="L3667" s="12"/>
      <c r="M3667" s="12"/>
    </row>
    <row r="3668" spans="4:13">
      <c r="D3668" s="12"/>
      <c r="E3668" s="89"/>
      <c r="F3668" s="12"/>
      <c r="G3668" s="12"/>
      <c r="H3668" s="12"/>
      <c r="I3668" s="12"/>
      <c r="J3668" s="12"/>
      <c r="K3668" s="12"/>
      <c r="L3668" s="12"/>
      <c r="M3668" s="12"/>
    </row>
    <row r="3669" spans="4:13">
      <c r="D3669" s="12"/>
      <c r="E3669" s="89"/>
      <c r="F3669" s="12"/>
      <c r="G3669" s="12"/>
      <c r="H3669" s="12"/>
      <c r="I3669" s="12"/>
      <c r="J3669" s="12"/>
      <c r="K3669" s="12"/>
      <c r="L3669" s="12"/>
      <c r="M3669" s="12"/>
    </row>
    <row r="3670" spans="4:13">
      <c r="D3670" s="12"/>
      <c r="E3670" s="89"/>
      <c r="F3670" s="12"/>
      <c r="G3670" s="12"/>
      <c r="H3670" s="12"/>
      <c r="I3670" s="12"/>
      <c r="J3670" s="12"/>
      <c r="K3670" s="12"/>
      <c r="L3670" s="12"/>
      <c r="M3670" s="12"/>
    </row>
    <row r="3671" spans="4:13">
      <c r="D3671" s="12"/>
      <c r="E3671" s="89"/>
      <c r="F3671" s="12"/>
      <c r="G3671" s="12"/>
      <c r="H3671" s="12"/>
      <c r="I3671" s="12"/>
      <c r="J3671" s="12"/>
      <c r="K3671" s="12"/>
      <c r="L3671" s="12"/>
      <c r="M3671" s="12"/>
    </row>
    <row r="3672" spans="4:13">
      <c r="D3672" s="12"/>
      <c r="E3672" s="89"/>
      <c r="F3672" s="12"/>
      <c r="G3672" s="12"/>
      <c r="H3672" s="12"/>
      <c r="I3672" s="12"/>
      <c r="J3672" s="12"/>
      <c r="K3672" s="12"/>
      <c r="L3672" s="12"/>
      <c r="M3672" s="12"/>
    </row>
    <row r="3673" spans="4:13">
      <c r="D3673" s="12"/>
      <c r="E3673" s="89"/>
      <c r="F3673" s="12"/>
      <c r="G3673" s="12"/>
      <c r="H3673" s="12"/>
      <c r="I3673" s="12"/>
      <c r="J3673" s="12"/>
      <c r="K3673" s="12"/>
      <c r="L3673" s="12"/>
      <c r="M3673" s="12"/>
    </row>
    <row r="3674" spans="4:13">
      <c r="D3674" s="12"/>
      <c r="E3674" s="89"/>
      <c r="F3674" s="12"/>
      <c r="G3674" s="12"/>
      <c r="H3674" s="12"/>
      <c r="I3674" s="12"/>
      <c r="J3674" s="12"/>
      <c r="K3674" s="12"/>
      <c r="L3674" s="12"/>
      <c r="M3674" s="12"/>
    </row>
    <row r="3675" spans="4:13">
      <c r="D3675" s="12"/>
      <c r="E3675" s="89"/>
      <c r="F3675" s="12"/>
      <c r="G3675" s="12"/>
      <c r="H3675" s="12"/>
      <c r="I3675" s="12"/>
      <c r="J3675" s="12"/>
      <c r="K3675" s="12"/>
      <c r="L3675" s="12"/>
      <c r="M3675" s="12"/>
    </row>
    <row r="3676" spans="4:13">
      <c r="D3676" s="12"/>
      <c r="E3676" s="89"/>
      <c r="F3676" s="12"/>
      <c r="G3676" s="12"/>
      <c r="H3676" s="12"/>
      <c r="I3676" s="12"/>
      <c r="J3676" s="12"/>
      <c r="K3676" s="12"/>
      <c r="L3676" s="12"/>
      <c r="M3676" s="12"/>
    </row>
    <row r="3677" spans="4:13">
      <c r="D3677" s="12"/>
      <c r="E3677" s="89"/>
      <c r="F3677" s="12"/>
      <c r="G3677" s="12"/>
      <c r="H3677" s="12"/>
      <c r="I3677" s="12"/>
      <c r="J3677" s="12"/>
      <c r="K3677" s="12"/>
      <c r="L3677" s="12"/>
      <c r="M3677" s="12"/>
    </row>
    <row r="3678" spans="4:13">
      <c r="D3678" s="12"/>
      <c r="E3678" s="89"/>
      <c r="F3678" s="12"/>
      <c r="G3678" s="12"/>
      <c r="H3678" s="12"/>
      <c r="I3678" s="12"/>
      <c r="J3678" s="12"/>
      <c r="K3678" s="12"/>
      <c r="L3678" s="12"/>
      <c r="M3678" s="12"/>
    </row>
    <row r="3679" spans="4:13">
      <c r="D3679" s="12"/>
      <c r="E3679" s="89"/>
      <c r="F3679" s="12"/>
      <c r="G3679" s="12"/>
      <c r="H3679" s="12"/>
      <c r="I3679" s="12"/>
      <c r="J3679" s="12"/>
      <c r="K3679" s="12"/>
      <c r="L3679" s="12"/>
      <c r="M3679" s="12"/>
    </row>
    <row r="3680" spans="4:13">
      <c r="D3680" s="12"/>
      <c r="E3680" s="89"/>
      <c r="F3680" s="12"/>
      <c r="G3680" s="12"/>
      <c r="H3680" s="12"/>
      <c r="I3680" s="12"/>
      <c r="J3680" s="12"/>
      <c r="K3680" s="12"/>
      <c r="L3680" s="12"/>
      <c r="M3680" s="12"/>
    </row>
    <row r="3681" spans="4:13">
      <c r="D3681" s="12"/>
      <c r="E3681" s="89"/>
      <c r="F3681" s="12"/>
      <c r="G3681" s="12"/>
      <c r="H3681" s="12"/>
      <c r="I3681" s="12"/>
      <c r="J3681" s="12"/>
      <c r="K3681" s="12"/>
      <c r="L3681" s="12"/>
      <c r="M3681" s="12"/>
    </row>
    <row r="3682" spans="4:13">
      <c r="D3682" s="12"/>
      <c r="E3682" s="89"/>
      <c r="F3682" s="12"/>
      <c r="G3682" s="12"/>
      <c r="H3682" s="12"/>
      <c r="I3682" s="12"/>
      <c r="J3682" s="12"/>
      <c r="K3682" s="12"/>
      <c r="L3682" s="12"/>
      <c r="M3682" s="12"/>
    </row>
    <row r="3683" spans="4:13">
      <c r="D3683" s="12"/>
      <c r="E3683" s="89"/>
      <c r="F3683" s="12"/>
      <c r="G3683" s="12"/>
      <c r="H3683" s="12"/>
      <c r="I3683" s="12"/>
      <c r="J3683" s="12"/>
      <c r="K3683" s="12"/>
      <c r="L3683" s="12"/>
      <c r="M3683" s="12"/>
    </row>
    <row r="3684" spans="4:13">
      <c r="D3684" s="12"/>
      <c r="E3684" s="89"/>
      <c r="F3684" s="12"/>
      <c r="G3684" s="12"/>
      <c r="H3684" s="12"/>
      <c r="I3684" s="12"/>
      <c r="J3684" s="12"/>
      <c r="K3684" s="12"/>
      <c r="L3684" s="12"/>
      <c r="M3684" s="12"/>
    </row>
    <row r="3685" spans="4:13">
      <c r="D3685" s="12"/>
      <c r="E3685" s="89"/>
      <c r="F3685" s="12"/>
      <c r="G3685" s="12"/>
      <c r="H3685" s="12"/>
      <c r="I3685" s="12"/>
      <c r="J3685" s="12"/>
      <c r="K3685" s="12"/>
      <c r="L3685" s="12"/>
      <c r="M3685" s="12"/>
    </row>
    <row r="3686" spans="4:13">
      <c r="D3686" s="12"/>
      <c r="E3686" s="89"/>
      <c r="F3686" s="12"/>
      <c r="G3686" s="12"/>
      <c r="H3686" s="12"/>
      <c r="I3686" s="12"/>
      <c r="J3686" s="12"/>
      <c r="K3686" s="12"/>
      <c r="L3686" s="12"/>
      <c r="M3686" s="12"/>
    </row>
    <row r="3687" spans="4:13">
      <c r="D3687" s="12"/>
      <c r="E3687" s="89"/>
      <c r="F3687" s="12"/>
      <c r="G3687" s="12"/>
      <c r="H3687" s="12"/>
      <c r="I3687" s="12"/>
      <c r="J3687" s="12"/>
      <c r="K3687" s="12"/>
      <c r="L3687" s="12"/>
      <c r="M3687" s="12"/>
    </row>
    <row r="3688" spans="4:13">
      <c r="D3688" s="12"/>
      <c r="E3688" s="89"/>
      <c r="F3688" s="12"/>
      <c r="G3688" s="12"/>
      <c r="H3688" s="12"/>
      <c r="I3688" s="12"/>
      <c r="J3688" s="12"/>
      <c r="K3688" s="12"/>
      <c r="L3688" s="12"/>
      <c r="M3688" s="12"/>
    </row>
    <row r="3689" spans="4:13">
      <c r="D3689" s="12"/>
      <c r="E3689" s="89"/>
      <c r="F3689" s="12"/>
      <c r="G3689" s="12"/>
      <c r="H3689" s="12"/>
      <c r="I3689" s="12"/>
      <c r="J3689" s="12"/>
      <c r="K3689" s="12"/>
      <c r="L3689" s="12"/>
      <c r="M3689" s="12"/>
    </row>
    <row r="3690" spans="4:13">
      <c r="D3690" s="12"/>
      <c r="E3690" s="89"/>
      <c r="F3690" s="12"/>
      <c r="G3690" s="12"/>
      <c r="H3690" s="12"/>
      <c r="I3690" s="12"/>
      <c r="J3690" s="12"/>
      <c r="K3690" s="12"/>
      <c r="L3690" s="12"/>
      <c r="M3690" s="12"/>
    </row>
    <row r="3691" spans="4:13">
      <c r="D3691" s="12"/>
      <c r="E3691" s="89"/>
      <c r="F3691" s="12"/>
      <c r="G3691" s="12"/>
      <c r="H3691" s="12"/>
      <c r="I3691" s="12"/>
      <c r="J3691" s="12"/>
      <c r="K3691" s="12"/>
      <c r="L3691" s="12"/>
      <c r="M3691" s="12"/>
    </row>
    <row r="3692" spans="4:13">
      <c r="D3692" s="12"/>
      <c r="E3692" s="89"/>
      <c r="F3692" s="12"/>
      <c r="G3692" s="12"/>
      <c r="H3692" s="12"/>
      <c r="I3692" s="12"/>
      <c r="J3692" s="12"/>
      <c r="K3692" s="12"/>
      <c r="L3692" s="12"/>
      <c r="M3692" s="12"/>
    </row>
    <row r="3693" spans="4:13">
      <c r="D3693" s="12"/>
      <c r="E3693" s="89"/>
      <c r="F3693" s="12"/>
      <c r="G3693" s="12"/>
      <c r="H3693" s="12"/>
      <c r="I3693" s="12"/>
      <c r="J3693" s="12"/>
      <c r="K3693" s="12"/>
      <c r="L3693" s="12"/>
      <c r="M3693" s="12"/>
    </row>
    <row r="3694" spans="4:13">
      <c r="D3694" s="12"/>
      <c r="E3694" s="89"/>
      <c r="F3694" s="12"/>
      <c r="G3694" s="12"/>
      <c r="H3694" s="12"/>
      <c r="I3694" s="12"/>
      <c r="J3694" s="12"/>
      <c r="K3694" s="12"/>
      <c r="L3694" s="12"/>
      <c r="M3694" s="12"/>
    </row>
    <row r="3695" spans="4:13">
      <c r="D3695" s="12"/>
      <c r="E3695" s="89"/>
      <c r="F3695" s="12"/>
      <c r="G3695" s="12"/>
      <c r="H3695" s="12"/>
      <c r="I3695" s="12"/>
      <c r="J3695" s="12"/>
      <c r="K3695" s="12"/>
      <c r="L3695" s="12"/>
      <c r="M3695" s="12"/>
    </row>
    <row r="3696" spans="4:13">
      <c r="D3696" s="12"/>
      <c r="E3696" s="89"/>
      <c r="F3696" s="12"/>
      <c r="G3696" s="12"/>
      <c r="H3696" s="12"/>
      <c r="I3696" s="12"/>
      <c r="J3696" s="12"/>
      <c r="K3696" s="12"/>
      <c r="L3696" s="12"/>
      <c r="M3696" s="12"/>
    </row>
    <row r="3697" spans="4:13">
      <c r="D3697" s="12"/>
      <c r="E3697" s="89"/>
      <c r="F3697" s="12"/>
      <c r="G3697" s="12"/>
      <c r="H3697" s="12"/>
      <c r="I3697" s="12"/>
      <c r="J3697" s="12"/>
      <c r="K3697" s="12"/>
      <c r="L3697" s="12"/>
      <c r="M3697" s="12"/>
    </row>
    <row r="3698" spans="4:13">
      <c r="D3698" s="12"/>
      <c r="E3698" s="89"/>
      <c r="F3698" s="12"/>
      <c r="G3698" s="12"/>
      <c r="H3698" s="12"/>
      <c r="I3698" s="12"/>
      <c r="J3698" s="12"/>
      <c r="K3698" s="12"/>
      <c r="L3698" s="12"/>
      <c r="M3698" s="12"/>
    </row>
    <row r="3699" spans="4:13">
      <c r="D3699" s="12"/>
      <c r="E3699" s="89"/>
      <c r="F3699" s="12"/>
      <c r="G3699" s="12"/>
      <c r="H3699" s="12"/>
      <c r="I3699" s="12"/>
      <c r="J3699" s="12"/>
      <c r="K3699" s="12"/>
      <c r="L3699" s="12"/>
      <c r="M3699" s="12"/>
    </row>
    <row r="3700" spans="4:13">
      <c r="D3700" s="12"/>
      <c r="E3700" s="89"/>
      <c r="F3700" s="12"/>
      <c r="G3700" s="12"/>
      <c r="H3700" s="12"/>
      <c r="I3700" s="12"/>
      <c r="J3700" s="12"/>
      <c r="K3700" s="12"/>
      <c r="L3700" s="12"/>
      <c r="M3700" s="12"/>
    </row>
    <row r="3701" spans="4:13">
      <c r="D3701" s="12"/>
      <c r="E3701" s="89"/>
      <c r="F3701" s="12"/>
      <c r="G3701" s="12"/>
      <c r="H3701" s="12"/>
      <c r="I3701" s="12"/>
      <c r="J3701" s="12"/>
      <c r="K3701" s="12"/>
      <c r="L3701" s="12"/>
      <c r="M3701" s="12"/>
    </row>
    <row r="3702" spans="4:13">
      <c r="D3702" s="12"/>
      <c r="E3702" s="89"/>
      <c r="F3702" s="12"/>
      <c r="G3702" s="12"/>
      <c r="H3702" s="12"/>
      <c r="I3702" s="12"/>
      <c r="J3702" s="12"/>
      <c r="K3702" s="12"/>
      <c r="L3702" s="12"/>
      <c r="M3702" s="12"/>
    </row>
    <row r="3703" spans="4:13">
      <c r="D3703" s="12"/>
      <c r="E3703" s="89"/>
      <c r="F3703" s="12"/>
      <c r="G3703" s="12"/>
      <c r="H3703" s="12"/>
      <c r="I3703" s="12"/>
      <c r="J3703" s="12"/>
      <c r="K3703" s="12"/>
      <c r="L3703" s="12"/>
      <c r="M3703" s="12"/>
    </row>
    <row r="3704" spans="4:13">
      <c r="D3704" s="12"/>
      <c r="E3704" s="89"/>
      <c r="F3704" s="12"/>
      <c r="G3704" s="12"/>
      <c r="H3704" s="12"/>
      <c r="I3704" s="12"/>
      <c r="J3704" s="12"/>
      <c r="K3704" s="12"/>
      <c r="L3704" s="12"/>
      <c r="M3704" s="12"/>
    </row>
    <row r="3705" spans="4:13">
      <c r="D3705" s="12"/>
      <c r="E3705" s="89"/>
      <c r="F3705" s="12"/>
      <c r="G3705" s="12"/>
      <c r="H3705" s="12"/>
      <c r="I3705" s="12"/>
      <c r="J3705" s="12"/>
      <c r="K3705" s="12"/>
      <c r="L3705" s="12"/>
      <c r="M3705" s="12"/>
    </row>
    <row r="3706" spans="4:13">
      <c r="D3706" s="12"/>
      <c r="E3706" s="89"/>
      <c r="F3706" s="12"/>
      <c r="G3706" s="12"/>
      <c r="H3706" s="12"/>
      <c r="I3706" s="12"/>
      <c r="J3706" s="12"/>
      <c r="K3706" s="12"/>
      <c r="L3706" s="12"/>
      <c r="M3706" s="12"/>
    </row>
    <row r="3707" spans="4:13">
      <c r="D3707" s="12"/>
      <c r="E3707" s="89"/>
      <c r="F3707" s="12"/>
      <c r="G3707" s="12"/>
      <c r="H3707" s="12"/>
      <c r="I3707" s="12"/>
      <c r="J3707" s="12"/>
      <c r="K3707" s="12"/>
      <c r="L3707" s="12"/>
      <c r="M3707" s="12"/>
    </row>
    <row r="3708" spans="4:13">
      <c r="D3708" s="12"/>
      <c r="E3708" s="89"/>
      <c r="F3708" s="12"/>
      <c r="G3708" s="12"/>
      <c r="H3708" s="12"/>
      <c r="I3708" s="12"/>
      <c r="J3708" s="12"/>
      <c r="K3708" s="12"/>
      <c r="L3708" s="12"/>
      <c r="M3708" s="12"/>
    </row>
    <row r="3709" spans="4:13">
      <c r="D3709" s="12"/>
      <c r="E3709" s="89"/>
      <c r="F3709" s="12"/>
      <c r="G3709" s="12"/>
      <c r="H3709" s="12"/>
      <c r="I3709" s="12"/>
      <c r="J3709" s="12"/>
      <c r="K3709" s="12"/>
      <c r="L3709" s="12"/>
      <c r="M3709" s="12"/>
    </row>
    <row r="3710" spans="4:13">
      <c r="D3710" s="12"/>
      <c r="E3710" s="89"/>
      <c r="F3710" s="12"/>
      <c r="G3710" s="12"/>
      <c r="H3710" s="12"/>
      <c r="I3710" s="12"/>
      <c r="J3710" s="12"/>
      <c r="K3710" s="12"/>
      <c r="L3710" s="12"/>
      <c r="M3710" s="12"/>
    </row>
    <row r="3711" spans="4:13">
      <c r="D3711" s="12"/>
      <c r="E3711" s="89"/>
      <c r="F3711" s="12"/>
      <c r="G3711" s="12"/>
      <c r="H3711" s="12"/>
      <c r="I3711" s="12"/>
      <c r="J3711" s="12"/>
      <c r="K3711" s="12"/>
      <c r="L3711" s="12"/>
      <c r="M3711" s="12"/>
    </row>
    <row r="3712" spans="4:13">
      <c r="D3712" s="12"/>
      <c r="E3712" s="89"/>
      <c r="F3712" s="12"/>
      <c r="G3712" s="12"/>
      <c r="H3712" s="12"/>
      <c r="I3712" s="12"/>
      <c r="J3712" s="12"/>
      <c r="K3712" s="12"/>
      <c r="L3712" s="12"/>
      <c r="M3712" s="12"/>
    </row>
    <row r="3713" spans="4:13">
      <c r="D3713" s="12"/>
      <c r="E3713" s="89"/>
      <c r="F3713" s="12"/>
      <c r="G3713" s="12"/>
      <c r="H3713" s="12"/>
      <c r="I3713" s="12"/>
      <c r="J3713" s="12"/>
      <c r="K3713" s="12"/>
      <c r="L3713" s="12"/>
      <c r="M3713" s="12"/>
    </row>
    <row r="3714" spans="4:13">
      <c r="D3714" s="12"/>
      <c r="E3714" s="89"/>
      <c r="F3714" s="12"/>
      <c r="G3714" s="12"/>
      <c r="H3714" s="12"/>
      <c r="I3714" s="12"/>
      <c r="J3714" s="12"/>
      <c r="K3714" s="12"/>
      <c r="L3714" s="12"/>
      <c r="M3714" s="12"/>
    </row>
    <row r="3715" spans="4:13">
      <c r="D3715" s="12"/>
      <c r="E3715" s="89"/>
      <c r="F3715" s="12"/>
      <c r="G3715" s="12"/>
      <c r="H3715" s="12"/>
      <c r="I3715" s="12"/>
      <c r="J3715" s="12"/>
      <c r="K3715" s="12"/>
      <c r="L3715" s="12"/>
      <c r="M3715" s="12"/>
    </row>
    <row r="3716" spans="4:13">
      <c r="D3716" s="12"/>
      <c r="E3716" s="89"/>
      <c r="F3716" s="12"/>
      <c r="G3716" s="12"/>
      <c r="H3716" s="12"/>
      <c r="I3716" s="12"/>
      <c r="J3716" s="12"/>
      <c r="K3716" s="12"/>
      <c r="L3716" s="12"/>
      <c r="M3716" s="12"/>
    </row>
    <row r="3717" spans="4:13">
      <c r="D3717" s="12"/>
      <c r="E3717" s="89"/>
      <c r="F3717" s="12"/>
      <c r="G3717" s="12"/>
      <c r="H3717" s="12"/>
      <c r="I3717" s="12"/>
      <c r="J3717" s="12"/>
      <c r="K3717" s="12"/>
      <c r="L3717" s="12"/>
      <c r="M3717" s="12"/>
    </row>
    <row r="3718" spans="4:13">
      <c r="D3718" s="12"/>
      <c r="E3718" s="89"/>
      <c r="F3718" s="12"/>
      <c r="G3718" s="12"/>
      <c r="H3718" s="12"/>
      <c r="I3718" s="12"/>
      <c r="J3718" s="12"/>
      <c r="K3718" s="12"/>
      <c r="L3718" s="12"/>
      <c r="M3718" s="12"/>
    </row>
    <row r="3719" spans="4:13">
      <c r="D3719" s="12"/>
      <c r="E3719" s="89"/>
      <c r="F3719" s="12"/>
      <c r="G3719" s="12"/>
      <c r="H3719" s="12"/>
      <c r="I3719" s="12"/>
      <c r="J3719" s="12"/>
      <c r="K3719" s="12"/>
      <c r="L3719" s="12"/>
      <c r="M3719" s="12"/>
    </row>
    <row r="3720" spans="4:13">
      <c r="D3720" s="12"/>
      <c r="E3720" s="89"/>
      <c r="F3720" s="12"/>
      <c r="G3720" s="12"/>
      <c r="H3720" s="12"/>
      <c r="I3720" s="12"/>
      <c r="J3720" s="12"/>
      <c r="K3720" s="12"/>
      <c r="L3720" s="12"/>
      <c r="M3720" s="12"/>
    </row>
    <row r="3721" spans="4:13">
      <c r="D3721" s="12"/>
      <c r="E3721" s="89"/>
      <c r="F3721" s="12"/>
      <c r="G3721" s="12"/>
      <c r="H3721" s="12"/>
      <c r="I3721" s="12"/>
      <c r="J3721" s="12"/>
      <c r="K3721" s="12"/>
      <c r="L3721" s="12"/>
      <c r="M3721" s="12"/>
    </row>
    <row r="3722" spans="4:13">
      <c r="D3722" s="12"/>
      <c r="E3722" s="89"/>
      <c r="F3722" s="12"/>
      <c r="G3722" s="12"/>
      <c r="H3722" s="12"/>
      <c r="I3722" s="12"/>
      <c r="J3722" s="12"/>
      <c r="K3722" s="12"/>
      <c r="L3722" s="12"/>
      <c r="M3722" s="12"/>
    </row>
    <row r="3723" spans="4:13">
      <c r="D3723" s="12"/>
      <c r="E3723" s="89"/>
      <c r="F3723" s="12"/>
      <c r="G3723" s="12"/>
      <c r="H3723" s="12"/>
      <c r="I3723" s="12"/>
      <c r="J3723" s="12"/>
      <c r="K3723" s="12"/>
      <c r="L3723" s="12"/>
      <c r="M3723" s="12"/>
    </row>
    <row r="3724" spans="4:13">
      <c r="D3724" s="12"/>
      <c r="E3724" s="89"/>
      <c r="F3724" s="12"/>
      <c r="G3724" s="12"/>
      <c r="H3724" s="12"/>
      <c r="I3724" s="12"/>
      <c r="J3724" s="12"/>
      <c r="K3724" s="12"/>
      <c r="L3724" s="12"/>
      <c r="M3724" s="12"/>
    </row>
    <row r="3725" spans="4:13">
      <c r="D3725" s="12"/>
      <c r="E3725" s="89"/>
      <c r="F3725" s="12"/>
      <c r="G3725" s="12"/>
      <c r="H3725" s="12"/>
      <c r="I3725" s="12"/>
      <c r="J3725" s="12"/>
      <c r="K3725" s="12"/>
      <c r="L3725" s="12"/>
      <c r="M3725" s="12"/>
    </row>
    <row r="3726" spans="4:13">
      <c r="D3726" s="12"/>
      <c r="E3726" s="89"/>
      <c r="F3726" s="12"/>
      <c r="G3726" s="12"/>
      <c r="H3726" s="12"/>
      <c r="I3726" s="12"/>
      <c r="J3726" s="12"/>
      <c r="K3726" s="12"/>
      <c r="L3726" s="12"/>
      <c r="M3726" s="12"/>
    </row>
    <row r="3727" spans="4:13">
      <c r="D3727" s="12"/>
      <c r="E3727" s="89"/>
      <c r="F3727" s="12"/>
      <c r="G3727" s="12"/>
      <c r="H3727" s="12"/>
      <c r="I3727" s="12"/>
      <c r="J3727" s="12"/>
      <c r="K3727" s="12"/>
      <c r="L3727" s="12"/>
      <c r="M3727" s="12"/>
    </row>
    <row r="3728" spans="4:13">
      <c r="D3728" s="12"/>
      <c r="E3728" s="89"/>
      <c r="F3728" s="12"/>
      <c r="G3728" s="12"/>
      <c r="H3728" s="12"/>
      <c r="I3728" s="12"/>
      <c r="J3728" s="12"/>
      <c r="K3728" s="12"/>
      <c r="L3728" s="12"/>
      <c r="M3728" s="12"/>
    </row>
    <row r="3729" spans="4:13">
      <c r="D3729" s="12"/>
      <c r="E3729" s="89"/>
      <c r="F3729" s="12"/>
      <c r="G3729" s="12"/>
      <c r="H3729" s="12"/>
      <c r="I3729" s="12"/>
      <c r="J3729" s="12"/>
      <c r="K3729" s="12"/>
      <c r="L3729" s="12"/>
      <c r="M3729" s="12"/>
    </row>
    <row r="3730" spans="4:13">
      <c r="D3730" s="12"/>
      <c r="E3730" s="89"/>
      <c r="F3730" s="12"/>
      <c r="G3730" s="12"/>
      <c r="H3730" s="12"/>
      <c r="I3730" s="12"/>
      <c r="J3730" s="12"/>
      <c r="K3730" s="12"/>
      <c r="L3730" s="12"/>
      <c r="M3730" s="12"/>
    </row>
    <row r="3731" spans="4:13">
      <c r="D3731" s="12"/>
      <c r="E3731" s="89"/>
      <c r="F3731" s="12"/>
      <c r="G3731" s="12"/>
      <c r="H3731" s="12"/>
      <c r="I3731" s="12"/>
      <c r="J3731" s="12"/>
      <c r="K3731" s="12"/>
      <c r="L3731" s="12"/>
      <c r="M3731" s="12"/>
    </row>
    <row r="3732" spans="4:13">
      <c r="D3732" s="12"/>
      <c r="E3732" s="89"/>
      <c r="F3732" s="12"/>
      <c r="G3732" s="12"/>
      <c r="H3732" s="12"/>
      <c r="I3732" s="12"/>
      <c r="J3732" s="12"/>
      <c r="K3732" s="12"/>
      <c r="L3732" s="12"/>
      <c r="M3732" s="12"/>
    </row>
    <row r="3733" spans="4:13">
      <c r="D3733" s="12"/>
      <c r="E3733" s="89"/>
      <c r="F3733" s="12"/>
      <c r="G3733" s="12"/>
      <c r="H3733" s="12"/>
      <c r="I3733" s="12"/>
      <c r="J3733" s="12"/>
      <c r="K3733" s="12"/>
      <c r="L3733" s="12"/>
      <c r="M3733" s="12"/>
    </row>
    <row r="3734" spans="4:13">
      <c r="D3734" s="12"/>
      <c r="E3734" s="89"/>
      <c r="F3734" s="12"/>
      <c r="G3734" s="12"/>
      <c r="H3734" s="12"/>
      <c r="I3734" s="12"/>
      <c r="J3734" s="12"/>
      <c r="K3734" s="12"/>
      <c r="L3734" s="12"/>
      <c r="M3734" s="12"/>
    </row>
    <row r="3735" spans="4:13">
      <c r="D3735" s="12"/>
      <c r="E3735" s="89"/>
      <c r="F3735" s="12"/>
      <c r="G3735" s="12"/>
      <c r="H3735" s="12"/>
      <c r="I3735" s="12"/>
      <c r="J3735" s="12"/>
      <c r="K3735" s="12"/>
      <c r="L3735" s="12"/>
      <c r="M3735" s="12"/>
    </row>
    <row r="3736" spans="4:13">
      <c r="D3736" s="12"/>
      <c r="E3736" s="89"/>
      <c r="F3736" s="12"/>
      <c r="G3736" s="12"/>
      <c r="H3736" s="12"/>
      <c r="I3736" s="12"/>
      <c r="J3736" s="12"/>
      <c r="K3736" s="12"/>
      <c r="L3736" s="12"/>
      <c r="M3736" s="12"/>
    </row>
    <row r="3737" spans="4:13">
      <c r="D3737" s="12"/>
      <c r="E3737" s="89"/>
      <c r="F3737" s="12"/>
      <c r="G3737" s="12"/>
      <c r="H3737" s="12"/>
      <c r="I3737" s="12"/>
      <c r="J3737" s="12"/>
      <c r="K3737" s="12"/>
      <c r="L3737" s="12"/>
      <c r="M3737" s="12"/>
    </row>
    <row r="3738" spans="4:13">
      <c r="D3738" s="12"/>
      <c r="E3738" s="89"/>
      <c r="F3738" s="12"/>
      <c r="G3738" s="12"/>
      <c r="H3738" s="12"/>
      <c r="I3738" s="12"/>
      <c r="J3738" s="12"/>
      <c r="K3738" s="12"/>
      <c r="L3738" s="12"/>
      <c r="M3738" s="12"/>
    </row>
    <row r="3739" spans="4:13">
      <c r="D3739" s="12"/>
      <c r="E3739" s="89"/>
      <c r="F3739" s="12"/>
      <c r="G3739" s="12"/>
      <c r="H3739" s="12"/>
      <c r="I3739" s="12"/>
      <c r="J3739" s="12"/>
      <c r="K3739" s="12"/>
      <c r="L3739" s="12"/>
      <c r="M3739" s="12"/>
    </row>
    <row r="3740" spans="4:13">
      <c r="D3740" s="12"/>
      <c r="E3740" s="89"/>
      <c r="F3740" s="12"/>
      <c r="G3740" s="12"/>
      <c r="H3740" s="12"/>
      <c r="I3740" s="12"/>
      <c r="J3740" s="12"/>
      <c r="K3740" s="12"/>
      <c r="L3740" s="12"/>
      <c r="M3740" s="12"/>
    </row>
    <row r="3741" spans="4:13">
      <c r="D3741" s="12"/>
      <c r="E3741" s="89"/>
      <c r="F3741" s="12"/>
      <c r="G3741" s="12"/>
      <c r="H3741" s="12"/>
      <c r="I3741" s="12"/>
      <c r="J3741" s="12"/>
      <c r="K3741" s="12"/>
      <c r="L3741" s="12"/>
      <c r="M3741" s="12"/>
    </row>
    <row r="3742" spans="4:13">
      <c r="D3742" s="12"/>
      <c r="E3742" s="89"/>
      <c r="F3742" s="12"/>
      <c r="G3742" s="12"/>
      <c r="H3742" s="12"/>
      <c r="I3742" s="12"/>
      <c r="J3742" s="12"/>
      <c r="K3742" s="12"/>
      <c r="L3742" s="12"/>
      <c r="M3742" s="12"/>
    </row>
    <row r="3743" spans="4:13">
      <c r="D3743" s="12"/>
      <c r="E3743" s="89"/>
      <c r="F3743" s="12"/>
      <c r="G3743" s="12"/>
      <c r="H3743" s="12"/>
      <c r="I3743" s="12"/>
      <c r="J3743" s="12"/>
      <c r="K3743" s="12"/>
      <c r="L3743" s="12"/>
      <c r="M3743" s="12"/>
    </row>
    <row r="3744" spans="4:13">
      <c r="D3744" s="12"/>
      <c r="E3744" s="89"/>
      <c r="F3744" s="12"/>
      <c r="G3744" s="12"/>
      <c r="H3744" s="12"/>
      <c r="I3744" s="12"/>
      <c r="J3744" s="12"/>
      <c r="K3744" s="12"/>
      <c r="L3744" s="12"/>
      <c r="M3744" s="12"/>
    </row>
    <row r="3745" spans="4:13">
      <c r="D3745" s="12"/>
      <c r="E3745" s="89"/>
      <c r="F3745" s="12"/>
      <c r="G3745" s="12"/>
      <c r="H3745" s="12"/>
      <c r="I3745" s="12"/>
      <c r="J3745" s="12"/>
      <c r="K3745" s="12"/>
      <c r="L3745" s="12"/>
      <c r="M3745" s="12"/>
    </row>
    <row r="3746" spans="4:13">
      <c r="D3746" s="12"/>
      <c r="E3746" s="89"/>
      <c r="F3746" s="12"/>
      <c r="G3746" s="12"/>
      <c r="H3746" s="12"/>
      <c r="I3746" s="12"/>
      <c r="J3746" s="12"/>
      <c r="K3746" s="12"/>
      <c r="L3746" s="12"/>
      <c r="M3746" s="12"/>
    </row>
    <row r="3747" spans="4:13">
      <c r="D3747" s="12"/>
      <c r="E3747" s="89"/>
      <c r="F3747" s="12"/>
      <c r="G3747" s="12"/>
      <c r="H3747" s="12"/>
      <c r="I3747" s="12"/>
      <c r="J3747" s="12"/>
      <c r="K3747" s="12"/>
      <c r="L3747" s="12"/>
      <c r="M3747" s="12"/>
    </row>
    <row r="3748" spans="4:13">
      <c r="D3748" s="12"/>
      <c r="E3748" s="89"/>
      <c r="F3748" s="12"/>
      <c r="G3748" s="12"/>
      <c r="H3748" s="12"/>
      <c r="I3748" s="12"/>
      <c r="J3748" s="12"/>
      <c r="K3748" s="12"/>
      <c r="L3748" s="12"/>
      <c r="M3748" s="12"/>
    </row>
    <row r="3749" spans="4:13">
      <c r="D3749" s="12"/>
      <c r="E3749" s="89"/>
      <c r="F3749" s="12"/>
      <c r="G3749" s="12"/>
      <c r="H3749" s="12"/>
      <c r="I3749" s="12"/>
      <c r="J3749" s="12"/>
      <c r="K3749" s="12"/>
      <c r="L3749" s="12"/>
      <c r="M3749" s="12"/>
    </row>
    <row r="3750" spans="4:13">
      <c r="D3750" s="12"/>
      <c r="E3750" s="89"/>
      <c r="F3750" s="12"/>
      <c r="G3750" s="12"/>
      <c r="H3750" s="12"/>
      <c r="I3750" s="12"/>
      <c r="J3750" s="12"/>
      <c r="K3750" s="12"/>
      <c r="L3750" s="12"/>
      <c r="M3750" s="12"/>
    </row>
    <row r="3751" spans="4:13">
      <c r="D3751" s="12"/>
      <c r="E3751" s="89"/>
      <c r="F3751" s="12"/>
      <c r="G3751" s="12"/>
      <c r="H3751" s="12"/>
      <c r="I3751" s="12"/>
      <c r="J3751" s="12"/>
      <c r="K3751" s="12"/>
      <c r="L3751" s="12"/>
      <c r="M3751" s="12"/>
    </row>
    <row r="3752" spans="4:13">
      <c r="D3752" s="12"/>
      <c r="E3752" s="89"/>
      <c r="F3752" s="12"/>
      <c r="G3752" s="12"/>
      <c r="H3752" s="12"/>
      <c r="I3752" s="12"/>
      <c r="J3752" s="12"/>
      <c r="K3752" s="12"/>
      <c r="L3752" s="12"/>
      <c r="M3752" s="12"/>
    </row>
    <row r="3753" spans="4:13">
      <c r="D3753" s="12"/>
      <c r="E3753" s="89"/>
      <c r="F3753" s="12"/>
      <c r="G3753" s="12"/>
      <c r="H3753" s="12"/>
      <c r="I3753" s="12"/>
      <c r="J3753" s="12"/>
      <c r="K3753" s="12"/>
      <c r="L3753" s="12"/>
      <c r="M3753" s="12"/>
    </row>
    <row r="3754" spans="4:13">
      <c r="D3754" s="12"/>
      <c r="E3754" s="89"/>
      <c r="F3754" s="12"/>
      <c r="G3754" s="12"/>
      <c r="H3754" s="12"/>
      <c r="I3754" s="12"/>
      <c r="J3754" s="12"/>
      <c r="K3754" s="12"/>
      <c r="L3754" s="12"/>
      <c r="M3754" s="12"/>
    </row>
    <row r="3755" spans="4:13">
      <c r="D3755" s="12"/>
      <c r="E3755" s="89"/>
      <c r="F3755" s="12"/>
      <c r="G3755" s="12"/>
      <c r="H3755" s="12"/>
      <c r="I3755" s="12"/>
      <c r="J3755" s="12"/>
      <c r="K3755" s="12"/>
      <c r="L3755" s="12"/>
      <c r="M3755" s="12"/>
    </row>
    <row r="3756" spans="4:13">
      <c r="D3756" s="12"/>
      <c r="E3756" s="89"/>
      <c r="F3756" s="12"/>
      <c r="G3756" s="12"/>
      <c r="H3756" s="12"/>
      <c r="I3756" s="12"/>
      <c r="J3756" s="12"/>
      <c r="K3756" s="12"/>
      <c r="L3756" s="12"/>
      <c r="M3756" s="12"/>
    </row>
    <row r="3757" spans="4:13">
      <c r="D3757" s="12"/>
      <c r="E3757" s="89"/>
      <c r="F3757" s="12"/>
      <c r="G3757" s="12"/>
      <c r="H3757" s="12"/>
      <c r="I3757" s="12"/>
      <c r="J3757" s="12"/>
      <c r="K3757" s="12"/>
      <c r="L3757" s="12"/>
      <c r="M3757" s="12"/>
    </row>
    <row r="3758" spans="4:13">
      <c r="D3758" s="12"/>
      <c r="E3758" s="89"/>
      <c r="F3758" s="12"/>
      <c r="G3758" s="12"/>
      <c r="H3758" s="12"/>
      <c r="I3758" s="12"/>
      <c r="J3758" s="12"/>
      <c r="K3758" s="12"/>
      <c r="L3758" s="12"/>
      <c r="M3758" s="12"/>
    </row>
    <row r="3759" spans="4:13">
      <c r="D3759" s="12"/>
      <c r="E3759" s="89"/>
      <c r="F3759" s="12"/>
      <c r="G3759" s="12"/>
      <c r="H3759" s="12"/>
      <c r="I3759" s="12"/>
      <c r="J3759" s="12"/>
      <c r="K3759" s="12"/>
      <c r="L3759" s="12"/>
      <c r="M3759" s="12"/>
    </row>
    <row r="3760" spans="4:13">
      <c r="D3760" s="12"/>
      <c r="E3760" s="89"/>
      <c r="F3760" s="12"/>
      <c r="G3760" s="12"/>
      <c r="H3760" s="12"/>
      <c r="I3760" s="12"/>
      <c r="J3760" s="12"/>
      <c r="K3760" s="12"/>
      <c r="L3760" s="12"/>
      <c r="M3760" s="12"/>
    </row>
    <row r="3761" spans="4:13">
      <c r="D3761" s="12"/>
      <c r="E3761" s="89"/>
      <c r="F3761" s="12"/>
      <c r="G3761" s="12"/>
      <c r="H3761" s="12"/>
      <c r="I3761" s="12"/>
      <c r="J3761" s="12"/>
      <c r="K3761" s="12"/>
      <c r="L3761" s="12"/>
      <c r="M3761" s="12"/>
    </row>
    <row r="3762" spans="4:13">
      <c r="D3762" s="12"/>
      <c r="E3762" s="89"/>
      <c r="F3762" s="12"/>
      <c r="G3762" s="12"/>
      <c r="H3762" s="12"/>
      <c r="I3762" s="12"/>
      <c r="J3762" s="12"/>
      <c r="K3762" s="12"/>
      <c r="L3762" s="12"/>
      <c r="M3762" s="12"/>
    </row>
    <row r="3763" spans="4:13">
      <c r="D3763" s="12"/>
      <c r="E3763" s="89"/>
      <c r="F3763" s="12"/>
      <c r="G3763" s="12"/>
      <c r="H3763" s="12"/>
      <c r="I3763" s="12"/>
      <c r="J3763" s="12"/>
      <c r="K3763" s="12"/>
      <c r="L3763" s="12"/>
      <c r="M3763" s="12"/>
    </row>
    <row r="3764" spans="4:13">
      <c r="D3764" s="12"/>
      <c r="E3764" s="89"/>
      <c r="F3764" s="12"/>
      <c r="G3764" s="12"/>
      <c r="H3764" s="12"/>
      <c r="I3764" s="12"/>
      <c r="J3764" s="12"/>
      <c r="K3764" s="12"/>
      <c r="L3764" s="12"/>
      <c r="M3764" s="12"/>
    </row>
    <row r="3765" spans="4:13">
      <c r="D3765" s="12"/>
      <c r="E3765" s="89"/>
      <c r="F3765" s="12"/>
      <c r="G3765" s="12"/>
      <c r="H3765" s="12"/>
      <c r="I3765" s="12"/>
      <c r="J3765" s="12"/>
      <c r="K3765" s="12"/>
      <c r="L3765" s="12"/>
      <c r="M3765" s="12"/>
    </row>
    <row r="3766" spans="4:13">
      <c r="D3766" s="12"/>
      <c r="E3766" s="89"/>
      <c r="F3766" s="12"/>
      <c r="G3766" s="12"/>
      <c r="H3766" s="12"/>
      <c r="I3766" s="12"/>
      <c r="J3766" s="12"/>
      <c r="K3766" s="12"/>
      <c r="L3766" s="12"/>
      <c r="M3766" s="12"/>
    </row>
    <row r="3767" spans="4:13">
      <c r="D3767" s="12"/>
      <c r="E3767" s="89"/>
      <c r="F3767" s="12"/>
      <c r="G3767" s="12"/>
      <c r="H3767" s="12"/>
      <c r="I3767" s="12"/>
      <c r="J3767" s="12"/>
      <c r="K3767" s="12"/>
      <c r="L3767" s="12"/>
      <c r="M3767" s="12"/>
    </row>
    <row r="3768" spans="4:13">
      <c r="D3768" s="12"/>
      <c r="E3768" s="89"/>
      <c r="F3768" s="12"/>
      <c r="G3768" s="12"/>
      <c r="H3768" s="12"/>
      <c r="I3768" s="12"/>
      <c r="J3768" s="12"/>
      <c r="K3768" s="12"/>
      <c r="L3768" s="12"/>
      <c r="M3768" s="12"/>
    </row>
    <row r="3769" spans="4:13">
      <c r="D3769" s="12"/>
      <c r="E3769" s="89"/>
      <c r="F3769" s="12"/>
      <c r="G3769" s="12"/>
      <c r="H3769" s="12"/>
      <c r="I3769" s="12"/>
      <c r="J3769" s="12"/>
      <c r="K3769" s="12"/>
      <c r="L3769" s="12"/>
      <c r="M3769" s="12"/>
    </row>
    <row r="3770" spans="4:13">
      <c r="D3770" s="12"/>
      <c r="E3770" s="89"/>
      <c r="F3770" s="12"/>
      <c r="G3770" s="12"/>
      <c r="H3770" s="12"/>
      <c r="I3770" s="12"/>
      <c r="J3770" s="12"/>
      <c r="K3770" s="12"/>
      <c r="L3770" s="12"/>
      <c r="M3770" s="12"/>
    </row>
    <row r="3771" spans="4:13">
      <c r="D3771" s="12"/>
      <c r="E3771" s="89"/>
      <c r="F3771" s="12"/>
      <c r="G3771" s="12"/>
      <c r="H3771" s="12"/>
      <c r="I3771" s="12"/>
      <c r="J3771" s="12"/>
      <c r="K3771" s="12"/>
      <c r="L3771" s="12"/>
      <c r="M3771" s="12"/>
    </row>
    <row r="3772" spans="4:13">
      <c r="D3772" s="12"/>
      <c r="E3772" s="89"/>
      <c r="F3772" s="12"/>
      <c r="G3772" s="12"/>
      <c r="H3772" s="12"/>
      <c r="I3772" s="12"/>
      <c r="J3772" s="12"/>
      <c r="K3772" s="12"/>
      <c r="L3772" s="12"/>
      <c r="M3772" s="12"/>
    </row>
    <row r="3773" spans="4:13">
      <c r="D3773" s="12"/>
      <c r="E3773" s="89"/>
      <c r="F3773" s="12"/>
      <c r="G3773" s="12"/>
      <c r="H3773" s="12"/>
      <c r="I3773" s="12"/>
      <c r="J3773" s="12"/>
      <c r="K3773" s="12"/>
      <c r="L3773" s="12"/>
      <c r="M3773" s="12"/>
    </row>
    <row r="3774" spans="4:13">
      <c r="D3774" s="12"/>
      <c r="E3774" s="89"/>
      <c r="F3774" s="12"/>
      <c r="G3774" s="12"/>
      <c r="H3774" s="12"/>
      <c r="I3774" s="12"/>
      <c r="J3774" s="12"/>
      <c r="K3774" s="12"/>
      <c r="L3774" s="12"/>
      <c r="M3774" s="12"/>
    </row>
    <row r="3775" spans="4:13">
      <c r="D3775" s="12"/>
      <c r="E3775" s="89"/>
      <c r="F3775" s="12"/>
      <c r="G3775" s="12"/>
      <c r="H3775" s="12"/>
      <c r="I3775" s="12"/>
      <c r="J3775" s="12"/>
      <c r="K3775" s="12"/>
      <c r="L3775" s="12"/>
      <c r="M3775" s="12"/>
    </row>
    <row r="3776" spans="4:13">
      <c r="D3776" s="12"/>
      <c r="E3776" s="89"/>
      <c r="F3776" s="12"/>
      <c r="G3776" s="12"/>
      <c r="H3776" s="12"/>
      <c r="I3776" s="12"/>
      <c r="J3776" s="12"/>
      <c r="K3776" s="12"/>
      <c r="L3776" s="12"/>
      <c r="M3776" s="12"/>
    </row>
    <row r="3777" spans="4:13">
      <c r="D3777" s="12"/>
      <c r="E3777" s="89"/>
      <c r="F3777" s="12"/>
      <c r="G3777" s="12"/>
      <c r="H3777" s="12"/>
      <c r="I3777" s="12"/>
      <c r="J3777" s="12"/>
      <c r="K3777" s="12"/>
      <c r="L3777" s="12"/>
      <c r="M3777" s="12"/>
    </row>
    <row r="3778" spans="4:13">
      <c r="D3778" s="12"/>
      <c r="E3778" s="89"/>
      <c r="F3778" s="12"/>
      <c r="G3778" s="12"/>
      <c r="H3778" s="12"/>
      <c r="I3778" s="12"/>
      <c r="J3778" s="12"/>
      <c r="K3778" s="12"/>
      <c r="L3778" s="12"/>
      <c r="M3778" s="12"/>
    </row>
    <row r="3779" spans="4:13">
      <c r="D3779" s="12"/>
      <c r="E3779" s="89"/>
      <c r="F3779" s="12"/>
      <c r="G3779" s="12"/>
      <c r="H3779" s="12"/>
      <c r="I3779" s="12"/>
      <c r="J3779" s="12"/>
      <c r="K3779" s="12"/>
      <c r="L3779" s="12"/>
      <c r="M3779" s="12"/>
    </row>
    <row r="3780" spans="4:13">
      <c r="D3780" s="12"/>
      <c r="E3780" s="89"/>
      <c r="F3780" s="12"/>
      <c r="G3780" s="12"/>
      <c r="H3780" s="12"/>
      <c r="I3780" s="12"/>
      <c r="J3780" s="12"/>
      <c r="K3780" s="12"/>
      <c r="L3780" s="12"/>
      <c r="M3780" s="12"/>
    </row>
    <row r="3781" spans="4:13">
      <c r="D3781" s="12"/>
      <c r="E3781" s="89"/>
      <c r="F3781" s="12"/>
      <c r="G3781" s="12"/>
      <c r="H3781" s="12"/>
      <c r="I3781" s="12"/>
      <c r="J3781" s="12"/>
      <c r="K3781" s="12"/>
      <c r="L3781" s="12"/>
      <c r="M3781" s="12"/>
    </row>
    <row r="3782" spans="4:13">
      <c r="D3782" s="12"/>
      <c r="E3782" s="89"/>
      <c r="F3782" s="12"/>
      <c r="G3782" s="12"/>
      <c r="H3782" s="12"/>
      <c r="I3782" s="12"/>
      <c r="J3782" s="12"/>
      <c r="K3782" s="12"/>
      <c r="L3782" s="12"/>
      <c r="M3782" s="12"/>
    </row>
    <row r="3783" spans="4:13">
      <c r="D3783" s="12"/>
      <c r="E3783" s="89"/>
      <c r="F3783" s="12"/>
      <c r="G3783" s="12"/>
      <c r="H3783" s="12"/>
      <c r="I3783" s="12"/>
      <c r="J3783" s="12"/>
      <c r="K3783" s="12"/>
      <c r="L3783" s="12"/>
      <c r="M3783" s="12"/>
    </row>
    <row r="3784" spans="4:13">
      <c r="D3784" s="12"/>
      <c r="E3784" s="89"/>
      <c r="F3784" s="12"/>
      <c r="G3784" s="12"/>
      <c r="H3784" s="12"/>
      <c r="I3784" s="12"/>
      <c r="J3784" s="12"/>
      <c r="K3784" s="12"/>
      <c r="L3784" s="12"/>
      <c r="M3784" s="12"/>
    </row>
    <row r="3785" spans="4:13">
      <c r="D3785" s="12"/>
      <c r="E3785" s="89"/>
      <c r="F3785" s="12"/>
      <c r="G3785" s="12"/>
      <c r="H3785" s="12"/>
      <c r="I3785" s="12"/>
      <c r="J3785" s="12"/>
      <c r="K3785" s="12"/>
      <c r="L3785" s="12"/>
      <c r="M3785" s="12"/>
    </row>
    <row r="3786" spans="4:13">
      <c r="D3786" s="12"/>
      <c r="E3786" s="89"/>
      <c r="F3786" s="12"/>
      <c r="G3786" s="12"/>
      <c r="H3786" s="12"/>
      <c r="I3786" s="12"/>
      <c r="J3786" s="12"/>
      <c r="K3786" s="12"/>
      <c r="L3786" s="12"/>
      <c r="M3786" s="12"/>
    </row>
    <row r="3787" spans="4:13">
      <c r="D3787" s="12"/>
      <c r="E3787" s="89"/>
      <c r="F3787" s="12"/>
      <c r="G3787" s="12"/>
      <c r="H3787" s="12"/>
      <c r="I3787" s="12"/>
      <c r="J3787" s="12"/>
      <c r="K3787" s="12"/>
      <c r="L3787" s="12"/>
      <c r="M3787" s="12"/>
    </row>
    <row r="3788" spans="4:13">
      <c r="D3788" s="12"/>
      <c r="E3788" s="89"/>
      <c r="F3788" s="12"/>
      <c r="G3788" s="12"/>
      <c r="H3788" s="12"/>
      <c r="I3788" s="12"/>
      <c r="J3788" s="12"/>
      <c r="K3788" s="12"/>
      <c r="L3788" s="12"/>
      <c r="M3788" s="12"/>
    </row>
    <row r="3789" spans="4:13">
      <c r="D3789" s="12"/>
      <c r="E3789" s="89"/>
      <c r="F3789" s="12"/>
      <c r="G3789" s="12"/>
      <c r="H3789" s="12"/>
      <c r="I3789" s="12"/>
      <c r="J3789" s="12"/>
      <c r="K3789" s="12"/>
      <c r="L3789" s="12"/>
      <c r="M3789" s="12"/>
    </row>
    <row r="3790" spans="4:13">
      <c r="D3790" s="12"/>
      <c r="E3790" s="89"/>
      <c r="F3790" s="12"/>
      <c r="G3790" s="12"/>
      <c r="H3790" s="12"/>
      <c r="I3790" s="12"/>
      <c r="J3790" s="12"/>
      <c r="K3790" s="12"/>
      <c r="L3790" s="12"/>
      <c r="M3790" s="12"/>
    </row>
    <row r="3791" spans="4:13">
      <c r="D3791" s="12"/>
      <c r="E3791" s="89"/>
      <c r="F3791" s="12"/>
      <c r="G3791" s="12"/>
      <c r="H3791" s="12"/>
      <c r="I3791" s="12"/>
      <c r="J3791" s="12"/>
      <c r="K3791" s="12"/>
      <c r="L3791" s="12"/>
      <c r="M3791" s="12"/>
    </row>
    <row r="3792" spans="4:13">
      <c r="D3792" s="12"/>
      <c r="E3792" s="89"/>
      <c r="F3792" s="12"/>
      <c r="G3792" s="12"/>
      <c r="H3792" s="12"/>
      <c r="I3792" s="12"/>
      <c r="J3792" s="12"/>
      <c r="K3792" s="12"/>
      <c r="L3792" s="12"/>
      <c r="M3792" s="12"/>
    </row>
    <row r="3793" spans="4:13">
      <c r="D3793" s="12"/>
      <c r="E3793" s="89"/>
      <c r="F3793" s="12"/>
      <c r="G3793" s="12"/>
      <c r="H3793" s="12"/>
      <c r="I3793" s="12"/>
      <c r="J3793" s="12"/>
      <c r="K3793" s="12"/>
      <c r="L3793" s="12"/>
      <c r="M3793" s="12"/>
    </row>
    <row r="3794" spans="4:13">
      <c r="D3794" s="12"/>
      <c r="E3794" s="89"/>
      <c r="F3794" s="12"/>
      <c r="G3794" s="12"/>
      <c r="H3794" s="12"/>
      <c r="I3794" s="12"/>
      <c r="J3794" s="12"/>
      <c r="K3794" s="12"/>
      <c r="L3794" s="12"/>
      <c r="M3794" s="12"/>
    </row>
    <row r="3795" spans="4:13">
      <c r="D3795" s="12"/>
      <c r="E3795" s="89"/>
      <c r="F3795" s="12"/>
      <c r="G3795" s="12"/>
      <c r="H3795" s="12"/>
      <c r="I3795" s="12"/>
      <c r="J3795" s="12"/>
      <c r="K3795" s="12"/>
      <c r="L3795" s="12"/>
      <c r="M3795" s="12"/>
    </row>
    <row r="3796" spans="4:13">
      <c r="D3796" s="12"/>
      <c r="E3796" s="89"/>
      <c r="F3796" s="12"/>
      <c r="G3796" s="12"/>
      <c r="H3796" s="12"/>
      <c r="I3796" s="12"/>
      <c r="J3796" s="12"/>
      <c r="K3796" s="12"/>
      <c r="L3796" s="12"/>
      <c r="M3796" s="12"/>
    </row>
    <row r="3797" spans="4:13">
      <c r="D3797" s="12"/>
      <c r="E3797" s="89"/>
      <c r="F3797" s="12"/>
      <c r="G3797" s="12"/>
      <c r="H3797" s="12"/>
      <c r="I3797" s="12"/>
      <c r="J3797" s="12"/>
      <c r="K3797" s="12"/>
      <c r="L3797" s="12"/>
      <c r="M3797" s="12"/>
    </row>
    <row r="3798" spans="4:13">
      <c r="D3798" s="12"/>
      <c r="E3798" s="89"/>
      <c r="F3798" s="12"/>
      <c r="G3798" s="12"/>
      <c r="H3798" s="12"/>
      <c r="I3798" s="12"/>
      <c r="J3798" s="12"/>
      <c r="K3798" s="12"/>
      <c r="L3798" s="12"/>
      <c r="M3798" s="12"/>
    </row>
    <row r="3799" spans="4:13">
      <c r="D3799" s="12"/>
      <c r="E3799" s="89"/>
      <c r="F3799" s="12"/>
      <c r="G3799" s="12"/>
      <c r="H3799" s="12"/>
      <c r="I3799" s="12"/>
      <c r="J3799" s="12"/>
      <c r="K3799" s="12"/>
      <c r="L3799" s="12"/>
      <c r="M3799" s="12"/>
    </row>
    <row r="3800" spans="4:13">
      <c r="D3800" s="12"/>
      <c r="E3800" s="89"/>
      <c r="F3800" s="12"/>
      <c r="G3800" s="12"/>
      <c r="H3800" s="12"/>
      <c r="I3800" s="12"/>
      <c r="J3800" s="12"/>
      <c r="K3800" s="12"/>
      <c r="L3800" s="12"/>
      <c r="M3800" s="12"/>
    </row>
    <row r="3801" spans="4:13">
      <c r="D3801" s="12"/>
      <c r="E3801" s="89"/>
      <c r="F3801" s="12"/>
      <c r="G3801" s="12"/>
      <c r="H3801" s="12"/>
      <c r="I3801" s="12"/>
      <c r="J3801" s="12"/>
      <c r="K3801" s="12"/>
      <c r="L3801" s="12"/>
      <c r="M3801" s="12"/>
    </row>
    <row r="3802" spans="4:13">
      <c r="D3802" s="12"/>
      <c r="E3802" s="89"/>
      <c r="F3802" s="12"/>
      <c r="G3802" s="12"/>
      <c r="H3802" s="12"/>
      <c r="I3802" s="12"/>
      <c r="J3802" s="12"/>
      <c r="K3802" s="12"/>
      <c r="L3802" s="12"/>
      <c r="M3802" s="12"/>
    </row>
    <row r="3803" spans="4:13">
      <c r="D3803" s="12"/>
      <c r="E3803" s="89"/>
      <c r="F3803" s="12"/>
      <c r="G3803" s="12"/>
      <c r="H3803" s="12"/>
      <c r="I3803" s="12"/>
      <c r="J3803" s="12"/>
      <c r="K3803" s="12"/>
      <c r="L3803" s="12"/>
      <c r="M3803" s="12"/>
    </row>
    <row r="3804" spans="4:13">
      <c r="D3804" s="12"/>
      <c r="E3804" s="89"/>
      <c r="F3804" s="12"/>
      <c r="G3804" s="12"/>
      <c r="H3804" s="12"/>
      <c r="I3804" s="12"/>
      <c r="J3804" s="12"/>
      <c r="K3804" s="12"/>
      <c r="L3804" s="12"/>
      <c r="M3804" s="12"/>
    </row>
    <row r="3805" spans="4:13">
      <c r="D3805" s="12"/>
      <c r="E3805" s="89"/>
      <c r="F3805" s="12"/>
      <c r="G3805" s="12"/>
      <c r="H3805" s="12"/>
      <c r="I3805" s="12"/>
      <c r="J3805" s="12"/>
      <c r="K3805" s="12"/>
      <c r="L3805" s="12"/>
      <c r="M3805" s="12"/>
    </row>
    <row r="3806" spans="4:13">
      <c r="D3806" s="12"/>
      <c r="E3806" s="89"/>
      <c r="F3806" s="12"/>
      <c r="G3806" s="12"/>
      <c r="H3806" s="12"/>
      <c r="I3806" s="12"/>
      <c r="J3806" s="12"/>
      <c r="K3806" s="12"/>
      <c r="L3806" s="12"/>
      <c r="M3806" s="12"/>
    </row>
    <row r="3807" spans="4:13">
      <c r="D3807" s="12"/>
      <c r="E3807" s="89"/>
      <c r="F3807" s="12"/>
      <c r="G3807" s="12"/>
      <c r="H3807" s="12"/>
      <c r="I3807" s="12"/>
      <c r="J3807" s="12"/>
      <c r="K3807" s="12"/>
      <c r="L3807" s="12"/>
      <c r="M3807" s="12"/>
    </row>
    <row r="3808" spans="4:13">
      <c r="D3808" s="12"/>
      <c r="E3808" s="89"/>
      <c r="F3808" s="12"/>
      <c r="G3808" s="12"/>
      <c r="H3808" s="12"/>
      <c r="I3808" s="12"/>
      <c r="J3808" s="12"/>
      <c r="K3808" s="12"/>
      <c r="L3808" s="12"/>
      <c r="M3808" s="12"/>
    </row>
    <row r="3809" spans="4:13">
      <c r="D3809" s="12"/>
      <c r="E3809" s="89"/>
      <c r="F3809" s="12"/>
      <c r="G3809" s="12"/>
      <c r="H3809" s="12"/>
      <c r="I3809" s="12"/>
      <c r="J3809" s="12"/>
      <c r="K3809" s="12"/>
      <c r="L3809" s="12"/>
      <c r="M3809" s="12"/>
    </row>
    <row r="3810" spans="4:13">
      <c r="D3810" s="12"/>
      <c r="E3810" s="89"/>
      <c r="F3810" s="12"/>
      <c r="G3810" s="12"/>
      <c r="H3810" s="12"/>
      <c r="I3810" s="12"/>
      <c r="J3810" s="12"/>
      <c r="K3810" s="12"/>
      <c r="L3810" s="12"/>
      <c r="M3810" s="12"/>
    </row>
    <row r="3811" spans="4:13">
      <c r="D3811" s="12"/>
      <c r="E3811" s="89"/>
      <c r="F3811" s="12"/>
      <c r="G3811" s="12"/>
      <c r="H3811" s="12"/>
      <c r="I3811" s="12"/>
      <c r="J3811" s="12"/>
      <c r="K3811" s="12"/>
      <c r="L3811" s="12"/>
      <c r="M3811" s="12"/>
    </row>
    <row r="3812" spans="4:13">
      <c r="D3812" s="12"/>
      <c r="E3812" s="89"/>
      <c r="F3812" s="12"/>
      <c r="G3812" s="12"/>
      <c r="H3812" s="12"/>
      <c r="I3812" s="12"/>
      <c r="J3812" s="12"/>
      <c r="K3812" s="12"/>
      <c r="L3812" s="12"/>
      <c r="M3812" s="12"/>
    </row>
    <row r="3813" spans="4:13">
      <c r="D3813" s="12"/>
      <c r="E3813" s="89"/>
      <c r="F3813" s="12"/>
      <c r="G3813" s="12"/>
      <c r="H3813" s="12"/>
      <c r="I3813" s="12"/>
      <c r="J3813" s="12"/>
      <c r="K3813" s="12"/>
      <c r="L3813" s="12"/>
      <c r="M3813" s="12"/>
    </row>
    <row r="3814" spans="4:13">
      <c r="D3814" s="12"/>
      <c r="E3814" s="89"/>
      <c r="F3814" s="12"/>
      <c r="G3814" s="12"/>
      <c r="H3814" s="12"/>
      <c r="I3814" s="12"/>
      <c r="J3814" s="12"/>
      <c r="K3814" s="12"/>
      <c r="L3814" s="12"/>
      <c r="M3814" s="12"/>
    </row>
    <row r="3815" spans="4:13">
      <c r="D3815" s="12"/>
      <c r="E3815" s="89"/>
      <c r="F3815" s="12"/>
      <c r="G3815" s="12"/>
      <c r="H3815" s="12"/>
      <c r="I3815" s="12"/>
      <c r="J3815" s="12"/>
      <c r="K3815" s="12"/>
      <c r="L3815" s="12"/>
      <c r="M3815" s="12"/>
    </row>
    <row r="3816" spans="4:13">
      <c r="D3816" s="12"/>
      <c r="E3816" s="89"/>
      <c r="F3816" s="12"/>
      <c r="G3816" s="12"/>
      <c r="H3816" s="12"/>
      <c r="I3816" s="12"/>
      <c r="J3816" s="12"/>
      <c r="K3816" s="12"/>
      <c r="L3816" s="12"/>
      <c r="M3816" s="12"/>
    </row>
    <row r="3817" spans="4:13">
      <c r="D3817" s="12"/>
      <c r="E3817" s="89"/>
      <c r="F3817" s="12"/>
      <c r="G3817" s="12"/>
      <c r="H3817" s="12"/>
      <c r="I3817" s="12"/>
      <c r="J3817" s="12"/>
      <c r="K3817" s="12"/>
      <c r="L3817" s="12"/>
      <c r="M3817" s="12"/>
    </row>
    <row r="3818" spans="4:13">
      <c r="D3818" s="12"/>
      <c r="E3818" s="89"/>
      <c r="F3818" s="12"/>
      <c r="G3818" s="12"/>
      <c r="H3818" s="12"/>
      <c r="I3818" s="12"/>
      <c r="J3818" s="12"/>
      <c r="K3818" s="12"/>
      <c r="L3818" s="12"/>
      <c r="M3818" s="12"/>
    </row>
    <row r="3819" spans="4:13">
      <c r="D3819" s="12"/>
      <c r="E3819" s="89"/>
      <c r="F3819" s="12"/>
      <c r="G3819" s="12"/>
      <c r="H3819" s="12"/>
      <c r="I3819" s="12"/>
      <c r="J3819" s="12"/>
      <c r="K3819" s="12"/>
      <c r="L3819" s="12"/>
      <c r="M3819" s="12"/>
    </row>
    <row r="3820" spans="4:13">
      <c r="D3820" s="12"/>
      <c r="E3820" s="89"/>
      <c r="F3820" s="12"/>
      <c r="G3820" s="12"/>
      <c r="H3820" s="12"/>
      <c r="I3820" s="12"/>
      <c r="J3820" s="12"/>
      <c r="K3820" s="12"/>
      <c r="L3820" s="12"/>
      <c r="M3820" s="12"/>
    </row>
    <row r="3821" spans="4:13">
      <c r="D3821" s="12"/>
      <c r="E3821" s="89"/>
      <c r="F3821" s="12"/>
      <c r="G3821" s="12"/>
      <c r="H3821" s="12"/>
      <c r="I3821" s="12"/>
      <c r="J3821" s="12"/>
      <c r="K3821" s="12"/>
      <c r="L3821" s="12"/>
      <c r="M3821" s="12"/>
    </row>
    <row r="3822" spans="4:13">
      <c r="D3822" s="12"/>
      <c r="E3822" s="89"/>
      <c r="F3822" s="12"/>
      <c r="G3822" s="12"/>
      <c r="H3822" s="12"/>
      <c r="I3822" s="12"/>
      <c r="J3822" s="12"/>
      <c r="K3822" s="12"/>
      <c r="L3822" s="12"/>
      <c r="M3822" s="12"/>
    </row>
    <row r="3823" spans="4:13">
      <c r="D3823" s="12"/>
      <c r="E3823" s="89"/>
      <c r="F3823" s="12"/>
      <c r="G3823" s="12"/>
      <c r="H3823" s="12"/>
      <c r="I3823" s="12"/>
      <c r="J3823" s="12"/>
      <c r="K3823" s="12"/>
      <c r="L3823" s="12"/>
      <c r="M3823" s="12"/>
    </row>
    <row r="3824" spans="4:13">
      <c r="D3824" s="12"/>
      <c r="E3824" s="89"/>
      <c r="F3824" s="12"/>
      <c r="G3824" s="12"/>
      <c r="H3824" s="12"/>
      <c r="I3824" s="12"/>
      <c r="J3824" s="12"/>
      <c r="K3824" s="12"/>
      <c r="L3824" s="12"/>
      <c r="M3824" s="12"/>
    </row>
    <row r="3825" spans="4:13">
      <c r="D3825" s="12"/>
      <c r="E3825" s="89"/>
      <c r="F3825" s="12"/>
      <c r="G3825" s="12"/>
      <c r="H3825" s="12"/>
      <c r="I3825" s="12"/>
      <c r="J3825" s="12"/>
      <c r="K3825" s="12"/>
      <c r="L3825" s="12"/>
      <c r="M3825" s="12"/>
    </row>
    <row r="3826" spans="4:13">
      <c r="D3826" s="12"/>
      <c r="E3826" s="89"/>
      <c r="F3826" s="12"/>
      <c r="G3826" s="12"/>
      <c r="H3826" s="12"/>
      <c r="I3826" s="12"/>
      <c r="J3826" s="12"/>
      <c r="K3826" s="12"/>
      <c r="L3826" s="12"/>
      <c r="M3826" s="12"/>
    </row>
    <row r="3827" spans="4:13">
      <c r="D3827" s="12"/>
      <c r="E3827" s="89"/>
      <c r="F3827" s="12"/>
      <c r="G3827" s="12"/>
      <c r="H3827" s="12"/>
      <c r="I3827" s="12"/>
      <c r="J3827" s="12"/>
      <c r="K3827" s="12"/>
      <c r="L3827" s="12"/>
      <c r="M3827" s="12"/>
    </row>
    <row r="3828" spans="4:13">
      <c r="D3828" s="12"/>
      <c r="E3828" s="89"/>
      <c r="F3828" s="12"/>
      <c r="G3828" s="12"/>
      <c r="H3828" s="12"/>
      <c r="I3828" s="12"/>
      <c r="J3828" s="12"/>
      <c r="K3828" s="12"/>
      <c r="L3828" s="12"/>
      <c r="M3828" s="12"/>
    </row>
    <row r="3829" spans="4:13">
      <c r="D3829" s="12"/>
      <c r="E3829" s="89"/>
      <c r="F3829" s="12"/>
      <c r="G3829" s="12"/>
      <c r="H3829" s="12"/>
      <c r="I3829" s="12"/>
      <c r="J3829" s="12"/>
      <c r="K3829" s="12"/>
      <c r="L3829" s="12"/>
      <c r="M3829" s="12"/>
    </row>
    <row r="3830" spans="4:13">
      <c r="D3830" s="12"/>
      <c r="E3830" s="89"/>
      <c r="F3830" s="12"/>
      <c r="G3830" s="12"/>
      <c r="H3830" s="12"/>
      <c r="I3830" s="12"/>
      <c r="J3830" s="12"/>
      <c r="K3830" s="12"/>
      <c r="L3830" s="12"/>
      <c r="M3830" s="12"/>
    </row>
    <row r="3831" spans="4:13">
      <c r="D3831" s="12"/>
      <c r="E3831" s="89"/>
      <c r="F3831" s="12"/>
      <c r="G3831" s="12"/>
      <c r="H3831" s="12"/>
      <c r="I3831" s="12"/>
      <c r="J3831" s="12"/>
      <c r="K3831" s="12"/>
      <c r="L3831" s="12"/>
      <c r="M3831" s="12"/>
    </row>
    <row r="3832" spans="4:13">
      <c r="D3832" s="12"/>
      <c r="E3832" s="89"/>
      <c r="F3832" s="12"/>
      <c r="G3832" s="12"/>
      <c r="H3832" s="12"/>
      <c r="I3832" s="12"/>
      <c r="J3832" s="12"/>
      <c r="K3832" s="12"/>
      <c r="L3832" s="12"/>
      <c r="M3832" s="12"/>
    </row>
    <row r="3833" spans="4:13">
      <c r="D3833" s="12"/>
      <c r="E3833" s="89"/>
      <c r="F3833" s="12"/>
      <c r="G3833" s="12"/>
      <c r="H3833" s="12"/>
      <c r="I3833" s="12"/>
      <c r="J3833" s="12"/>
      <c r="K3833" s="12"/>
      <c r="L3833" s="12"/>
      <c r="M3833" s="12"/>
    </row>
    <row r="3834" spans="4:13">
      <c r="D3834" s="12"/>
      <c r="E3834" s="89"/>
      <c r="F3834" s="12"/>
      <c r="G3834" s="12"/>
      <c r="H3834" s="12"/>
      <c r="I3834" s="12"/>
      <c r="J3834" s="12"/>
      <c r="K3834" s="12"/>
      <c r="L3834" s="12"/>
      <c r="M3834" s="12"/>
    </row>
    <row r="3835" spans="4:13">
      <c r="D3835" s="12"/>
      <c r="E3835" s="89"/>
      <c r="F3835" s="12"/>
      <c r="G3835" s="12"/>
      <c r="H3835" s="12"/>
      <c r="I3835" s="12"/>
      <c r="J3835" s="12"/>
      <c r="K3835" s="12"/>
      <c r="L3835" s="12"/>
      <c r="M3835" s="12"/>
    </row>
    <row r="3836" spans="4:13">
      <c r="D3836" s="12"/>
      <c r="E3836" s="89"/>
      <c r="F3836" s="12"/>
      <c r="G3836" s="12"/>
      <c r="H3836" s="12"/>
      <c r="I3836" s="12"/>
      <c r="J3836" s="12"/>
      <c r="K3836" s="12"/>
      <c r="L3836" s="12"/>
      <c r="M3836" s="12"/>
    </row>
    <row r="3837" spans="4:13">
      <c r="D3837" s="12"/>
      <c r="E3837" s="89"/>
      <c r="F3837" s="12"/>
      <c r="G3837" s="12"/>
      <c r="H3837" s="12"/>
      <c r="I3837" s="12"/>
      <c r="J3837" s="12"/>
      <c r="K3837" s="12"/>
      <c r="L3837" s="12"/>
      <c r="M3837" s="12"/>
    </row>
    <row r="3838" spans="4:13">
      <c r="D3838" s="12"/>
      <c r="E3838" s="89"/>
      <c r="F3838" s="12"/>
      <c r="G3838" s="12"/>
      <c r="H3838" s="12"/>
      <c r="I3838" s="12"/>
      <c r="J3838" s="12"/>
      <c r="K3838" s="12"/>
      <c r="L3838" s="12"/>
      <c r="M3838" s="12"/>
    </row>
    <row r="3839" spans="4:13">
      <c r="D3839" s="12"/>
      <c r="E3839" s="89"/>
      <c r="F3839" s="12"/>
      <c r="G3839" s="12"/>
      <c r="H3839" s="12"/>
      <c r="I3839" s="12"/>
      <c r="J3839" s="12"/>
      <c r="K3839" s="12"/>
      <c r="L3839" s="12"/>
      <c r="M3839" s="12"/>
    </row>
    <row r="3840" spans="4:13">
      <c r="D3840" s="12"/>
      <c r="E3840" s="89"/>
      <c r="F3840" s="12"/>
      <c r="G3840" s="12"/>
      <c r="H3840" s="12"/>
      <c r="I3840" s="12"/>
      <c r="J3840" s="12"/>
      <c r="K3840" s="12"/>
      <c r="L3840" s="12"/>
      <c r="M3840" s="12"/>
    </row>
    <row r="3841" spans="4:13">
      <c r="D3841" s="12"/>
      <c r="E3841" s="89"/>
      <c r="F3841" s="12"/>
      <c r="G3841" s="12"/>
      <c r="H3841" s="12"/>
      <c r="I3841" s="12"/>
      <c r="J3841" s="12"/>
      <c r="K3841" s="12"/>
      <c r="L3841" s="12"/>
      <c r="M3841" s="12"/>
    </row>
    <row r="3842" spans="4:13">
      <c r="D3842" s="12"/>
      <c r="E3842" s="89"/>
      <c r="F3842" s="12"/>
      <c r="G3842" s="12"/>
      <c r="H3842" s="12"/>
      <c r="I3842" s="12"/>
      <c r="J3842" s="12"/>
      <c r="K3842" s="12"/>
      <c r="L3842" s="12"/>
      <c r="M3842" s="12"/>
    </row>
    <row r="3843" spans="4:13">
      <c r="D3843" s="12"/>
      <c r="E3843" s="89"/>
      <c r="F3843" s="12"/>
      <c r="G3843" s="12"/>
      <c r="H3843" s="12"/>
      <c r="I3843" s="12"/>
      <c r="J3843" s="12"/>
      <c r="K3843" s="12"/>
      <c r="L3843" s="12"/>
      <c r="M3843" s="12"/>
    </row>
    <row r="3844" spans="4:13">
      <c r="D3844" s="12"/>
      <c r="E3844" s="89"/>
      <c r="F3844" s="12"/>
      <c r="G3844" s="12"/>
      <c r="H3844" s="12"/>
      <c r="I3844" s="12"/>
      <c r="J3844" s="12"/>
      <c r="K3844" s="12"/>
      <c r="L3844" s="12"/>
      <c r="M3844" s="12"/>
    </row>
    <row r="3845" spans="4:13">
      <c r="D3845" s="12"/>
      <c r="E3845" s="89"/>
      <c r="F3845" s="12"/>
      <c r="G3845" s="12"/>
      <c r="H3845" s="12"/>
      <c r="I3845" s="12"/>
      <c r="J3845" s="12"/>
      <c r="K3845" s="12"/>
      <c r="L3845" s="12"/>
      <c r="M3845" s="12"/>
    </row>
    <row r="3846" spans="4:13">
      <c r="D3846" s="12"/>
      <c r="E3846" s="89"/>
      <c r="F3846" s="12"/>
      <c r="G3846" s="12"/>
      <c r="H3846" s="12"/>
      <c r="I3846" s="12"/>
      <c r="J3846" s="12"/>
      <c r="K3846" s="12"/>
      <c r="L3846" s="12"/>
      <c r="M3846" s="12"/>
    </row>
    <row r="3847" spans="4:13">
      <c r="D3847" s="12"/>
      <c r="E3847" s="89"/>
      <c r="F3847" s="12"/>
      <c r="G3847" s="12"/>
      <c r="H3847" s="12"/>
      <c r="I3847" s="12"/>
      <c r="J3847" s="12"/>
      <c r="K3847" s="12"/>
      <c r="L3847" s="12"/>
      <c r="M3847" s="12"/>
    </row>
    <row r="3848" spans="4:13">
      <c r="D3848" s="12"/>
      <c r="E3848" s="89"/>
      <c r="F3848" s="12"/>
      <c r="G3848" s="12"/>
      <c r="H3848" s="12"/>
      <c r="I3848" s="12"/>
      <c r="J3848" s="12"/>
      <c r="K3848" s="12"/>
      <c r="L3848" s="12"/>
      <c r="M3848" s="12"/>
    </row>
    <row r="3849" spans="4:13">
      <c r="D3849" s="12"/>
      <c r="E3849" s="89"/>
      <c r="F3849" s="12"/>
      <c r="G3849" s="12"/>
      <c r="H3849" s="12"/>
      <c r="I3849" s="12"/>
      <c r="J3849" s="12"/>
      <c r="K3849" s="12"/>
      <c r="L3849" s="12"/>
      <c r="M3849" s="12"/>
    </row>
    <row r="3850" spans="4:13">
      <c r="D3850" s="12"/>
      <c r="E3850" s="89"/>
      <c r="F3850" s="12"/>
      <c r="G3850" s="12"/>
      <c r="H3850" s="12"/>
      <c r="I3850" s="12"/>
      <c r="J3850" s="12"/>
      <c r="K3850" s="12"/>
      <c r="L3850" s="12"/>
      <c r="M3850" s="12"/>
    </row>
    <row r="3851" spans="4:13">
      <c r="D3851" s="12"/>
      <c r="E3851" s="89"/>
      <c r="F3851" s="12"/>
      <c r="G3851" s="12"/>
      <c r="H3851" s="12"/>
      <c r="I3851" s="12"/>
      <c r="J3851" s="12"/>
      <c r="K3851" s="12"/>
      <c r="L3851" s="12"/>
      <c r="M3851" s="12"/>
    </row>
    <row r="3852" spans="4:13">
      <c r="D3852" s="12"/>
      <c r="E3852" s="89"/>
      <c r="F3852" s="12"/>
      <c r="G3852" s="12"/>
      <c r="H3852" s="12"/>
      <c r="I3852" s="12"/>
      <c r="J3852" s="12"/>
      <c r="K3852" s="12"/>
      <c r="L3852" s="12"/>
      <c r="M3852" s="12"/>
    </row>
    <row r="3853" spans="4:13">
      <c r="D3853" s="12"/>
      <c r="E3853" s="89"/>
      <c r="F3853" s="12"/>
      <c r="G3853" s="12"/>
      <c r="H3853" s="12"/>
      <c r="I3853" s="12"/>
      <c r="J3853" s="12"/>
      <c r="K3853" s="12"/>
      <c r="L3853" s="12"/>
      <c r="M3853" s="12"/>
    </row>
    <row r="3854" spans="4:13">
      <c r="D3854" s="12"/>
      <c r="E3854" s="89"/>
      <c r="F3854" s="12"/>
      <c r="G3854" s="12"/>
      <c r="H3854" s="12"/>
      <c r="I3854" s="12"/>
      <c r="J3854" s="12"/>
      <c r="K3854" s="12"/>
      <c r="L3854" s="12"/>
      <c r="M3854" s="12"/>
    </row>
    <row r="3855" spans="4:13">
      <c r="D3855" s="12"/>
      <c r="E3855" s="89"/>
      <c r="F3855" s="12"/>
      <c r="G3855" s="12"/>
      <c r="H3855" s="12"/>
      <c r="I3855" s="12"/>
      <c r="J3855" s="12"/>
      <c r="K3855" s="12"/>
      <c r="L3855" s="12"/>
      <c r="M3855" s="12"/>
    </row>
    <row r="3856" spans="4:13">
      <c r="D3856" s="12"/>
      <c r="E3856" s="89"/>
      <c r="F3856" s="12"/>
      <c r="G3856" s="12"/>
      <c r="H3856" s="12"/>
      <c r="I3856" s="12"/>
      <c r="J3856" s="12"/>
      <c r="K3856" s="12"/>
      <c r="L3856" s="12"/>
      <c r="M3856" s="12"/>
    </row>
    <row r="3857" spans="4:13">
      <c r="D3857" s="12"/>
      <c r="E3857" s="89"/>
      <c r="F3857" s="12"/>
      <c r="G3857" s="12"/>
      <c r="H3857" s="12"/>
      <c r="I3857" s="12"/>
      <c r="J3857" s="12"/>
      <c r="K3857" s="12"/>
      <c r="L3857" s="12"/>
      <c r="M3857" s="12"/>
    </row>
    <row r="3858" spans="4:13">
      <c r="D3858" s="12"/>
      <c r="E3858" s="89"/>
      <c r="F3858" s="12"/>
      <c r="G3858" s="12"/>
      <c r="H3858" s="12"/>
      <c r="I3858" s="12"/>
      <c r="J3858" s="12"/>
      <c r="K3858" s="12"/>
      <c r="L3858" s="12"/>
      <c r="M3858" s="12"/>
    </row>
    <row r="3859" spans="4:13">
      <c r="D3859" s="12"/>
      <c r="E3859" s="89"/>
      <c r="F3859" s="12"/>
      <c r="G3859" s="12"/>
      <c r="H3859" s="12"/>
      <c r="I3859" s="12"/>
      <c r="J3859" s="12"/>
      <c r="K3859" s="12"/>
      <c r="L3859" s="12"/>
      <c r="M3859" s="12"/>
    </row>
    <row r="3860" spans="4:13">
      <c r="D3860" s="12"/>
      <c r="E3860" s="89"/>
      <c r="F3860" s="12"/>
      <c r="G3860" s="12"/>
      <c r="H3860" s="12"/>
      <c r="I3860" s="12"/>
      <c r="J3860" s="12"/>
      <c r="K3860" s="12"/>
      <c r="L3860" s="12"/>
      <c r="M3860" s="12"/>
    </row>
    <row r="3861" spans="4:13">
      <c r="D3861" s="12"/>
      <c r="E3861" s="89"/>
      <c r="F3861" s="12"/>
      <c r="G3861" s="12"/>
      <c r="H3861" s="12"/>
      <c r="I3861" s="12"/>
      <c r="J3861" s="12"/>
      <c r="K3861" s="12"/>
      <c r="L3861" s="12"/>
      <c r="M3861" s="12"/>
    </row>
    <row r="3862" spans="4:13">
      <c r="D3862" s="12"/>
      <c r="E3862" s="89"/>
      <c r="F3862" s="12"/>
      <c r="G3862" s="12"/>
      <c r="H3862" s="12"/>
      <c r="I3862" s="12"/>
      <c r="J3862" s="12"/>
      <c r="K3862" s="12"/>
      <c r="L3862" s="12"/>
      <c r="M3862" s="12"/>
    </row>
    <row r="3863" spans="4:13">
      <c r="D3863" s="12"/>
      <c r="E3863" s="89"/>
      <c r="F3863" s="12"/>
      <c r="G3863" s="12"/>
      <c r="H3863" s="12"/>
      <c r="I3863" s="12"/>
      <c r="J3863" s="12"/>
      <c r="K3863" s="12"/>
      <c r="L3863" s="12"/>
      <c r="M3863" s="12"/>
    </row>
    <row r="3864" spans="4:13">
      <c r="D3864" s="12"/>
      <c r="E3864" s="89"/>
      <c r="F3864" s="12"/>
      <c r="G3864" s="12"/>
      <c r="H3864" s="12"/>
      <c r="I3864" s="12"/>
      <c r="J3864" s="12"/>
      <c r="K3864" s="12"/>
      <c r="L3864" s="12"/>
      <c r="M3864" s="12"/>
    </row>
    <row r="3865" spans="4:13">
      <c r="D3865" s="12"/>
      <c r="E3865" s="89"/>
      <c r="F3865" s="12"/>
      <c r="G3865" s="12"/>
      <c r="H3865" s="12"/>
      <c r="I3865" s="12"/>
      <c r="J3865" s="12"/>
      <c r="K3865" s="12"/>
      <c r="L3865" s="12"/>
      <c r="M3865" s="12"/>
    </row>
    <row r="3866" spans="4:13">
      <c r="D3866" s="12"/>
      <c r="E3866" s="89"/>
      <c r="F3866" s="12"/>
      <c r="G3866" s="12"/>
      <c r="H3866" s="12"/>
      <c r="I3866" s="12"/>
      <c r="J3866" s="12"/>
      <c r="K3866" s="12"/>
      <c r="L3866" s="12"/>
      <c r="M3866" s="12"/>
    </row>
    <row r="3867" spans="4:13">
      <c r="D3867" s="12"/>
      <c r="E3867" s="89"/>
      <c r="F3867" s="12"/>
      <c r="G3867" s="12"/>
      <c r="H3867" s="12"/>
      <c r="I3867" s="12"/>
      <c r="J3867" s="12"/>
      <c r="K3867" s="12"/>
      <c r="L3867" s="12"/>
      <c r="M3867" s="12"/>
    </row>
    <row r="3868" spans="4:13">
      <c r="D3868" s="12"/>
      <c r="E3868" s="89"/>
      <c r="F3868" s="12"/>
      <c r="G3868" s="12"/>
      <c r="H3868" s="12"/>
      <c r="I3868" s="12"/>
      <c r="J3868" s="12"/>
      <c r="K3868" s="12"/>
      <c r="L3868" s="12"/>
      <c r="M3868" s="12"/>
    </row>
    <row r="3869" spans="4:13">
      <c r="D3869" s="12"/>
      <c r="E3869" s="89"/>
      <c r="F3869" s="12"/>
      <c r="G3869" s="12"/>
      <c r="H3869" s="12"/>
      <c r="I3869" s="12"/>
      <c r="J3869" s="12"/>
      <c r="K3869" s="12"/>
      <c r="L3869" s="12"/>
      <c r="M3869" s="12"/>
    </row>
    <row r="3870" spans="4:13">
      <c r="D3870" s="12"/>
      <c r="E3870" s="89"/>
      <c r="F3870" s="12"/>
      <c r="G3870" s="12"/>
      <c r="H3870" s="12"/>
      <c r="I3870" s="12"/>
      <c r="J3870" s="12"/>
      <c r="K3870" s="12"/>
      <c r="L3870" s="12"/>
      <c r="M3870" s="12"/>
    </row>
    <row r="3871" spans="4:13">
      <c r="D3871" s="12"/>
      <c r="E3871" s="89"/>
      <c r="F3871" s="12"/>
      <c r="G3871" s="12"/>
      <c r="H3871" s="12"/>
      <c r="I3871" s="12"/>
      <c r="J3871" s="12"/>
      <c r="K3871" s="12"/>
      <c r="L3871" s="12"/>
      <c r="M3871" s="12"/>
    </row>
    <row r="3872" spans="4:13">
      <c r="D3872" s="12"/>
      <c r="E3872" s="89"/>
      <c r="F3872" s="12"/>
      <c r="G3872" s="12"/>
      <c r="H3872" s="12"/>
      <c r="I3872" s="12"/>
      <c r="J3872" s="12"/>
      <c r="K3872" s="12"/>
      <c r="L3872" s="12"/>
      <c r="M3872" s="12"/>
    </row>
    <row r="3873" spans="4:13">
      <c r="D3873" s="12"/>
      <c r="E3873" s="89"/>
      <c r="F3873" s="12"/>
      <c r="G3873" s="12"/>
      <c r="H3873" s="12"/>
      <c r="I3873" s="12"/>
      <c r="J3873" s="12"/>
      <c r="K3873" s="12"/>
      <c r="L3873" s="12"/>
      <c r="M3873" s="12"/>
    </row>
    <row r="3874" spans="4:13">
      <c r="D3874" s="12"/>
      <c r="E3874" s="89"/>
      <c r="F3874" s="12"/>
      <c r="G3874" s="12"/>
      <c r="H3874" s="12"/>
      <c r="I3874" s="12"/>
      <c r="J3874" s="12"/>
      <c r="K3874" s="12"/>
      <c r="L3874" s="12"/>
      <c r="M3874" s="12"/>
    </row>
    <row r="3875" spans="4:13">
      <c r="D3875" s="12"/>
      <c r="E3875" s="89"/>
      <c r="F3875" s="12"/>
      <c r="G3875" s="12"/>
      <c r="H3875" s="12"/>
      <c r="I3875" s="12"/>
      <c r="J3875" s="12"/>
      <c r="K3875" s="12"/>
      <c r="L3875" s="12"/>
      <c r="M3875" s="12"/>
    </row>
    <row r="3876" spans="4:13">
      <c r="D3876" s="12"/>
      <c r="E3876" s="89"/>
      <c r="F3876" s="12"/>
      <c r="G3876" s="12"/>
      <c r="H3876" s="12"/>
      <c r="I3876" s="12"/>
      <c r="J3876" s="12"/>
      <c r="K3876" s="12"/>
      <c r="L3876" s="12"/>
      <c r="M3876" s="12"/>
    </row>
    <row r="3877" spans="4:13">
      <c r="D3877" s="12"/>
      <c r="E3877" s="89"/>
      <c r="F3877" s="12"/>
      <c r="G3877" s="12"/>
      <c r="H3877" s="12"/>
      <c r="I3877" s="12"/>
      <c r="J3877" s="12"/>
      <c r="K3877" s="12"/>
      <c r="L3877" s="12"/>
      <c r="M3877" s="12"/>
    </row>
    <row r="3878" spans="4:13">
      <c r="D3878" s="12"/>
      <c r="E3878" s="89"/>
      <c r="F3878" s="12"/>
      <c r="G3878" s="12"/>
      <c r="H3878" s="12"/>
      <c r="I3878" s="12"/>
      <c r="J3878" s="12"/>
      <c r="K3878" s="12"/>
      <c r="L3878" s="12"/>
      <c r="M3878" s="12"/>
    </row>
    <row r="3879" spans="4:13">
      <c r="D3879" s="12"/>
      <c r="E3879" s="89"/>
      <c r="F3879" s="12"/>
      <c r="G3879" s="12"/>
      <c r="H3879" s="12"/>
      <c r="I3879" s="12"/>
      <c r="J3879" s="12"/>
      <c r="K3879" s="12"/>
      <c r="L3879" s="12"/>
      <c r="M3879" s="12"/>
    </row>
    <row r="3880" spans="4:13">
      <c r="D3880" s="12"/>
      <c r="E3880" s="89"/>
      <c r="F3880" s="12"/>
      <c r="G3880" s="12"/>
      <c r="H3880" s="12"/>
      <c r="I3880" s="12"/>
      <c r="J3880" s="12"/>
      <c r="K3880" s="12"/>
      <c r="L3880" s="12"/>
      <c r="M3880" s="12"/>
    </row>
    <row r="3881" spans="4:13">
      <c r="D3881" s="12"/>
      <c r="E3881" s="89"/>
      <c r="F3881" s="12"/>
      <c r="G3881" s="12"/>
      <c r="H3881" s="12"/>
      <c r="I3881" s="12"/>
      <c r="J3881" s="12"/>
      <c r="K3881" s="12"/>
      <c r="L3881" s="12"/>
      <c r="M3881" s="12"/>
    </row>
    <row r="3882" spans="4:13">
      <c r="D3882" s="12"/>
      <c r="E3882" s="89"/>
      <c r="F3882" s="12"/>
      <c r="G3882" s="12"/>
      <c r="H3882" s="12"/>
      <c r="I3882" s="12"/>
      <c r="J3882" s="12"/>
      <c r="K3882" s="12"/>
      <c r="L3882" s="12"/>
      <c r="M3882" s="12"/>
    </row>
    <row r="3883" spans="4:13">
      <c r="D3883" s="12"/>
      <c r="E3883" s="89"/>
      <c r="F3883" s="12"/>
      <c r="G3883" s="12"/>
      <c r="H3883" s="12"/>
      <c r="I3883" s="12"/>
      <c r="J3883" s="12"/>
      <c r="K3883" s="12"/>
      <c r="L3883" s="12"/>
      <c r="M3883" s="12"/>
    </row>
    <row r="3884" spans="4:13">
      <c r="D3884" s="12"/>
      <c r="E3884" s="89"/>
      <c r="F3884" s="12"/>
      <c r="G3884" s="12"/>
      <c r="H3884" s="12"/>
      <c r="I3884" s="12"/>
      <c r="J3884" s="12"/>
      <c r="K3884" s="12"/>
      <c r="L3884" s="12"/>
      <c r="M3884" s="12"/>
    </row>
    <row r="3885" spans="4:13">
      <c r="D3885" s="12"/>
      <c r="E3885" s="89"/>
      <c r="F3885" s="12"/>
      <c r="G3885" s="12"/>
      <c r="H3885" s="12"/>
      <c r="I3885" s="12"/>
      <c r="J3885" s="12"/>
      <c r="K3885" s="12"/>
      <c r="L3885" s="12"/>
      <c r="M3885" s="12"/>
    </row>
    <row r="3886" spans="4:13">
      <c r="D3886" s="12"/>
      <c r="E3886" s="89"/>
      <c r="F3886" s="12"/>
      <c r="G3886" s="12"/>
      <c r="H3886" s="12"/>
      <c r="I3886" s="12"/>
      <c r="J3886" s="12"/>
      <c r="K3886" s="12"/>
      <c r="L3886" s="12"/>
      <c r="M3886" s="12"/>
    </row>
    <row r="3887" spans="4:13">
      <c r="D3887" s="12"/>
      <c r="E3887" s="89"/>
      <c r="F3887" s="12"/>
      <c r="G3887" s="12"/>
      <c r="H3887" s="12"/>
      <c r="I3887" s="12"/>
      <c r="J3887" s="12"/>
      <c r="K3887" s="12"/>
      <c r="L3887" s="12"/>
      <c r="M3887" s="12"/>
    </row>
    <row r="3888" spans="4:13">
      <c r="D3888" s="12"/>
      <c r="E3888" s="89"/>
      <c r="F3888" s="12"/>
      <c r="G3888" s="12"/>
      <c r="H3888" s="12"/>
      <c r="I3888" s="12"/>
      <c r="J3888" s="12"/>
      <c r="K3888" s="12"/>
      <c r="L3888" s="12"/>
      <c r="M3888" s="12"/>
    </row>
    <row r="3889" spans="4:13">
      <c r="D3889" s="12"/>
      <c r="E3889" s="89"/>
      <c r="F3889" s="12"/>
      <c r="G3889" s="12"/>
      <c r="H3889" s="12"/>
      <c r="I3889" s="12"/>
      <c r="J3889" s="12"/>
      <c r="K3889" s="12"/>
      <c r="L3889" s="12"/>
      <c r="M3889" s="12"/>
    </row>
    <row r="3890" spans="4:13">
      <c r="D3890" s="12"/>
      <c r="E3890" s="89"/>
      <c r="F3890" s="12"/>
      <c r="G3890" s="12"/>
      <c r="H3890" s="12"/>
      <c r="I3890" s="12"/>
      <c r="J3890" s="12"/>
      <c r="K3890" s="12"/>
      <c r="L3890" s="12"/>
      <c r="M3890" s="12"/>
    </row>
    <row r="3891" spans="4:13">
      <c r="D3891" s="12"/>
      <c r="E3891" s="89"/>
      <c r="F3891" s="12"/>
      <c r="G3891" s="12"/>
      <c r="H3891" s="12"/>
      <c r="I3891" s="12"/>
      <c r="J3891" s="12"/>
      <c r="K3891" s="12"/>
      <c r="L3891" s="12"/>
      <c r="M3891" s="12"/>
    </row>
    <row r="3892" spans="4:13">
      <c r="D3892" s="12"/>
      <c r="E3892" s="89"/>
      <c r="F3892" s="12"/>
      <c r="G3892" s="12"/>
      <c r="H3892" s="12"/>
      <c r="I3892" s="12"/>
      <c r="J3892" s="12"/>
      <c r="K3892" s="12"/>
      <c r="L3892" s="12"/>
      <c r="M3892" s="12"/>
    </row>
    <row r="3893" spans="4:13">
      <c r="D3893" s="12"/>
      <c r="E3893" s="89"/>
      <c r="F3893" s="12"/>
      <c r="G3893" s="12"/>
      <c r="H3893" s="12"/>
      <c r="I3893" s="12"/>
      <c r="J3893" s="12"/>
      <c r="K3893" s="12"/>
      <c r="L3893" s="12"/>
      <c r="M3893" s="12"/>
    </row>
    <row r="3894" spans="4:13">
      <c r="D3894" s="12"/>
      <c r="E3894" s="89"/>
      <c r="F3894" s="12"/>
      <c r="G3894" s="12"/>
      <c r="H3894" s="12"/>
      <c r="I3894" s="12"/>
      <c r="J3894" s="12"/>
      <c r="K3894" s="12"/>
      <c r="L3894" s="12"/>
      <c r="M3894" s="12"/>
    </row>
    <row r="3895" spans="4:13">
      <c r="D3895" s="12"/>
      <c r="E3895" s="89"/>
      <c r="F3895" s="12"/>
      <c r="G3895" s="12"/>
      <c r="H3895" s="12"/>
      <c r="I3895" s="12"/>
      <c r="J3895" s="12"/>
      <c r="K3895" s="12"/>
      <c r="L3895" s="12"/>
      <c r="M3895" s="12"/>
    </row>
    <row r="3896" spans="4:13">
      <c r="D3896" s="12"/>
      <c r="E3896" s="89"/>
      <c r="F3896" s="12"/>
      <c r="G3896" s="12"/>
      <c r="H3896" s="12"/>
      <c r="I3896" s="12"/>
      <c r="J3896" s="12"/>
      <c r="K3896" s="12"/>
      <c r="L3896" s="12"/>
      <c r="M3896" s="12"/>
    </row>
    <row r="3897" spans="4:13">
      <c r="D3897" s="12"/>
      <c r="E3897" s="89"/>
      <c r="F3897" s="12"/>
      <c r="G3897" s="12"/>
      <c r="H3897" s="12"/>
      <c r="I3897" s="12"/>
      <c r="J3897" s="12"/>
      <c r="K3897" s="12"/>
      <c r="L3897" s="12"/>
      <c r="M3897" s="12"/>
    </row>
    <row r="3898" spans="4:13">
      <c r="D3898" s="12"/>
      <c r="E3898" s="89"/>
      <c r="F3898" s="12"/>
      <c r="G3898" s="12"/>
      <c r="H3898" s="12"/>
      <c r="I3898" s="12"/>
      <c r="J3898" s="12"/>
      <c r="K3898" s="12"/>
      <c r="L3898" s="12"/>
      <c r="M3898" s="12"/>
    </row>
    <row r="3899" spans="4:13">
      <c r="D3899" s="12"/>
      <c r="E3899" s="89"/>
      <c r="F3899" s="12"/>
      <c r="G3899" s="12"/>
      <c r="H3899" s="12"/>
      <c r="I3899" s="12"/>
      <c r="J3899" s="12"/>
      <c r="K3899" s="12"/>
      <c r="L3899" s="12"/>
      <c r="M3899" s="12"/>
    </row>
    <row r="3900" spans="4:13">
      <c r="D3900" s="12"/>
      <c r="E3900" s="89"/>
      <c r="F3900" s="12"/>
      <c r="G3900" s="12"/>
      <c r="H3900" s="12"/>
      <c r="I3900" s="12"/>
      <c r="J3900" s="12"/>
      <c r="K3900" s="12"/>
      <c r="L3900" s="12"/>
      <c r="M3900" s="12"/>
    </row>
    <row r="3901" spans="4:13">
      <c r="D3901" s="12"/>
      <c r="E3901" s="89"/>
      <c r="F3901" s="12"/>
      <c r="G3901" s="12"/>
      <c r="H3901" s="12"/>
      <c r="I3901" s="12"/>
      <c r="J3901" s="12"/>
      <c r="K3901" s="12"/>
      <c r="L3901" s="12"/>
      <c r="M3901" s="12"/>
    </row>
    <row r="3902" spans="4:13">
      <c r="D3902" s="12"/>
      <c r="E3902" s="89"/>
      <c r="F3902" s="12"/>
      <c r="G3902" s="12"/>
      <c r="H3902" s="12"/>
      <c r="I3902" s="12"/>
      <c r="J3902" s="12"/>
      <c r="K3902" s="12"/>
      <c r="L3902" s="12"/>
      <c r="M3902" s="12"/>
    </row>
    <row r="3903" spans="4:13">
      <c r="D3903" s="12"/>
      <c r="E3903" s="89"/>
      <c r="F3903" s="12"/>
      <c r="G3903" s="12"/>
      <c r="H3903" s="12"/>
      <c r="I3903" s="12"/>
      <c r="J3903" s="12"/>
      <c r="K3903" s="12"/>
      <c r="L3903" s="12"/>
      <c r="M3903" s="12"/>
    </row>
    <row r="3904" spans="4:13">
      <c r="D3904" s="12"/>
      <c r="E3904" s="89"/>
      <c r="F3904" s="12"/>
      <c r="G3904" s="12"/>
      <c r="H3904" s="12"/>
      <c r="I3904" s="12"/>
      <c r="J3904" s="12"/>
      <c r="K3904" s="12"/>
      <c r="L3904" s="12"/>
      <c r="M3904" s="12"/>
    </row>
    <row r="3905" spans="4:13">
      <c r="D3905" s="12"/>
      <c r="E3905" s="89"/>
      <c r="F3905" s="12"/>
      <c r="G3905" s="12"/>
      <c r="H3905" s="12"/>
      <c r="I3905" s="12"/>
      <c r="J3905" s="12"/>
      <c r="K3905" s="12"/>
      <c r="L3905" s="12"/>
      <c r="M3905" s="12"/>
    </row>
    <row r="3906" spans="4:13">
      <c r="D3906" s="12"/>
      <c r="E3906" s="89"/>
      <c r="F3906" s="12"/>
      <c r="G3906" s="12"/>
      <c r="H3906" s="12"/>
      <c r="I3906" s="12"/>
      <c r="J3906" s="12"/>
      <c r="K3906" s="12"/>
      <c r="L3906" s="12"/>
      <c r="M3906" s="12"/>
    </row>
    <row r="3907" spans="4:13">
      <c r="D3907" s="12"/>
      <c r="E3907" s="89"/>
      <c r="F3907" s="12"/>
      <c r="G3907" s="12"/>
      <c r="H3907" s="12"/>
      <c r="I3907" s="12"/>
      <c r="J3907" s="12"/>
      <c r="K3907" s="12"/>
      <c r="L3907" s="12"/>
      <c r="M3907" s="12"/>
    </row>
    <row r="3908" spans="4:13">
      <c r="D3908" s="12"/>
      <c r="E3908" s="89"/>
      <c r="F3908" s="12"/>
      <c r="G3908" s="12"/>
      <c r="H3908" s="12"/>
      <c r="I3908" s="12"/>
      <c r="J3908" s="12"/>
      <c r="K3908" s="12"/>
      <c r="L3908" s="12"/>
      <c r="M3908" s="12"/>
    </row>
    <row r="3909" spans="4:13">
      <c r="D3909" s="12"/>
      <c r="E3909" s="89"/>
      <c r="F3909" s="12"/>
      <c r="G3909" s="12"/>
      <c r="H3909" s="12"/>
      <c r="I3909" s="12"/>
      <c r="J3909" s="12"/>
      <c r="K3909" s="12"/>
      <c r="L3909" s="12"/>
      <c r="M3909" s="12"/>
    </row>
    <row r="3910" spans="4:13">
      <c r="D3910" s="12"/>
      <c r="E3910" s="89"/>
      <c r="F3910" s="12"/>
      <c r="G3910" s="12"/>
      <c r="H3910" s="12"/>
      <c r="I3910" s="12"/>
      <c r="J3910" s="12"/>
      <c r="K3910" s="12"/>
      <c r="L3910" s="12"/>
      <c r="M3910" s="12"/>
    </row>
    <row r="3911" spans="4:13">
      <c r="D3911" s="12"/>
      <c r="E3911" s="89"/>
      <c r="F3911" s="12"/>
      <c r="G3911" s="12"/>
      <c r="H3911" s="12"/>
      <c r="I3911" s="12"/>
      <c r="J3911" s="12"/>
      <c r="K3911" s="12"/>
      <c r="L3911" s="12"/>
      <c r="M3911" s="12"/>
    </row>
    <row r="3912" spans="4:13">
      <c r="D3912" s="12"/>
      <c r="E3912" s="89"/>
      <c r="F3912" s="12"/>
      <c r="G3912" s="12"/>
      <c r="H3912" s="12"/>
      <c r="I3912" s="12"/>
      <c r="J3912" s="12"/>
      <c r="K3912" s="12"/>
      <c r="L3912" s="12"/>
      <c r="M3912" s="12"/>
    </row>
    <row r="3913" spans="4:13">
      <c r="D3913" s="12"/>
      <c r="E3913" s="89"/>
      <c r="F3913" s="12"/>
      <c r="G3913" s="12"/>
      <c r="H3913" s="12"/>
      <c r="I3913" s="12"/>
      <c r="J3913" s="12"/>
      <c r="K3913" s="12"/>
      <c r="L3913" s="12"/>
      <c r="M3913" s="12"/>
    </row>
    <row r="3914" spans="4:13">
      <c r="D3914" s="12"/>
      <c r="E3914" s="89"/>
      <c r="F3914" s="12"/>
      <c r="G3914" s="12"/>
      <c r="H3914" s="12"/>
      <c r="I3914" s="12"/>
      <c r="J3914" s="12"/>
      <c r="K3914" s="12"/>
      <c r="L3914" s="12"/>
      <c r="M3914" s="12"/>
    </row>
    <row r="3915" spans="4:13">
      <c r="D3915" s="12"/>
      <c r="E3915" s="89"/>
      <c r="F3915" s="12"/>
      <c r="G3915" s="12"/>
      <c r="H3915" s="12"/>
      <c r="I3915" s="12"/>
      <c r="J3915" s="12"/>
      <c r="K3915" s="12"/>
      <c r="L3915" s="12"/>
      <c r="M3915" s="12"/>
    </row>
    <row r="3916" spans="4:13">
      <c r="D3916" s="12"/>
      <c r="E3916" s="89"/>
      <c r="F3916" s="12"/>
      <c r="G3916" s="12"/>
      <c r="H3916" s="12"/>
      <c r="I3916" s="12"/>
      <c r="J3916" s="12"/>
      <c r="K3916" s="12"/>
      <c r="L3916" s="12"/>
      <c r="M3916" s="12"/>
    </row>
    <row r="3917" spans="4:13">
      <c r="D3917" s="12"/>
      <c r="E3917" s="89"/>
      <c r="F3917" s="12"/>
      <c r="G3917" s="12"/>
      <c r="H3917" s="12"/>
      <c r="I3917" s="12"/>
      <c r="J3917" s="12"/>
      <c r="K3917" s="12"/>
      <c r="L3917" s="12"/>
      <c r="M3917" s="12"/>
    </row>
    <row r="3918" spans="4:13">
      <c r="D3918" s="12"/>
      <c r="E3918" s="89"/>
      <c r="F3918" s="12"/>
      <c r="G3918" s="12"/>
      <c r="H3918" s="12"/>
      <c r="I3918" s="12"/>
      <c r="J3918" s="12"/>
      <c r="K3918" s="12"/>
      <c r="L3918" s="12"/>
      <c r="M3918" s="12"/>
    </row>
    <row r="3919" spans="4:13">
      <c r="D3919" s="12"/>
      <c r="E3919" s="89"/>
      <c r="F3919" s="12"/>
      <c r="G3919" s="12"/>
      <c r="H3919" s="12"/>
      <c r="I3919" s="12"/>
      <c r="J3919" s="12"/>
      <c r="K3919" s="12"/>
      <c r="L3919" s="12"/>
      <c r="M3919" s="12"/>
    </row>
    <row r="3920" spans="4:13">
      <c r="D3920" s="12"/>
      <c r="E3920" s="89"/>
      <c r="F3920" s="12"/>
      <c r="G3920" s="12"/>
      <c r="H3920" s="12"/>
      <c r="I3920" s="12"/>
      <c r="J3920" s="12"/>
      <c r="K3920" s="12"/>
      <c r="L3920" s="12"/>
      <c r="M3920" s="12"/>
    </row>
    <row r="3921" spans="4:13">
      <c r="D3921" s="12"/>
      <c r="E3921" s="89"/>
      <c r="F3921" s="12"/>
      <c r="G3921" s="12"/>
      <c r="H3921" s="12"/>
      <c r="I3921" s="12"/>
      <c r="J3921" s="12"/>
      <c r="K3921" s="12"/>
      <c r="L3921" s="12"/>
      <c r="M3921" s="12"/>
    </row>
    <row r="3922" spans="4:13">
      <c r="D3922" s="12"/>
      <c r="E3922" s="89"/>
      <c r="F3922" s="12"/>
      <c r="G3922" s="12"/>
      <c r="H3922" s="12"/>
      <c r="I3922" s="12"/>
      <c r="J3922" s="12"/>
      <c r="K3922" s="12"/>
      <c r="L3922" s="12"/>
      <c r="M3922" s="12"/>
    </row>
    <row r="3923" spans="4:13">
      <c r="D3923" s="12"/>
      <c r="E3923" s="89"/>
      <c r="F3923" s="12"/>
      <c r="G3923" s="12"/>
      <c r="H3923" s="12"/>
      <c r="I3923" s="12"/>
      <c r="J3923" s="12"/>
      <c r="K3923" s="12"/>
      <c r="L3923" s="12"/>
      <c r="M3923" s="12"/>
    </row>
    <row r="3924" spans="4:13">
      <c r="D3924" s="12"/>
      <c r="E3924" s="89"/>
      <c r="F3924" s="12"/>
      <c r="G3924" s="12"/>
      <c r="H3924" s="12"/>
      <c r="I3924" s="12"/>
      <c r="J3924" s="12"/>
      <c r="K3924" s="12"/>
      <c r="L3924" s="12"/>
      <c r="M3924" s="12"/>
    </row>
    <row r="3925" spans="4:13">
      <c r="D3925" s="12"/>
      <c r="E3925" s="89"/>
      <c r="F3925" s="12"/>
      <c r="G3925" s="12"/>
      <c r="H3925" s="12"/>
      <c r="I3925" s="12"/>
      <c r="J3925" s="12"/>
      <c r="K3925" s="12"/>
      <c r="L3925" s="12"/>
      <c r="M3925" s="12"/>
    </row>
    <row r="3926" spans="4:13">
      <c r="D3926" s="12"/>
      <c r="E3926" s="89"/>
      <c r="F3926" s="12"/>
      <c r="G3926" s="12"/>
      <c r="H3926" s="12"/>
      <c r="I3926" s="12"/>
      <c r="J3926" s="12"/>
      <c r="K3926" s="12"/>
      <c r="L3926" s="12"/>
      <c r="M3926" s="12"/>
    </row>
    <row r="3927" spans="4:13">
      <c r="D3927" s="12"/>
      <c r="E3927" s="89"/>
      <c r="F3927" s="12"/>
      <c r="G3927" s="12"/>
      <c r="H3927" s="12"/>
      <c r="I3927" s="12"/>
      <c r="J3927" s="12"/>
      <c r="K3927" s="12"/>
      <c r="L3927" s="12"/>
      <c r="M3927" s="12"/>
    </row>
    <row r="3928" spans="4:13">
      <c r="D3928" s="12"/>
      <c r="E3928" s="89"/>
      <c r="F3928" s="12"/>
      <c r="G3928" s="12"/>
      <c r="H3928" s="12"/>
      <c r="I3928" s="12"/>
      <c r="J3928" s="12"/>
      <c r="K3928" s="12"/>
      <c r="L3928" s="12"/>
      <c r="M3928" s="12"/>
    </row>
    <row r="3929" spans="4:13">
      <c r="D3929" s="12"/>
      <c r="E3929" s="89"/>
      <c r="F3929" s="12"/>
      <c r="G3929" s="12"/>
      <c r="H3929" s="12"/>
      <c r="I3929" s="12"/>
      <c r="J3929" s="12"/>
      <c r="K3929" s="12"/>
      <c r="L3929" s="12"/>
      <c r="M3929" s="12"/>
    </row>
    <row r="3930" spans="4:13">
      <c r="D3930" s="12"/>
      <c r="E3930" s="89"/>
      <c r="F3930" s="12"/>
      <c r="G3930" s="12"/>
      <c r="H3930" s="12"/>
      <c r="I3930" s="12"/>
      <c r="J3930" s="12"/>
      <c r="K3930" s="12"/>
      <c r="L3930" s="12"/>
      <c r="M3930" s="12"/>
    </row>
    <row r="3931" spans="4:13">
      <c r="D3931" s="12"/>
      <c r="E3931" s="89"/>
      <c r="F3931" s="12"/>
      <c r="G3931" s="12"/>
      <c r="H3931" s="12"/>
      <c r="I3931" s="12"/>
      <c r="J3931" s="12"/>
      <c r="K3931" s="12"/>
      <c r="L3931" s="12"/>
      <c r="M3931" s="12"/>
    </row>
    <row r="3932" spans="4:13">
      <c r="D3932" s="12"/>
      <c r="E3932" s="89"/>
      <c r="F3932" s="12"/>
      <c r="G3932" s="12"/>
      <c r="H3932" s="12"/>
      <c r="I3932" s="12"/>
      <c r="J3932" s="12"/>
      <c r="K3932" s="12"/>
      <c r="L3932" s="12"/>
      <c r="M3932" s="12"/>
    </row>
    <row r="3933" spans="4:13">
      <c r="D3933" s="12"/>
      <c r="E3933" s="89"/>
      <c r="F3933" s="12"/>
      <c r="G3933" s="12"/>
      <c r="H3933" s="12"/>
      <c r="I3933" s="12"/>
      <c r="J3933" s="12"/>
      <c r="K3933" s="12"/>
      <c r="L3933" s="12"/>
      <c r="M3933" s="12"/>
    </row>
    <row r="3934" spans="4:13">
      <c r="D3934" s="12"/>
      <c r="E3934" s="89"/>
      <c r="F3934" s="12"/>
      <c r="G3934" s="12"/>
      <c r="H3934" s="12"/>
      <c r="I3934" s="12"/>
      <c r="J3934" s="12"/>
      <c r="K3934" s="12"/>
      <c r="L3934" s="12"/>
      <c r="M3934" s="12"/>
    </row>
    <row r="3935" spans="4:13">
      <c r="D3935" s="12"/>
      <c r="E3935" s="89"/>
      <c r="F3935" s="12"/>
      <c r="G3935" s="12"/>
      <c r="H3935" s="12"/>
      <c r="I3935" s="12"/>
      <c r="J3935" s="12"/>
      <c r="K3935" s="12"/>
      <c r="L3935" s="12"/>
      <c r="M3935" s="12"/>
    </row>
    <row r="3936" spans="4:13">
      <c r="D3936" s="12"/>
      <c r="E3936" s="89"/>
      <c r="F3936" s="12"/>
      <c r="G3936" s="12"/>
      <c r="H3936" s="12"/>
      <c r="I3936" s="12"/>
      <c r="J3936" s="12"/>
      <c r="K3936" s="12"/>
      <c r="L3936" s="12"/>
      <c r="M3936" s="12"/>
    </row>
    <row r="3937" spans="4:13">
      <c r="D3937" s="12"/>
      <c r="E3937" s="89"/>
      <c r="F3937" s="12"/>
      <c r="G3937" s="12"/>
      <c r="H3937" s="12"/>
      <c r="I3937" s="12"/>
      <c r="J3937" s="12"/>
      <c r="K3937" s="12"/>
      <c r="L3937" s="12"/>
      <c r="M3937" s="12"/>
    </row>
    <row r="3938" spans="4:13">
      <c r="D3938" s="12"/>
      <c r="E3938" s="89"/>
      <c r="F3938" s="12"/>
      <c r="G3938" s="12"/>
      <c r="H3938" s="12"/>
      <c r="I3938" s="12"/>
      <c r="J3938" s="12"/>
      <c r="K3938" s="12"/>
      <c r="L3938" s="12"/>
      <c r="M3938" s="12"/>
    </row>
    <row r="3939" spans="4:13">
      <c r="D3939" s="12"/>
      <c r="E3939" s="89"/>
      <c r="F3939" s="12"/>
      <c r="G3939" s="12"/>
      <c r="H3939" s="12"/>
      <c r="I3939" s="12"/>
      <c r="J3939" s="12"/>
      <c r="K3939" s="12"/>
      <c r="L3939" s="12"/>
      <c r="M3939" s="12"/>
    </row>
    <row r="3940" spans="4:13">
      <c r="D3940" s="12"/>
      <c r="E3940" s="89"/>
      <c r="F3940" s="12"/>
      <c r="G3940" s="12"/>
      <c r="H3940" s="12"/>
      <c r="I3940" s="12"/>
      <c r="J3940" s="12"/>
      <c r="K3940" s="12"/>
      <c r="L3940" s="12"/>
      <c r="M3940" s="12"/>
    </row>
    <row r="3941" spans="4:13">
      <c r="D3941" s="12"/>
      <c r="E3941" s="89"/>
      <c r="F3941" s="12"/>
      <c r="G3941" s="12"/>
      <c r="H3941" s="12"/>
      <c r="I3941" s="12"/>
      <c r="J3941" s="12"/>
      <c r="K3941" s="12"/>
      <c r="L3941" s="12"/>
      <c r="M3941" s="12"/>
    </row>
    <row r="3942" spans="4:13">
      <c r="D3942" s="12"/>
      <c r="E3942" s="89"/>
      <c r="F3942" s="12"/>
      <c r="G3942" s="12"/>
      <c r="H3942" s="12"/>
      <c r="I3942" s="12"/>
      <c r="J3942" s="12"/>
      <c r="K3942" s="12"/>
      <c r="L3942" s="12"/>
      <c r="M3942" s="12"/>
    </row>
    <row r="3943" spans="4:13">
      <c r="D3943" s="12"/>
      <c r="E3943" s="89"/>
      <c r="F3943" s="12"/>
      <c r="G3943" s="12"/>
      <c r="H3943" s="12"/>
      <c r="I3943" s="12"/>
      <c r="J3943" s="12"/>
      <c r="K3943" s="12"/>
      <c r="L3943" s="12"/>
      <c r="M3943" s="12"/>
    </row>
    <row r="3944" spans="4:13">
      <c r="D3944" s="12"/>
      <c r="E3944" s="89"/>
      <c r="F3944" s="12"/>
      <c r="G3944" s="12"/>
      <c r="H3944" s="12"/>
      <c r="I3944" s="12"/>
      <c r="J3944" s="12"/>
      <c r="K3944" s="12"/>
      <c r="L3944" s="12"/>
      <c r="M3944" s="12"/>
    </row>
    <row r="3945" spans="4:13">
      <c r="D3945" s="12"/>
      <c r="E3945" s="89"/>
      <c r="F3945" s="12"/>
      <c r="G3945" s="12"/>
      <c r="H3945" s="12"/>
      <c r="I3945" s="12"/>
      <c r="J3945" s="12"/>
      <c r="K3945" s="12"/>
      <c r="L3945" s="12"/>
      <c r="M3945" s="12"/>
    </row>
    <row r="3946" spans="4:13">
      <c r="D3946" s="12"/>
      <c r="E3946" s="89"/>
      <c r="F3946" s="12"/>
      <c r="G3946" s="12"/>
      <c r="H3946" s="12"/>
      <c r="I3946" s="12"/>
      <c r="J3946" s="12"/>
      <c r="K3946" s="12"/>
      <c r="L3946" s="12"/>
      <c r="M3946" s="12"/>
    </row>
    <row r="3947" spans="4:13">
      <c r="D3947" s="12"/>
      <c r="E3947" s="89"/>
      <c r="F3947" s="12"/>
      <c r="G3947" s="12"/>
      <c r="H3947" s="12"/>
      <c r="I3947" s="12"/>
      <c r="J3947" s="12"/>
      <c r="K3947" s="12"/>
      <c r="L3947" s="12"/>
      <c r="M3947" s="12"/>
    </row>
    <row r="3948" spans="4:13">
      <c r="D3948" s="12"/>
      <c r="E3948" s="89"/>
      <c r="F3948" s="12"/>
      <c r="G3948" s="12"/>
      <c r="H3948" s="12"/>
      <c r="I3948" s="12"/>
      <c r="J3948" s="12"/>
      <c r="K3948" s="12"/>
      <c r="L3948" s="12"/>
      <c r="M3948" s="12"/>
    </row>
    <row r="3949" spans="4:13">
      <c r="D3949" s="12"/>
      <c r="E3949" s="89"/>
      <c r="F3949" s="12"/>
      <c r="G3949" s="12"/>
      <c r="H3949" s="12"/>
      <c r="I3949" s="12"/>
      <c r="J3949" s="12"/>
      <c r="K3949" s="12"/>
      <c r="L3949" s="12"/>
      <c r="M3949" s="12"/>
    </row>
    <row r="3950" spans="4:13">
      <c r="D3950" s="12"/>
      <c r="E3950" s="89"/>
      <c r="F3950" s="12"/>
      <c r="G3950" s="12"/>
      <c r="H3950" s="12"/>
      <c r="I3950" s="12"/>
      <c r="J3950" s="12"/>
      <c r="K3950" s="12"/>
      <c r="L3950" s="12"/>
      <c r="M3950" s="12"/>
    </row>
    <row r="3951" spans="4:13">
      <c r="D3951" s="12"/>
      <c r="E3951" s="89"/>
      <c r="F3951" s="12"/>
      <c r="G3951" s="12"/>
      <c r="H3951" s="12"/>
      <c r="I3951" s="12"/>
      <c r="J3951" s="12"/>
      <c r="K3951" s="12"/>
      <c r="L3951" s="12"/>
      <c r="M3951" s="12"/>
    </row>
    <row r="3952" spans="4:13">
      <c r="D3952" s="12"/>
      <c r="E3952" s="89"/>
      <c r="F3952" s="12"/>
      <c r="G3952" s="12"/>
      <c r="H3952" s="12"/>
      <c r="I3952" s="12"/>
      <c r="J3952" s="12"/>
      <c r="K3952" s="12"/>
      <c r="L3952" s="12"/>
      <c r="M3952" s="12"/>
    </row>
    <row r="3953" spans="4:13">
      <c r="D3953" s="12"/>
      <c r="E3953" s="89"/>
      <c r="F3953" s="12"/>
      <c r="G3953" s="12"/>
      <c r="H3953" s="12"/>
      <c r="I3953" s="12"/>
      <c r="J3953" s="12"/>
      <c r="K3953" s="12"/>
      <c r="L3953" s="12"/>
      <c r="M3953" s="12"/>
    </row>
    <row r="3954" spans="4:13">
      <c r="D3954" s="12"/>
      <c r="E3954" s="89"/>
      <c r="F3954" s="12"/>
      <c r="G3954" s="12"/>
      <c r="H3954" s="12"/>
      <c r="I3954" s="12"/>
      <c r="J3954" s="12"/>
      <c r="K3954" s="12"/>
      <c r="L3954" s="12"/>
      <c r="M3954" s="12"/>
    </row>
    <row r="3955" spans="4:13">
      <c r="D3955" s="12"/>
      <c r="E3955" s="89"/>
      <c r="F3955" s="12"/>
      <c r="G3955" s="12"/>
      <c r="H3955" s="12"/>
      <c r="I3955" s="12"/>
      <c r="J3955" s="12"/>
      <c r="K3955" s="12"/>
      <c r="L3955" s="12"/>
      <c r="M3955" s="12"/>
    </row>
    <row r="3956" spans="4:13">
      <c r="D3956" s="12"/>
      <c r="E3956" s="89"/>
      <c r="F3956" s="12"/>
      <c r="G3956" s="12"/>
      <c r="H3956" s="12"/>
      <c r="I3956" s="12"/>
      <c r="J3956" s="12"/>
      <c r="K3956" s="12"/>
      <c r="L3956" s="12"/>
      <c r="M3956" s="12"/>
    </row>
    <row r="3957" spans="4:13">
      <c r="D3957" s="12"/>
      <c r="E3957" s="89"/>
      <c r="F3957" s="12"/>
      <c r="G3957" s="12"/>
      <c r="H3957" s="12"/>
      <c r="I3957" s="12"/>
      <c r="J3957" s="12"/>
      <c r="K3957" s="12"/>
      <c r="L3957" s="12"/>
      <c r="M3957" s="12"/>
    </row>
    <row r="3958" spans="4:13">
      <c r="D3958" s="12"/>
      <c r="E3958" s="89"/>
      <c r="F3958" s="12"/>
      <c r="G3958" s="12"/>
      <c r="H3958" s="12"/>
      <c r="I3958" s="12"/>
      <c r="J3958" s="12"/>
      <c r="K3958" s="12"/>
      <c r="L3958" s="12"/>
      <c r="M3958" s="12"/>
    </row>
    <row r="3959" spans="4:13">
      <c r="D3959" s="12"/>
      <c r="E3959" s="89"/>
      <c r="F3959" s="12"/>
      <c r="G3959" s="12"/>
      <c r="H3959" s="12"/>
      <c r="I3959" s="12"/>
      <c r="J3959" s="12"/>
      <c r="K3959" s="12"/>
      <c r="L3959" s="12"/>
      <c r="M3959" s="12"/>
    </row>
    <row r="3960" spans="4:13">
      <c r="D3960" s="12"/>
      <c r="E3960" s="89"/>
      <c r="F3960" s="12"/>
      <c r="G3960" s="12"/>
      <c r="H3960" s="12"/>
      <c r="I3960" s="12"/>
      <c r="J3960" s="12"/>
      <c r="K3960" s="12"/>
      <c r="L3960" s="12"/>
      <c r="M3960" s="12"/>
    </row>
    <row r="3961" spans="4:13">
      <c r="D3961" s="12"/>
      <c r="E3961" s="89"/>
      <c r="F3961" s="12"/>
      <c r="G3961" s="12"/>
      <c r="H3961" s="12"/>
      <c r="I3961" s="12"/>
      <c r="J3961" s="12"/>
      <c r="K3961" s="12"/>
      <c r="L3961" s="12"/>
      <c r="M3961" s="12"/>
    </row>
    <row r="3962" spans="4:13">
      <c r="D3962" s="12"/>
      <c r="E3962" s="89"/>
      <c r="F3962" s="12"/>
      <c r="G3962" s="12"/>
      <c r="H3962" s="12"/>
      <c r="I3962" s="12"/>
      <c r="J3962" s="12"/>
      <c r="K3962" s="12"/>
      <c r="L3962" s="12"/>
      <c r="M3962" s="12"/>
    </row>
    <row r="3963" spans="4:13">
      <c r="D3963" s="12"/>
      <c r="E3963" s="89"/>
      <c r="F3963" s="12"/>
      <c r="G3963" s="12"/>
      <c r="H3963" s="12"/>
      <c r="I3963" s="12"/>
      <c r="J3963" s="12"/>
      <c r="K3963" s="12"/>
      <c r="L3963" s="12"/>
      <c r="M3963" s="12"/>
    </row>
    <row r="3964" spans="4:13">
      <c r="D3964" s="12"/>
      <c r="E3964" s="89"/>
      <c r="F3964" s="12"/>
      <c r="G3964" s="12"/>
      <c r="H3964" s="12"/>
      <c r="I3964" s="12"/>
      <c r="J3964" s="12"/>
      <c r="K3964" s="12"/>
      <c r="L3964" s="12"/>
      <c r="M3964" s="12"/>
    </row>
    <row r="3965" spans="4:13">
      <c r="D3965" s="12"/>
      <c r="E3965" s="89"/>
      <c r="F3965" s="12"/>
      <c r="G3965" s="12"/>
      <c r="H3965" s="12"/>
      <c r="I3965" s="12"/>
      <c r="J3965" s="12"/>
      <c r="K3965" s="12"/>
      <c r="L3965" s="12"/>
      <c r="M3965" s="12"/>
    </row>
    <row r="3966" spans="4:13">
      <c r="D3966" s="12"/>
      <c r="E3966" s="89"/>
      <c r="F3966" s="12"/>
      <c r="G3966" s="12"/>
      <c r="H3966" s="12"/>
      <c r="I3966" s="12"/>
      <c r="J3966" s="12"/>
      <c r="K3966" s="12"/>
      <c r="L3966" s="12"/>
      <c r="M3966" s="12"/>
    </row>
    <row r="3967" spans="4:13">
      <c r="D3967" s="12"/>
      <c r="E3967" s="89"/>
      <c r="F3967" s="12"/>
      <c r="G3967" s="12"/>
      <c r="H3967" s="12"/>
      <c r="I3967" s="12"/>
      <c r="J3967" s="12"/>
      <c r="K3967" s="12"/>
      <c r="L3967" s="12"/>
      <c r="M3967" s="12"/>
    </row>
    <row r="3968" spans="4:13">
      <c r="D3968" s="12"/>
      <c r="E3968" s="89"/>
      <c r="F3968" s="12"/>
      <c r="G3968" s="12"/>
      <c r="H3968" s="12"/>
      <c r="I3968" s="12"/>
      <c r="J3968" s="12"/>
      <c r="K3968" s="12"/>
      <c r="L3968" s="12"/>
      <c r="M3968" s="12"/>
    </row>
    <row r="3969" spans="4:13">
      <c r="D3969" s="12"/>
      <c r="E3969" s="89"/>
      <c r="F3969" s="12"/>
      <c r="G3969" s="12"/>
      <c r="H3969" s="12"/>
      <c r="I3969" s="12"/>
      <c r="J3969" s="12"/>
      <c r="K3969" s="12"/>
      <c r="L3969" s="12"/>
      <c r="M3969" s="12"/>
    </row>
    <row r="3970" spans="4:13">
      <c r="D3970" s="12"/>
      <c r="E3970" s="89"/>
      <c r="F3970" s="12"/>
      <c r="G3970" s="12"/>
      <c r="H3970" s="12"/>
      <c r="I3970" s="12"/>
      <c r="J3970" s="12"/>
      <c r="K3970" s="12"/>
      <c r="L3970" s="12"/>
      <c r="M3970" s="12"/>
    </row>
    <row r="3971" spans="4:13">
      <c r="D3971" s="12"/>
      <c r="E3971" s="89"/>
      <c r="F3971" s="12"/>
      <c r="G3971" s="12"/>
      <c r="H3971" s="12"/>
      <c r="I3971" s="12"/>
      <c r="J3971" s="12"/>
      <c r="K3971" s="12"/>
      <c r="L3971" s="12"/>
      <c r="M3971" s="12"/>
    </row>
    <row r="3972" spans="4:13">
      <c r="D3972" s="12"/>
      <c r="E3972" s="89"/>
      <c r="F3972" s="12"/>
      <c r="G3972" s="12"/>
      <c r="H3972" s="12"/>
      <c r="I3972" s="12"/>
      <c r="J3972" s="12"/>
      <c r="K3972" s="12"/>
      <c r="L3972" s="12"/>
      <c r="M3972" s="12"/>
    </row>
    <row r="3973" spans="4:13">
      <c r="D3973" s="12"/>
      <c r="E3973" s="89"/>
      <c r="F3973" s="12"/>
      <c r="G3973" s="12"/>
      <c r="H3973" s="12"/>
      <c r="I3973" s="12"/>
      <c r="J3973" s="12"/>
      <c r="K3973" s="12"/>
      <c r="L3973" s="12"/>
      <c r="M3973" s="12"/>
    </row>
    <row r="3974" spans="4:13">
      <c r="D3974" s="12"/>
      <c r="E3974" s="89"/>
      <c r="F3974" s="12"/>
      <c r="G3974" s="12"/>
      <c r="H3974" s="12"/>
      <c r="I3974" s="12"/>
      <c r="J3974" s="12"/>
      <c r="K3974" s="12"/>
      <c r="L3974" s="12"/>
      <c r="M3974" s="12"/>
    </row>
    <row r="3975" spans="4:13">
      <c r="D3975" s="12"/>
      <c r="E3975" s="89"/>
      <c r="F3975" s="12"/>
      <c r="G3975" s="12"/>
      <c r="H3975" s="12"/>
      <c r="I3975" s="12"/>
      <c r="J3975" s="12"/>
      <c r="K3975" s="12"/>
      <c r="L3975" s="12"/>
      <c r="M3975" s="12"/>
    </row>
    <row r="3976" spans="4:13">
      <c r="D3976" s="12"/>
      <c r="E3976" s="89"/>
      <c r="F3976" s="12"/>
      <c r="G3976" s="12"/>
      <c r="H3976" s="12"/>
      <c r="I3976" s="12"/>
      <c r="J3976" s="12"/>
      <c r="K3976" s="12"/>
      <c r="L3976" s="12"/>
      <c r="M3976" s="12"/>
    </row>
    <row r="3977" spans="4:13">
      <c r="D3977" s="12"/>
      <c r="E3977" s="89"/>
      <c r="F3977" s="12"/>
      <c r="G3977" s="12"/>
      <c r="H3977" s="12"/>
      <c r="I3977" s="12"/>
      <c r="J3977" s="12"/>
      <c r="K3977" s="12"/>
      <c r="L3977" s="12"/>
      <c r="M3977" s="12"/>
    </row>
    <row r="3978" spans="4:13">
      <c r="D3978" s="12"/>
      <c r="E3978" s="89"/>
      <c r="F3978" s="12"/>
      <c r="G3978" s="12"/>
      <c r="H3978" s="12"/>
      <c r="I3978" s="12"/>
      <c r="J3978" s="12"/>
      <c r="K3978" s="12"/>
      <c r="L3978" s="12"/>
      <c r="M3978" s="12"/>
    </row>
    <row r="3979" spans="4:13">
      <c r="D3979" s="12"/>
      <c r="E3979" s="89"/>
      <c r="F3979" s="12"/>
      <c r="G3979" s="12"/>
      <c r="H3979" s="12"/>
      <c r="I3979" s="12"/>
      <c r="J3979" s="12"/>
      <c r="K3979" s="12"/>
      <c r="L3979" s="12"/>
      <c r="M3979" s="12"/>
    </row>
    <row r="3980" spans="4:13">
      <c r="D3980" s="12"/>
      <c r="E3980" s="89"/>
      <c r="F3980" s="12"/>
      <c r="G3980" s="12"/>
      <c r="H3980" s="12"/>
      <c r="I3980" s="12"/>
      <c r="J3980" s="12"/>
      <c r="K3980" s="12"/>
      <c r="L3980" s="12"/>
      <c r="M3980" s="12"/>
    </row>
    <row r="3981" spans="4:13">
      <c r="D3981" s="12"/>
      <c r="E3981" s="89"/>
      <c r="F3981" s="12"/>
      <c r="G3981" s="12"/>
      <c r="H3981" s="12"/>
      <c r="I3981" s="12"/>
      <c r="J3981" s="12"/>
      <c r="K3981" s="12"/>
      <c r="L3981" s="12"/>
      <c r="M3981" s="12"/>
    </row>
    <row r="3982" spans="4:13">
      <c r="D3982" s="12"/>
      <c r="E3982" s="89"/>
      <c r="F3982" s="12"/>
      <c r="G3982" s="12"/>
      <c r="H3982" s="12"/>
      <c r="I3982" s="12"/>
      <c r="J3982" s="12"/>
      <c r="K3982" s="12"/>
      <c r="L3982" s="12"/>
      <c r="M3982" s="12"/>
    </row>
    <row r="3983" spans="4:13">
      <c r="D3983" s="12"/>
      <c r="E3983" s="89"/>
      <c r="F3983" s="12"/>
      <c r="G3983" s="12"/>
      <c r="H3983" s="12"/>
      <c r="I3983" s="12"/>
      <c r="J3983" s="12"/>
      <c r="K3983" s="12"/>
      <c r="L3983" s="12"/>
      <c r="M3983" s="12"/>
    </row>
    <row r="3984" spans="4:13">
      <c r="D3984" s="12"/>
      <c r="E3984" s="89"/>
      <c r="F3984" s="12"/>
      <c r="G3984" s="12"/>
      <c r="H3984" s="12"/>
      <c r="I3984" s="12"/>
      <c r="J3984" s="12"/>
      <c r="K3984" s="12"/>
      <c r="L3984" s="12"/>
      <c r="M3984" s="12"/>
    </row>
    <row r="3985" spans="4:13">
      <c r="D3985" s="12"/>
      <c r="E3985" s="89"/>
      <c r="F3985" s="12"/>
      <c r="G3985" s="12"/>
      <c r="H3985" s="12"/>
      <c r="I3985" s="12"/>
      <c r="J3985" s="12"/>
      <c r="K3985" s="12"/>
      <c r="L3985" s="12"/>
      <c r="M3985" s="12"/>
    </row>
    <row r="3986" spans="4:13">
      <c r="D3986" s="12"/>
      <c r="E3986" s="89"/>
      <c r="F3986" s="12"/>
      <c r="G3986" s="12"/>
      <c r="H3986" s="12"/>
      <c r="I3986" s="12"/>
      <c r="J3986" s="12"/>
      <c r="K3986" s="12"/>
      <c r="L3986" s="12"/>
      <c r="M3986" s="12"/>
    </row>
    <row r="3987" spans="4:13">
      <c r="D3987" s="12"/>
      <c r="E3987" s="89"/>
      <c r="F3987" s="12"/>
      <c r="G3987" s="12"/>
      <c r="H3987" s="12"/>
      <c r="I3987" s="12"/>
      <c r="J3987" s="12"/>
      <c r="K3987" s="12"/>
      <c r="L3987" s="12"/>
      <c r="M3987" s="12"/>
    </row>
    <row r="3988" spans="4:13">
      <c r="D3988" s="12"/>
      <c r="E3988" s="89"/>
      <c r="F3988" s="12"/>
      <c r="G3988" s="12"/>
      <c r="H3988" s="12"/>
      <c r="I3988" s="12"/>
      <c r="J3988" s="12"/>
      <c r="K3988" s="12"/>
      <c r="L3988" s="12"/>
      <c r="M3988" s="12"/>
    </row>
    <row r="3989" spans="4:13">
      <c r="D3989" s="12"/>
      <c r="E3989" s="89"/>
      <c r="F3989" s="12"/>
      <c r="G3989" s="12"/>
      <c r="H3989" s="12"/>
      <c r="I3989" s="12"/>
      <c r="J3989" s="12"/>
      <c r="K3989" s="12"/>
      <c r="L3989" s="12"/>
      <c r="M3989" s="12"/>
    </row>
    <row r="3990" spans="4:13">
      <c r="D3990" s="12"/>
      <c r="E3990" s="89"/>
      <c r="F3990" s="12"/>
      <c r="G3990" s="12"/>
      <c r="H3990" s="12"/>
      <c r="I3990" s="12"/>
      <c r="J3990" s="12"/>
      <c r="K3990" s="12"/>
      <c r="L3990" s="12"/>
      <c r="M3990" s="12"/>
    </row>
    <row r="3991" spans="4:13">
      <c r="D3991" s="12"/>
      <c r="E3991" s="89"/>
      <c r="F3991" s="12"/>
      <c r="G3991" s="12"/>
      <c r="H3991" s="12"/>
      <c r="I3991" s="12"/>
      <c r="J3991" s="12"/>
      <c r="K3991" s="12"/>
      <c r="L3991" s="12"/>
      <c r="M3991" s="12"/>
    </row>
    <row r="3992" spans="4:13">
      <c r="D3992" s="12"/>
      <c r="E3992" s="89"/>
      <c r="F3992" s="12"/>
      <c r="G3992" s="12"/>
      <c r="H3992" s="12"/>
      <c r="I3992" s="12"/>
      <c r="J3992" s="12"/>
      <c r="K3992" s="12"/>
      <c r="L3992" s="12"/>
      <c r="M3992" s="12"/>
    </row>
    <row r="3993" spans="4:13">
      <c r="D3993" s="12"/>
      <c r="E3993" s="89"/>
      <c r="F3993" s="12"/>
      <c r="G3993" s="12"/>
      <c r="H3993" s="12"/>
      <c r="I3993" s="12"/>
      <c r="J3993" s="12"/>
      <c r="K3993" s="12"/>
      <c r="L3993" s="12"/>
      <c r="M3993" s="12"/>
    </row>
    <row r="3994" spans="4:13">
      <c r="D3994" s="12"/>
      <c r="E3994" s="89"/>
      <c r="F3994" s="12"/>
      <c r="G3994" s="12"/>
      <c r="H3994" s="12"/>
      <c r="I3994" s="12"/>
      <c r="J3994" s="12"/>
      <c r="K3994" s="12"/>
      <c r="L3994" s="12"/>
      <c r="M3994" s="12"/>
    </row>
    <row r="3995" spans="4:13">
      <c r="D3995" s="12"/>
      <c r="E3995" s="89"/>
      <c r="F3995" s="12"/>
      <c r="G3995" s="12"/>
      <c r="H3995" s="12"/>
      <c r="I3995" s="12"/>
      <c r="J3995" s="12"/>
      <c r="K3995" s="12"/>
      <c r="L3995" s="12"/>
      <c r="M3995" s="12"/>
    </row>
    <row r="3996" spans="4:13">
      <c r="D3996" s="12"/>
      <c r="E3996" s="89"/>
      <c r="F3996" s="12"/>
      <c r="G3996" s="12"/>
      <c r="H3996" s="12"/>
      <c r="I3996" s="12"/>
      <c r="J3996" s="12"/>
      <c r="K3996" s="12"/>
      <c r="L3996" s="12"/>
      <c r="M3996" s="12"/>
    </row>
    <row r="3997" spans="4:13">
      <c r="D3997" s="12"/>
      <c r="E3997" s="89"/>
      <c r="F3997" s="12"/>
      <c r="G3997" s="12"/>
      <c r="H3997" s="12"/>
      <c r="I3997" s="12"/>
      <c r="J3997" s="12"/>
      <c r="K3997" s="12"/>
      <c r="L3997" s="12"/>
      <c r="M3997" s="12"/>
    </row>
    <row r="3998" spans="4:13">
      <c r="D3998" s="12"/>
      <c r="E3998" s="89"/>
      <c r="F3998" s="12"/>
      <c r="G3998" s="12"/>
      <c r="H3998" s="12"/>
      <c r="I3998" s="12"/>
      <c r="J3998" s="12"/>
      <c r="K3998" s="12"/>
      <c r="L3998" s="12"/>
      <c r="M3998" s="12"/>
    </row>
    <row r="3999" spans="4:13">
      <c r="D3999" s="12"/>
      <c r="E3999" s="89"/>
      <c r="F3999" s="12"/>
      <c r="G3999" s="12"/>
      <c r="H3999" s="12"/>
      <c r="I3999" s="12"/>
      <c r="J3999" s="12"/>
      <c r="K3999" s="12"/>
      <c r="L3999" s="12"/>
      <c r="M3999" s="12"/>
    </row>
    <row r="4000" spans="4:13">
      <c r="D4000" s="12"/>
      <c r="E4000" s="89"/>
      <c r="F4000" s="12"/>
      <c r="G4000" s="12"/>
      <c r="H4000" s="12"/>
      <c r="I4000" s="12"/>
      <c r="J4000" s="12"/>
      <c r="K4000" s="12"/>
      <c r="L4000" s="12"/>
      <c r="M4000" s="12"/>
    </row>
    <row r="4001" spans="4:13">
      <c r="D4001" s="12"/>
      <c r="E4001" s="89"/>
      <c r="F4001" s="12"/>
      <c r="G4001" s="12"/>
      <c r="H4001" s="12"/>
      <c r="I4001" s="12"/>
      <c r="J4001" s="12"/>
      <c r="K4001" s="12"/>
      <c r="L4001" s="12"/>
      <c r="M4001" s="12"/>
    </row>
    <row r="4002" spans="4:13">
      <c r="D4002" s="12"/>
      <c r="E4002" s="89"/>
      <c r="F4002" s="12"/>
      <c r="G4002" s="12"/>
      <c r="H4002" s="12"/>
      <c r="I4002" s="12"/>
      <c r="J4002" s="12"/>
      <c r="K4002" s="12"/>
      <c r="L4002" s="12"/>
      <c r="M4002" s="12"/>
    </row>
    <row r="4003" spans="4:13">
      <c r="D4003" s="12"/>
      <c r="E4003" s="89"/>
      <c r="F4003" s="12"/>
      <c r="G4003" s="12"/>
      <c r="H4003" s="12"/>
      <c r="I4003" s="12"/>
      <c r="J4003" s="12"/>
      <c r="K4003" s="12"/>
      <c r="L4003" s="12"/>
      <c r="M4003" s="12"/>
    </row>
    <row r="4004" spans="4:13">
      <c r="D4004" s="12"/>
      <c r="E4004" s="89"/>
      <c r="F4004" s="12"/>
      <c r="G4004" s="12"/>
      <c r="H4004" s="12"/>
      <c r="I4004" s="12"/>
      <c r="J4004" s="12"/>
      <c r="K4004" s="12"/>
      <c r="L4004" s="12"/>
      <c r="M4004" s="12"/>
    </row>
    <row r="4005" spans="4:13">
      <c r="D4005" s="12"/>
      <c r="E4005" s="89"/>
      <c r="F4005" s="12"/>
      <c r="G4005" s="12"/>
      <c r="H4005" s="12"/>
      <c r="I4005" s="12"/>
      <c r="J4005" s="12"/>
      <c r="K4005" s="12"/>
      <c r="L4005" s="12"/>
      <c r="M4005" s="12"/>
    </row>
    <row r="4006" spans="4:13">
      <c r="D4006" s="12"/>
      <c r="E4006" s="89"/>
      <c r="F4006" s="12"/>
      <c r="G4006" s="12"/>
      <c r="H4006" s="12"/>
      <c r="I4006" s="12"/>
      <c r="J4006" s="12"/>
      <c r="K4006" s="12"/>
      <c r="L4006" s="12"/>
      <c r="M4006" s="12"/>
    </row>
    <row r="4007" spans="4:13">
      <c r="D4007" s="12"/>
      <c r="E4007" s="89"/>
      <c r="F4007" s="12"/>
      <c r="G4007" s="12"/>
      <c r="H4007" s="12"/>
      <c r="I4007" s="12"/>
      <c r="J4007" s="12"/>
      <c r="K4007" s="12"/>
      <c r="L4007" s="12"/>
      <c r="M4007" s="12"/>
    </row>
    <row r="4008" spans="4:13">
      <c r="D4008" s="12"/>
      <c r="E4008" s="89"/>
      <c r="F4008" s="12"/>
      <c r="G4008" s="12"/>
      <c r="H4008" s="12"/>
      <c r="I4008" s="12"/>
      <c r="J4008" s="12"/>
      <c r="K4008" s="12"/>
      <c r="L4008" s="12"/>
      <c r="M4008" s="12"/>
    </row>
    <row r="4009" spans="4:13">
      <c r="D4009" s="12"/>
      <c r="E4009" s="89"/>
      <c r="F4009" s="12"/>
      <c r="G4009" s="12"/>
      <c r="H4009" s="12"/>
      <c r="I4009" s="12"/>
      <c r="J4009" s="12"/>
      <c r="K4009" s="12"/>
      <c r="L4009" s="12"/>
      <c r="M4009" s="12"/>
    </row>
    <row r="4010" spans="4:13">
      <c r="D4010" s="12"/>
      <c r="E4010" s="89"/>
      <c r="F4010" s="12"/>
      <c r="G4010" s="12"/>
      <c r="H4010" s="12"/>
      <c r="I4010" s="12"/>
      <c r="J4010" s="12"/>
      <c r="K4010" s="12"/>
      <c r="L4010" s="12"/>
      <c r="M4010" s="12"/>
    </row>
    <row r="4011" spans="4:13">
      <c r="D4011" s="12"/>
      <c r="E4011" s="89"/>
      <c r="F4011" s="12"/>
      <c r="G4011" s="12"/>
      <c r="H4011" s="12"/>
      <c r="I4011" s="12"/>
      <c r="J4011" s="12"/>
      <c r="K4011" s="12"/>
      <c r="L4011" s="12"/>
      <c r="M4011" s="12"/>
    </row>
    <row r="4012" spans="4:13">
      <c r="D4012" s="12"/>
      <c r="E4012" s="89"/>
      <c r="F4012" s="12"/>
      <c r="G4012" s="12"/>
      <c r="H4012" s="12"/>
      <c r="I4012" s="12"/>
      <c r="J4012" s="12"/>
      <c r="K4012" s="12"/>
      <c r="L4012" s="12"/>
      <c r="M4012" s="12"/>
    </row>
    <row r="4013" spans="4:13">
      <c r="D4013" s="12"/>
      <c r="E4013" s="89"/>
      <c r="F4013" s="12"/>
      <c r="G4013" s="12"/>
      <c r="H4013" s="12"/>
      <c r="I4013" s="12"/>
      <c r="J4013" s="12"/>
      <c r="K4013" s="12"/>
      <c r="L4013" s="12"/>
      <c r="M4013" s="12"/>
    </row>
    <row r="4014" spans="4:13">
      <c r="D4014" s="12"/>
      <c r="E4014" s="89"/>
      <c r="F4014" s="12"/>
      <c r="G4014" s="12"/>
      <c r="H4014" s="12"/>
      <c r="I4014" s="12"/>
      <c r="J4014" s="12"/>
      <c r="K4014" s="12"/>
      <c r="L4014" s="12"/>
      <c r="M4014" s="12"/>
    </row>
    <row r="4015" spans="4:13">
      <c r="D4015" s="12"/>
      <c r="E4015" s="89"/>
      <c r="F4015" s="12"/>
      <c r="G4015" s="12"/>
      <c r="H4015" s="12"/>
      <c r="I4015" s="12"/>
      <c r="J4015" s="12"/>
      <c r="K4015" s="12"/>
      <c r="L4015" s="12"/>
      <c r="M4015" s="12"/>
    </row>
    <row r="4016" spans="4:13">
      <c r="D4016" s="12"/>
      <c r="E4016" s="89"/>
      <c r="F4016" s="12"/>
      <c r="G4016" s="12"/>
      <c r="H4016" s="12"/>
      <c r="I4016" s="12"/>
      <c r="J4016" s="12"/>
      <c r="K4016" s="12"/>
      <c r="L4016" s="12"/>
      <c r="M4016" s="12"/>
    </row>
    <row r="4017" spans="4:13">
      <c r="D4017" s="12"/>
      <c r="E4017" s="89"/>
      <c r="F4017" s="12"/>
      <c r="G4017" s="12"/>
      <c r="H4017" s="12"/>
      <c r="I4017" s="12"/>
      <c r="J4017" s="12"/>
      <c r="K4017" s="12"/>
      <c r="L4017" s="12"/>
      <c r="M4017" s="12"/>
    </row>
    <row r="4018" spans="4:13">
      <c r="D4018" s="12"/>
      <c r="E4018" s="89"/>
      <c r="F4018" s="12"/>
      <c r="G4018" s="12"/>
      <c r="H4018" s="12"/>
      <c r="I4018" s="12"/>
      <c r="J4018" s="12"/>
      <c r="K4018" s="12"/>
      <c r="L4018" s="12"/>
      <c r="M4018" s="12"/>
    </row>
    <row r="4019" spans="4:13">
      <c r="D4019" s="12"/>
      <c r="E4019" s="89"/>
      <c r="F4019" s="12"/>
      <c r="G4019" s="12"/>
      <c r="H4019" s="12"/>
      <c r="I4019" s="12"/>
      <c r="J4019" s="12"/>
      <c r="K4019" s="12"/>
      <c r="L4019" s="12"/>
      <c r="M4019" s="12"/>
    </row>
    <row r="4020" spans="4:13">
      <c r="D4020" s="12"/>
      <c r="E4020" s="89"/>
      <c r="F4020" s="12"/>
      <c r="G4020" s="12"/>
      <c r="H4020" s="12"/>
      <c r="I4020" s="12"/>
      <c r="J4020" s="12"/>
      <c r="K4020" s="12"/>
      <c r="L4020" s="12"/>
      <c r="M4020" s="12"/>
    </row>
    <row r="4021" spans="4:13">
      <c r="D4021" s="12"/>
      <c r="E4021" s="89"/>
      <c r="F4021" s="12"/>
      <c r="G4021" s="12"/>
      <c r="H4021" s="12"/>
      <c r="I4021" s="12"/>
      <c r="J4021" s="12"/>
      <c r="K4021" s="12"/>
      <c r="L4021" s="12"/>
      <c r="M4021" s="12"/>
    </row>
    <row r="4022" spans="4:13">
      <c r="D4022" s="12"/>
      <c r="E4022" s="89"/>
      <c r="F4022" s="12"/>
      <c r="G4022" s="12"/>
      <c r="H4022" s="12"/>
      <c r="I4022" s="12"/>
      <c r="J4022" s="12"/>
      <c r="K4022" s="12"/>
      <c r="L4022" s="12"/>
      <c r="M4022" s="12"/>
    </row>
    <row r="4023" spans="4:13">
      <c r="D4023" s="12"/>
      <c r="E4023" s="89"/>
      <c r="F4023" s="12"/>
      <c r="G4023" s="12"/>
      <c r="H4023" s="12"/>
      <c r="I4023" s="12"/>
      <c r="J4023" s="12"/>
      <c r="K4023" s="12"/>
      <c r="L4023" s="12"/>
      <c r="M4023" s="12"/>
    </row>
    <row r="4024" spans="4:13">
      <c r="D4024" s="12"/>
      <c r="E4024" s="89"/>
      <c r="F4024" s="12"/>
      <c r="G4024" s="12"/>
      <c r="H4024" s="12"/>
      <c r="I4024" s="12"/>
      <c r="J4024" s="12"/>
      <c r="K4024" s="12"/>
      <c r="L4024" s="12"/>
      <c r="M4024" s="12"/>
    </row>
    <row r="4025" spans="4:13">
      <c r="D4025" s="12"/>
      <c r="E4025" s="89"/>
      <c r="F4025" s="12"/>
      <c r="G4025" s="12"/>
      <c r="H4025" s="12"/>
      <c r="I4025" s="12"/>
      <c r="J4025" s="12"/>
      <c r="K4025" s="12"/>
      <c r="L4025" s="12"/>
      <c r="M4025" s="12"/>
    </row>
    <row r="4026" spans="4:13">
      <c r="D4026" s="12"/>
      <c r="E4026" s="89"/>
      <c r="F4026" s="12"/>
      <c r="G4026" s="12"/>
      <c r="H4026" s="12"/>
      <c r="I4026" s="12"/>
      <c r="J4026" s="12"/>
      <c r="K4026" s="12"/>
      <c r="L4026" s="12"/>
      <c r="M4026" s="12"/>
    </row>
    <row r="4027" spans="4:13">
      <c r="D4027" s="12"/>
      <c r="E4027" s="89"/>
      <c r="F4027" s="12"/>
      <c r="G4027" s="12"/>
      <c r="H4027" s="12"/>
      <c r="I4027" s="12"/>
      <c r="J4027" s="12"/>
      <c r="K4027" s="12"/>
      <c r="L4027" s="12"/>
      <c r="M4027" s="12"/>
    </row>
    <row r="4028" spans="4:13">
      <c r="D4028" s="12"/>
      <c r="E4028" s="89"/>
      <c r="F4028" s="12"/>
      <c r="G4028" s="12"/>
      <c r="H4028" s="12"/>
      <c r="I4028" s="12"/>
      <c r="J4028" s="12"/>
      <c r="K4028" s="12"/>
      <c r="L4028" s="12"/>
      <c r="M4028" s="12"/>
    </row>
    <row r="4029" spans="4:13">
      <c r="D4029" s="12"/>
      <c r="E4029" s="89"/>
      <c r="F4029" s="12"/>
      <c r="G4029" s="12"/>
      <c r="H4029" s="12"/>
      <c r="I4029" s="12"/>
      <c r="J4029" s="12"/>
      <c r="K4029" s="12"/>
      <c r="L4029" s="12"/>
      <c r="M4029" s="12"/>
    </row>
    <row r="4030" spans="4:13">
      <c r="D4030" s="12"/>
      <c r="E4030" s="89"/>
      <c r="F4030" s="12"/>
      <c r="G4030" s="12"/>
      <c r="H4030" s="12"/>
      <c r="I4030" s="12"/>
      <c r="J4030" s="12"/>
      <c r="K4030" s="12"/>
      <c r="L4030" s="12"/>
      <c r="M4030" s="12"/>
    </row>
    <row r="4031" spans="4:13">
      <c r="D4031" s="12"/>
      <c r="E4031" s="89"/>
      <c r="F4031" s="12"/>
      <c r="G4031" s="12"/>
      <c r="H4031" s="12"/>
      <c r="I4031" s="12"/>
      <c r="J4031" s="12"/>
      <c r="K4031" s="12"/>
      <c r="L4031" s="12"/>
      <c r="M4031" s="12"/>
    </row>
    <row r="4032" spans="4:13">
      <c r="D4032" s="12"/>
      <c r="E4032" s="89"/>
      <c r="F4032" s="12"/>
      <c r="G4032" s="12"/>
      <c r="H4032" s="12"/>
      <c r="I4032" s="12"/>
      <c r="J4032" s="12"/>
      <c r="K4032" s="12"/>
      <c r="L4032" s="12"/>
      <c r="M4032" s="12"/>
    </row>
    <row r="4033" spans="4:13">
      <c r="D4033" s="12"/>
      <c r="E4033" s="89"/>
      <c r="F4033" s="12"/>
      <c r="G4033" s="12"/>
      <c r="H4033" s="12"/>
      <c r="I4033" s="12"/>
      <c r="J4033" s="12"/>
      <c r="K4033" s="12"/>
      <c r="L4033" s="12"/>
      <c r="M4033" s="12"/>
    </row>
    <row r="4034" spans="4:13">
      <c r="D4034" s="12"/>
      <c r="E4034" s="89"/>
      <c r="F4034" s="12"/>
      <c r="G4034" s="12"/>
      <c r="H4034" s="12"/>
      <c r="I4034" s="12"/>
      <c r="J4034" s="12"/>
      <c r="K4034" s="12"/>
      <c r="L4034" s="12"/>
      <c r="M4034" s="12"/>
    </row>
    <row r="4035" spans="4:13">
      <c r="D4035" s="12"/>
      <c r="E4035" s="89"/>
      <c r="F4035" s="12"/>
      <c r="G4035" s="12"/>
      <c r="H4035" s="12"/>
      <c r="I4035" s="12"/>
      <c r="J4035" s="12"/>
      <c r="K4035" s="12"/>
      <c r="L4035" s="12"/>
      <c r="M4035" s="12"/>
    </row>
    <row r="4036" spans="4:13">
      <c r="D4036" s="12"/>
      <c r="E4036" s="89"/>
      <c r="F4036" s="12"/>
      <c r="G4036" s="12"/>
      <c r="H4036" s="12"/>
      <c r="I4036" s="12"/>
      <c r="J4036" s="12"/>
      <c r="K4036" s="12"/>
      <c r="L4036" s="12"/>
      <c r="M4036" s="12"/>
    </row>
    <row r="4037" spans="4:13">
      <c r="D4037" s="12"/>
      <c r="E4037" s="89"/>
      <c r="F4037" s="12"/>
      <c r="G4037" s="12"/>
      <c r="H4037" s="12"/>
      <c r="I4037" s="12"/>
      <c r="J4037" s="12"/>
      <c r="K4037" s="12"/>
      <c r="L4037" s="12"/>
      <c r="M4037" s="12"/>
    </row>
    <row r="4038" spans="4:13">
      <c r="D4038" s="12"/>
      <c r="E4038" s="89"/>
      <c r="F4038" s="12"/>
      <c r="G4038" s="12"/>
      <c r="H4038" s="12"/>
      <c r="I4038" s="12"/>
      <c r="J4038" s="12"/>
      <c r="K4038" s="12"/>
      <c r="L4038" s="12"/>
      <c r="M4038" s="12"/>
    </row>
    <row r="4039" spans="4:13">
      <c r="D4039" s="12"/>
      <c r="E4039" s="89"/>
      <c r="F4039" s="12"/>
      <c r="G4039" s="12"/>
      <c r="H4039" s="12"/>
      <c r="I4039" s="12"/>
      <c r="J4039" s="12"/>
      <c r="K4039" s="12"/>
      <c r="L4039" s="12"/>
      <c r="M4039" s="12"/>
    </row>
    <row r="4040" spans="4:13">
      <c r="D4040" s="12"/>
      <c r="E4040" s="89"/>
      <c r="F4040" s="12"/>
      <c r="G4040" s="12"/>
      <c r="H4040" s="12"/>
      <c r="I4040" s="12"/>
      <c r="J4040" s="12"/>
      <c r="K4040" s="12"/>
      <c r="L4040" s="12"/>
      <c r="M4040" s="12"/>
    </row>
    <row r="4041" spans="4:13">
      <c r="D4041" s="12"/>
      <c r="E4041" s="89"/>
      <c r="F4041" s="12"/>
      <c r="G4041" s="12"/>
      <c r="H4041" s="12"/>
      <c r="I4041" s="12"/>
      <c r="J4041" s="12"/>
      <c r="K4041" s="12"/>
      <c r="L4041" s="12"/>
      <c r="M4041" s="12"/>
    </row>
    <row r="4042" spans="4:13">
      <c r="D4042" s="12"/>
      <c r="E4042" s="89"/>
      <c r="F4042" s="12"/>
      <c r="G4042" s="12"/>
      <c r="H4042" s="12"/>
      <c r="I4042" s="12"/>
      <c r="J4042" s="12"/>
      <c r="K4042" s="12"/>
      <c r="L4042" s="12"/>
      <c r="M4042" s="12"/>
    </row>
    <row r="4043" spans="4:13">
      <c r="D4043" s="12"/>
      <c r="E4043" s="89"/>
      <c r="F4043" s="12"/>
      <c r="G4043" s="12"/>
      <c r="H4043" s="12"/>
      <c r="I4043" s="12"/>
      <c r="J4043" s="12"/>
      <c r="K4043" s="12"/>
      <c r="L4043" s="12"/>
      <c r="M4043" s="12"/>
    </row>
    <row r="4044" spans="4:13">
      <c r="D4044" s="12"/>
      <c r="E4044" s="89"/>
      <c r="F4044" s="12"/>
      <c r="G4044" s="12"/>
      <c r="H4044" s="12"/>
      <c r="I4044" s="12"/>
      <c r="J4044" s="12"/>
      <c r="K4044" s="12"/>
      <c r="L4044" s="12"/>
      <c r="M4044" s="12"/>
    </row>
    <row r="4045" spans="4:13">
      <c r="D4045" s="12"/>
      <c r="E4045" s="89"/>
      <c r="F4045" s="12"/>
      <c r="G4045" s="12"/>
      <c r="H4045" s="12"/>
      <c r="I4045" s="12"/>
      <c r="J4045" s="12"/>
      <c r="K4045" s="12"/>
      <c r="L4045" s="12"/>
      <c r="M4045" s="12"/>
    </row>
    <row r="4046" spans="4:13">
      <c r="D4046" s="12"/>
      <c r="E4046" s="89"/>
      <c r="F4046" s="12"/>
      <c r="G4046" s="12"/>
      <c r="H4046" s="12"/>
      <c r="I4046" s="12"/>
      <c r="J4046" s="12"/>
      <c r="K4046" s="12"/>
      <c r="L4046" s="12"/>
      <c r="M4046" s="12"/>
    </row>
    <row r="4047" spans="4:13">
      <c r="D4047" s="12"/>
      <c r="E4047" s="89"/>
      <c r="F4047" s="12"/>
      <c r="G4047" s="12"/>
      <c r="H4047" s="12"/>
      <c r="I4047" s="12"/>
      <c r="J4047" s="12"/>
      <c r="K4047" s="12"/>
      <c r="L4047" s="12"/>
      <c r="M4047" s="12"/>
    </row>
    <row r="4048" spans="4:13">
      <c r="D4048" s="12"/>
      <c r="E4048" s="89"/>
      <c r="F4048" s="12"/>
      <c r="G4048" s="12"/>
      <c r="H4048" s="12"/>
      <c r="I4048" s="12"/>
      <c r="J4048" s="12"/>
      <c r="K4048" s="12"/>
      <c r="L4048" s="12"/>
      <c r="M4048" s="12"/>
    </row>
    <row r="4049" spans="4:13">
      <c r="D4049" s="12"/>
      <c r="E4049" s="89"/>
      <c r="F4049" s="12"/>
      <c r="G4049" s="12"/>
      <c r="H4049" s="12"/>
      <c r="I4049" s="12"/>
      <c r="J4049" s="12"/>
      <c r="K4049" s="12"/>
      <c r="L4049" s="12"/>
      <c r="M4049" s="12"/>
    </row>
    <row r="4050" spans="4:13">
      <c r="D4050" s="12"/>
      <c r="E4050" s="89"/>
      <c r="F4050" s="12"/>
      <c r="G4050" s="12"/>
      <c r="H4050" s="12"/>
      <c r="I4050" s="12"/>
      <c r="J4050" s="12"/>
      <c r="K4050" s="12"/>
      <c r="L4050" s="12"/>
      <c r="M4050" s="12"/>
    </row>
    <row r="4051" spans="4:13">
      <c r="D4051" s="12"/>
      <c r="E4051" s="89"/>
      <c r="F4051" s="12"/>
      <c r="G4051" s="12"/>
      <c r="H4051" s="12"/>
      <c r="I4051" s="12"/>
      <c r="J4051" s="12"/>
      <c r="K4051" s="12"/>
      <c r="L4051" s="12"/>
      <c r="M4051" s="12"/>
    </row>
    <row r="4052" spans="4:13">
      <c r="D4052" s="12"/>
      <c r="E4052" s="89"/>
      <c r="F4052" s="12"/>
      <c r="G4052" s="12"/>
      <c r="H4052" s="12"/>
      <c r="I4052" s="12"/>
      <c r="J4052" s="12"/>
      <c r="K4052" s="12"/>
      <c r="L4052" s="12"/>
      <c r="M4052" s="12"/>
    </row>
    <row r="4053" spans="4:13">
      <c r="D4053" s="12"/>
      <c r="E4053" s="89"/>
      <c r="F4053" s="12"/>
      <c r="G4053" s="12"/>
      <c r="H4053" s="12"/>
      <c r="I4053" s="12"/>
      <c r="J4053" s="12"/>
      <c r="K4053" s="12"/>
      <c r="L4053" s="12"/>
      <c r="M4053" s="12"/>
    </row>
    <row r="4054" spans="4:13">
      <c r="D4054" s="12"/>
      <c r="E4054" s="89"/>
      <c r="F4054" s="12"/>
      <c r="G4054" s="12"/>
      <c r="H4054" s="12"/>
      <c r="I4054" s="12"/>
      <c r="J4054" s="12"/>
      <c r="K4054" s="12"/>
      <c r="L4054" s="12"/>
      <c r="M4054" s="12"/>
    </row>
    <row r="4055" spans="4:13">
      <c r="D4055" s="12"/>
      <c r="E4055" s="89"/>
      <c r="F4055" s="12"/>
      <c r="G4055" s="12"/>
      <c r="H4055" s="12"/>
      <c r="I4055" s="12"/>
      <c r="J4055" s="12"/>
      <c r="K4055" s="12"/>
      <c r="L4055" s="12"/>
      <c r="M4055" s="12"/>
    </row>
    <row r="4056" spans="4:13">
      <c r="D4056" s="12"/>
      <c r="E4056" s="89"/>
      <c r="F4056" s="12"/>
      <c r="G4056" s="12"/>
      <c r="H4056" s="12"/>
      <c r="I4056" s="12"/>
      <c r="J4056" s="12"/>
      <c r="K4056" s="12"/>
      <c r="L4056" s="12"/>
      <c r="M4056" s="12"/>
    </row>
    <row r="4057" spans="4:13">
      <c r="D4057" s="12"/>
      <c r="E4057" s="89"/>
      <c r="F4057" s="12"/>
      <c r="G4057" s="12"/>
      <c r="H4057" s="12"/>
      <c r="I4057" s="12"/>
      <c r="J4057" s="12"/>
      <c r="K4057" s="12"/>
      <c r="L4057" s="12"/>
      <c r="M4057" s="12"/>
    </row>
    <row r="4058" spans="4:13">
      <c r="D4058" s="12"/>
      <c r="E4058" s="89"/>
      <c r="F4058" s="12"/>
      <c r="G4058" s="12"/>
      <c r="H4058" s="12"/>
      <c r="I4058" s="12"/>
      <c r="J4058" s="12"/>
      <c r="K4058" s="12"/>
      <c r="L4058" s="12"/>
      <c r="M4058" s="12"/>
    </row>
    <row r="4059" spans="4:13">
      <c r="D4059" s="12"/>
      <c r="E4059" s="89"/>
      <c r="F4059" s="12"/>
      <c r="G4059" s="12"/>
      <c r="H4059" s="12"/>
      <c r="I4059" s="12"/>
      <c r="J4059" s="12"/>
      <c r="K4059" s="12"/>
      <c r="L4059" s="12"/>
      <c r="M4059" s="12"/>
    </row>
    <row r="4060" spans="4:13">
      <c r="D4060" s="12"/>
      <c r="E4060" s="89"/>
      <c r="F4060" s="12"/>
      <c r="G4060" s="12"/>
      <c r="H4060" s="12"/>
      <c r="I4060" s="12"/>
      <c r="J4060" s="12"/>
      <c r="K4060" s="12"/>
      <c r="L4060" s="12"/>
      <c r="M4060" s="12"/>
    </row>
    <row r="4061" spans="4:13">
      <c r="D4061" s="12"/>
      <c r="E4061" s="89"/>
      <c r="F4061" s="12"/>
      <c r="G4061" s="12"/>
      <c r="H4061" s="12"/>
      <c r="I4061" s="12"/>
      <c r="J4061" s="12"/>
      <c r="K4061" s="12"/>
      <c r="L4061" s="12"/>
      <c r="M4061" s="12"/>
    </row>
    <row r="4062" spans="4:13">
      <c r="D4062" s="12"/>
      <c r="E4062" s="89"/>
      <c r="F4062" s="12"/>
      <c r="G4062" s="12"/>
      <c r="H4062" s="12"/>
      <c r="I4062" s="12"/>
      <c r="J4062" s="12"/>
      <c r="K4062" s="12"/>
      <c r="L4062" s="12"/>
      <c r="M4062" s="12"/>
    </row>
    <row r="4063" spans="4:13">
      <c r="D4063" s="12"/>
      <c r="E4063" s="89"/>
      <c r="F4063" s="12"/>
      <c r="G4063" s="12"/>
      <c r="H4063" s="12"/>
      <c r="I4063" s="12"/>
      <c r="J4063" s="12"/>
      <c r="K4063" s="12"/>
      <c r="L4063" s="12"/>
      <c r="M4063" s="12"/>
    </row>
    <row r="4064" spans="4:13">
      <c r="D4064" s="12"/>
      <c r="E4064" s="89"/>
      <c r="F4064" s="12"/>
      <c r="G4064" s="12"/>
      <c r="H4064" s="12"/>
      <c r="I4064" s="12"/>
      <c r="J4064" s="12"/>
      <c r="K4064" s="12"/>
      <c r="L4064" s="12"/>
      <c r="M4064" s="12"/>
    </row>
    <row r="4065" spans="4:13">
      <c r="D4065" s="12"/>
      <c r="E4065" s="89"/>
      <c r="F4065" s="12"/>
      <c r="G4065" s="12"/>
      <c r="H4065" s="12"/>
      <c r="I4065" s="12"/>
      <c r="J4065" s="12"/>
      <c r="K4065" s="12"/>
      <c r="L4065" s="12"/>
      <c r="M4065" s="12"/>
    </row>
    <row r="4066" spans="4:13">
      <c r="D4066" s="12"/>
      <c r="E4066" s="89"/>
      <c r="F4066" s="12"/>
      <c r="G4066" s="12"/>
      <c r="H4066" s="12"/>
      <c r="I4066" s="12"/>
      <c r="J4066" s="12"/>
      <c r="K4066" s="12"/>
      <c r="L4066" s="12"/>
      <c r="M4066" s="12"/>
    </row>
    <row r="4067" spans="4:13">
      <c r="D4067" s="12"/>
      <c r="E4067" s="89"/>
      <c r="F4067" s="12"/>
      <c r="G4067" s="12"/>
      <c r="H4067" s="12"/>
      <c r="I4067" s="12"/>
      <c r="J4067" s="12"/>
      <c r="K4067" s="12"/>
      <c r="L4067" s="12"/>
      <c r="M4067" s="12"/>
    </row>
    <row r="4068" spans="4:13">
      <c r="D4068" s="12"/>
      <c r="E4068" s="89"/>
      <c r="F4068" s="12"/>
      <c r="G4068" s="12"/>
      <c r="H4068" s="12"/>
      <c r="I4068" s="12"/>
      <c r="J4068" s="12"/>
      <c r="K4068" s="12"/>
      <c r="L4068" s="12"/>
      <c r="M4068" s="12"/>
    </row>
    <row r="4069" spans="4:13">
      <c r="D4069" s="12"/>
      <c r="E4069" s="89"/>
      <c r="F4069" s="12"/>
      <c r="G4069" s="12"/>
      <c r="H4069" s="12"/>
      <c r="I4069" s="12"/>
      <c r="J4069" s="12"/>
      <c r="K4069" s="12"/>
      <c r="L4069" s="12"/>
      <c r="M4069" s="12"/>
    </row>
    <row r="4070" spans="4:13">
      <c r="D4070" s="12"/>
      <c r="E4070" s="89"/>
      <c r="F4070" s="12"/>
      <c r="G4070" s="12"/>
      <c r="H4070" s="12"/>
      <c r="I4070" s="12"/>
      <c r="J4070" s="12"/>
      <c r="K4070" s="12"/>
      <c r="L4070" s="12"/>
      <c r="M4070" s="12"/>
    </row>
    <row r="4071" spans="4:13">
      <c r="D4071" s="12"/>
      <c r="E4071" s="89"/>
      <c r="F4071" s="12"/>
      <c r="G4071" s="12"/>
      <c r="H4071" s="12"/>
      <c r="I4071" s="12"/>
      <c r="J4071" s="12"/>
      <c r="K4071" s="12"/>
      <c r="L4071" s="12"/>
      <c r="M4071" s="12"/>
    </row>
    <row r="4072" spans="4:13">
      <c r="D4072" s="12"/>
      <c r="E4072" s="89"/>
      <c r="F4072" s="12"/>
      <c r="G4072" s="12"/>
      <c r="H4072" s="12"/>
      <c r="I4072" s="12"/>
      <c r="J4072" s="12"/>
      <c r="K4072" s="12"/>
      <c r="L4072" s="12"/>
      <c r="M4072" s="12"/>
    </row>
    <row r="4073" spans="4:13">
      <c r="D4073" s="12"/>
      <c r="E4073" s="89"/>
      <c r="F4073" s="12"/>
      <c r="G4073" s="12"/>
      <c r="H4073" s="12"/>
      <c r="I4073" s="12"/>
      <c r="J4073" s="12"/>
      <c r="K4073" s="12"/>
      <c r="L4073" s="12"/>
      <c r="M4073" s="12"/>
    </row>
    <row r="4074" spans="4:13">
      <c r="D4074" s="12"/>
      <c r="E4074" s="89"/>
      <c r="F4074" s="12"/>
      <c r="G4074" s="12"/>
      <c r="H4074" s="12"/>
      <c r="I4074" s="12"/>
      <c r="J4074" s="12"/>
      <c r="K4074" s="12"/>
      <c r="L4074" s="12"/>
      <c r="M4074" s="12"/>
    </row>
    <row r="4075" spans="4:13">
      <c r="D4075" s="12"/>
      <c r="E4075" s="89"/>
      <c r="F4075" s="12"/>
      <c r="G4075" s="12"/>
      <c r="H4075" s="12"/>
      <c r="I4075" s="12"/>
      <c r="J4075" s="12"/>
      <c r="K4075" s="12"/>
      <c r="L4075" s="12"/>
      <c r="M4075" s="12"/>
    </row>
    <row r="4076" spans="4:13">
      <c r="D4076" s="12"/>
      <c r="E4076" s="89"/>
      <c r="F4076" s="12"/>
      <c r="G4076" s="12"/>
      <c r="H4076" s="12"/>
      <c r="I4076" s="12"/>
      <c r="J4076" s="12"/>
      <c r="K4076" s="12"/>
      <c r="L4076" s="12"/>
      <c r="M4076" s="12"/>
    </row>
    <row r="4077" spans="4:13">
      <c r="D4077" s="12"/>
      <c r="E4077" s="89"/>
      <c r="F4077" s="12"/>
      <c r="G4077" s="12"/>
      <c r="H4077" s="12"/>
      <c r="I4077" s="12"/>
      <c r="J4077" s="12"/>
      <c r="K4077" s="12"/>
      <c r="L4077" s="12"/>
      <c r="M4077" s="12"/>
    </row>
    <row r="4078" spans="4:13">
      <c r="D4078" s="12"/>
      <c r="E4078" s="89"/>
      <c r="F4078" s="12"/>
      <c r="G4078" s="12"/>
      <c r="H4078" s="12"/>
      <c r="I4078" s="12"/>
      <c r="J4078" s="12"/>
      <c r="K4078" s="12"/>
      <c r="L4078" s="12"/>
      <c r="M4078" s="12"/>
    </row>
    <row r="4079" spans="4:13">
      <c r="D4079" s="12"/>
      <c r="E4079" s="89"/>
      <c r="F4079" s="12"/>
      <c r="G4079" s="12"/>
      <c r="H4079" s="12"/>
      <c r="I4079" s="12"/>
      <c r="J4079" s="12"/>
      <c r="K4079" s="12"/>
      <c r="L4079" s="12"/>
      <c r="M4079" s="12"/>
    </row>
    <row r="4080" spans="4:13">
      <c r="D4080" s="12"/>
      <c r="E4080" s="89"/>
      <c r="F4080" s="12"/>
      <c r="G4080" s="12"/>
      <c r="H4080" s="12"/>
      <c r="I4080" s="12"/>
      <c r="J4080" s="12"/>
      <c r="K4080" s="12"/>
      <c r="L4080" s="12"/>
      <c r="M4080" s="12"/>
    </row>
    <row r="4081" spans="4:13">
      <c r="D4081" s="12"/>
      <c r="E4081" s="89"/>
      <c r="F4081" s="12"/>
      <c r="G4081" s="12"/>
      <c r="H4081" s="12"/>
      <c r="I4081" s="12"/>
      <c r="J4081" s="12"/>
      <c r="K4081" s="12"/>
      <c r="L4081" s="12"/>
      <c r="M4081" s="12"/>
    </row>
    <row r="4082" spans="4:13">
      <c r="D4082" s="12"/>
      <c r="E4082" s="89"/>
      <c r="F4082" s="12"/>
      <c r="G4082" s="12"/>
      <c r="H4082" s="12"/>
      <c r="I4082" s="12"/>
      <c r="J4082" s="12"/>
      <c r="K4082" s="12"/>
      <c r="L4082" s="12"/>
      <c r="M4082" s="12"/>
    </row>
    <row r="4083" spans="4:13">
      <c r="D4083" s="12"/>
      <c r="E4083" s="89"/>
      <c r="F4083" s="12"/>
      <c r="G4083" s="12"/>
      <c r="H4083" s="12"/>
      <c r="I4083" s="12"/>
      <c r="J4083" s="12"/>
      <c r="K4083" s="12"/>
      <c r="L4083" s="12"/>
      <c r="M4083" s="12"/>
    </row>
    <row r="4084" spans="4:13">
      <c r="D4084" s="12"/>
      <c r="E4084" s="89"/>
      <c r="F4084" s="12"/>
      <c r="G4084" s="12"/>
      <c r="H4084" s="12"/>
      <c r="I4084" s="12"/>
      <c r="J4084" s="12"/>
      <c r="K4084" s="12"/>
      <c r="L4084" s="12"/>
      <c r="M4084" s="12"/>
    </row>
    <row r="4085" spans="4:13">
      <c r="D4085" s="12"/>
      <c r="E4085" s="89"/>
      <c r="F4085" s="12"/>
      <c r="G4085" s="12"/>
      <c r="H4085" s="12"/>
      <c r="I4085" s="12"/>
      <c r="J4085" s="12"/>
      <c r="K4085" s="12"/>
      <c r="L4085" s="12"/>
      <c r="M4085" s="12"/>
    </row>
    <row r="4086" spans="4:13">
      <c r="D4086" s="12"/>
      <c r="E4086" s="89"/>
      <c r="F4086" s="12"/>
      <c r="G4086" s="12"/>
      <c r="H4086" s="12"/>
      <c r="I4086" s="12"/>
      <c r="J4086" s="12"/>
      <c r="K4086" s="12"/>
      <c r="L4086" s="12"/>
      <c r="M4086" s="12"/>
    </row>
    <row r="4087" spans="4:13">
      <c r="D4087" s="12"/>
      <c r="E4087" s="89"/>
      <c r="F4087" s="12"/>
      <c r="G4087" s="12"/>
      <c r="H4087" s="12"/>
      <c r="I4087" s="12"/>
      <c r="J4087" s="12"/>
      <c r="K4087" s="12"/>
      <c r="L4087" s="12"/>
      <c r="M4087" s="12"/>
    </row>
    <row r="4088" spans="4:13">
      <c r="D4088" s="12"/>
      <c r="E4088" s="89"/>
      <c r="F4088" s="12"/>
      <c r="G4088" s="12"/>
      <c r="H4088" s="12"/>
      <c r="I4088" s="12"/>
      <c r="J4088" s="12"/>
      <c r="K4088" s="12"/>
      <c r="L4088" s="12"/>
      <c r="M4088" s="12"/>
    </row>
    <row r="4089" spans="4:13">
      <c r="D4089" s="12"/>
      <c r="E4089" s="89"/>
      <c r="F4089" s="12"/>
      <c r="G4089" s="12"/>
      <c r="H4089" s="12"/>
      <c r="I4089" s="12"/>
      <c r="J4089" s="12"/>
      <c r="K4089" s="12"/>
      <c r="L4089" s="12"/>
      <c r="M4089" s="12"/>
    </row>
    <row r="4090" spans="4:13">
      <c r="D4090" s="12"/>
      <c r="E4090" s="89"/>
      <c r="F4090" s="12"/>
      <c r="G4090" s="12"/>
      <c r="H4090" s="12"/>
      <c r="I4090" s="12"/>
      <c r="J4090" s="12"/>
      <c r="K4090" s="12"/>
      <c r="L4090" s="12"/>
      <c r="M4090" s="12"/>
    </row>
    <row r="4091" spans="4:13">
      <c r="D4091" s="12"/>
      <c r="E4091" s="89"/>
      <c r="F4091" s="12"/>
      <c r="G4091" s="12"/>
      <c r="H4091" s="12"/>
      <c r="I4091" s="12"/>
      <c r="J4091" s="12"/>
      <c r="K4091" s="12"/>
      <c r="L4091" s="12"/>
      <c r="M4091" s="12"/>
    </row>
    <row r="4092" spans="4:13">
      <c r="D4092" s="12"/>
      <c r="E4092" s="89"/>
      <c r="F4092" s="12"/>
      <c r="G4092" s="12"/>
      <c r="H4092" s="12"/>
      <c r="I4092" s="12"/>
      <c r="J4092" s="12"/>
      <c r="K4092" s="12"/>
      <c r="L4092" s="12"/>
      <c r="M4092" s="12"/>
    </row>
    <row r="4093" spans="4:13">
      <c r="D4093" s="12"/>
      <c r="E4093" s="89"/>
      <c r="F4093" s="12"/>
      <c r="G4093" s="12"/>
      <c r="H4093" s="12"/>
      <c r="I4093" s="12"/>
      <c r="J4093" s="12"/>
      <c r="K4093" s="12"/>
      <c r="L4093" s="12"/>
      <c r="M4093" s="12"/>
    </row>
    <row r="4094" spans="4:13">
      <c r="D4094" s="12"/>
      <c r="E4094" s="89"/>
      <c r="F4094" s="12"/>
      <c r="G4094" s="12"/>
      <c r="H4094" s="12"/>
      <c r="I4094" s="12"/>
      <c r="J4094" s="12"/>
      <c r="K4094" s="12"/>
      <c r="L4094" s="12"/>
      <c r="M4094" s="12"/>
    </row>
    <row r="4095" spans="4:13">
      <c r="D4095" s="12"/>
      <c r="E4095" s="89"/>
      <c r="F4095" s="12"/>
      <c r="G4095" s="12"/>
      <c r="H4095" s="12"/>
      <c r="I4095" s="12"/>
      <c r="J4095" s="12"/>
      <c r="K4095" s="12"/>
      <c r="L4095" s="12"/>
      <c r="M4095" s="12"/>
    </row>
    <row r="4096" spans="4:13">
      <c r="D4096" s="12"/>
      <c r="E4096" s="89"/>
      <c r="F4096" s="12"/>
      <c r="G4096" s="12"/>
      <c r="H4096" s="12"/>
      <c r="I4096" s="12"/>
      <c r="J4096" s="12"/>
      <c r="K4096" s="12"/>
      <c r="L4096" s="12"/>
      <c r="M4096" s="12"/>
    </row>
    <row r="4097" spans="4:13">
      <c r="D4097" s="12"/>
      <c r="E4097" s="89"/>
      <c r="F4097" s="12"/>
      <c r="G4097" s="12"/>
      <c r="H4097" s="12"/>
      <c r="I4097" s="12"/>
      <c r="J4097" s="12"/>
      <c r="K4097" s="12"/>
      <c r="L4097" s="12"/>
      <c r="M4097" s="12"/>
    </row>
    <row r="4098" spans="4:13">
      <c r="D4098" s="12"/>
      <c r="E4098" s="89"/>
      <c r="F4098" s="12"/>
      <c r="G4098" s="12"/>
      <c r="H4098" s="12"/>
      <c r="I4098" s="12"/>
      <c r="J4098" s="12"/>
      <c r="K4098" s="12"/>
      <c r="L4098" s="12"/>
      <c r="M4098" s="12"/>
    </row>
    <row r="4099" spans="4:13">
      <c r="D4099" s="12"/>
      <c r="E4099" s="89"/>
      <c r="F4099" s="12"/>
      <c r="G4099" s="12"/>
      <c r="H4099" s="12"/>
      <c r="I4099" s="12"/>
      <c r="J4099" s="12"/>
      <c r="K4099" s="12"/>
      <c r="L4099" s="12"/>
      <c r="M4099" s="12"/>
    </row>
    <row r="4100" spans="4:13">
      <c r="D4100" s="12"/>
      <c r="E4100" s="89"/>
      <c r="F4100" s="12"/>
      <c r="G4100" s="12"/>
      <c r="H4100" s="12"/>
      <c r="I4100" s="12"/>
      <c r="J4100" s="12"/>
      <c r="K4100" s="12"/>
      <c r="L4100" s="12"/>
      <c r="M4100" s="12"/>
    </row>
    <row r="4101" spans="4:13">
      <c r="D4101" s="12"/>
      <c r="E4101" s="89"/>
      <c r="F4101" s="12"/>
      <c r="G4101" s="12"/>
      <c r="H4101" s="12"/>
      <c r="I4101" s="12"/>
      <c r="J4101" s="12"/>
      <c r="K4101" s="12"/>
      <c r="L4101" s="12"/>
      <c r="M4101" s="12"/>
    </row>
    <row r="4102" spans="4:13">
      <c r="D4102" s="12"/>
      <c r="E4102" s="89"/>
      <c r="F4102" s="12"/>
      <c r="G4102" s="12"/>
      <c r="H4102" s="12"/>
      <c r="I4102" s="12"/>
      <c r="J4102" s="12"/>
      <c r="K4102" s="12"/>
      <c r="L4102" s="12"/>
      <c r="M4102" s="12"/>
    </row>
    <row r="4103" spans="4:13">
      <c r="D4103" s="12"/>
      <c r="E4103" s="89"/>
      <c r="F4103" s="12"/>
      <c r="G4103" s="12"/>
      <c r="H4103" s="12"/>
      <c r="I4103" s="12"/>
      <c r="J4103" s="12"/>
      <c r="K4103" s="12"/>
      <c r="L4103" s="12"/>
      <c r="M4103" s="12"/>
    </row>
    <row r="4104" spans="4:13">
      <c r="D4104" s="12"/>
      <c r="E4104" s="89"/>
      <c r="F4104" s="12"/>
      <c r="G4104" s="12"/>
      <c r="H4104" s="12"/>
      <c r="I4104" s="12"/>
      <c r="J4104" s="12"/>
      <c r="K4104" s="12"/>
      <c r="L4104" s="12"/>
      <c r="M4104" s="12"/>
    </row>
    <row r="4105" spans="4:13">
      <c r="D4105" s="12"/>
      <c r="E4105" s="89"/>
      <c r="F4105" s="12"/>
      <c r="G4105" s="12"/>
      <c r="H4105" s="12"/>
      <c r="I4105" s="12"/>
      <c r="J4105" s="12"/>
      <c r="K4105" s="12"/>
      <c r="L4105" s="12"/>
      <c r="M4105" s="12"/>
    </row>
    <row r="4106" spans="4:13">
      <c r="D4106" s="12"/>
      <c r="E4106" s="89"/>
      <c r="F4106" s="12"/>
      <c r="G4106" s="12"/>
      <c r="H4106" s="12"/>
      <c r="I4106" s="12"/>
      <c r="J4106" s="12"/>
      <c r="K4106" s="12"/>
      <c r="L4106" s="12"/>
      <c r="M4106" s="12"/>
    </row>
    <row r="4107" spans="4:13">
      <c r="D4107" s="12"/>
      <c r="E4107" s="89"/>
      <c r="F4107" s="12"/>
      <c r="G4107" s="12"/>
      <c r="H4107" s="12"/>
      <c r="I4107" s="12"/>
      <c r="J4107" s="12"/>
      <c r="K4107" s="12"/>
      <c r="L4107" s="12"/>
      <c r="M4107" s="12"/>
    </row>
    <row r="4108" spans="4:13">
      <c r="D4108" s="12"/>
      <c r="E4108" s="89"/>
      <c r="F4108" s="12"/>
      <c r="G4108" s="12"/>
      <c r="H4108" s="12"/>
      <c r="I4108" s="12"/>
      <c r="J4108" s="12"/>
      <c r="K4108" s="12"/>
      <c r="L4108" s="12"/>
      <c r="M4108" s="12"/>
    </row>
    <row r="4109" spans="4:13">
      <c r="D4109" s="12"/>
      <c r="E4109" s="89"/>
      <c r="F4109" s="12"/>
      <c r="G4109" s="12"/>
      <c r="H4109" s="12"/>
      <c r="I4109" s="12"/>
      <c r="J4109" s="12"/>
      <c r="K4109" s="12"/>
      <c r="L4109" s="12"/>
      <c r="M4109" s="12"/>
    </row>
    <row r="4110" spans="4:13">
      <c r="D4110" s="12"/>
      <c r="E4110" s="89"/>
      <c r="F4110" s="12"/>
      <c r="G4110" s="12"/>
      <c r="H4110" s="12"/>
      <c r="I4110" s="12"/>
      <c r="J4110" s="12"/>
      <c r="K4110" s="12"/>
      <c r="L4110" s="12"/>
      <c r="M4110" s="12"/>
    </row>
    <row r="4111" spans="4:13">
      <c r="D4111" s="12"/>
      <c r="E4111" s="89"/>
      <c r="F4111" s="12"/>
      <c r="G4111" s="12"/>
      <c r="H4111" s="12"/>
      <c r="I4111" s="12"/>
      <c r="J4111" s="12"/>
      <c r="K4111" s="12"/>
      <c r="L4111" s="12"/>
      <c r="M4111" s="12"/>
    </row>
    <row r="4112" spans="4:13">
      <c r="D4112" s="12"/>
      <c r="E4112" s="89"/>
      <c r="F4112" s="12"/>
      <c r="G4112" s="12"/>
      <c r="H4112" s="12"/>
      <c r="I4112" s="12"/>
      <c r="J4112" s="12"/>
      <c r="K4112" s="12"/>
      <c r="L4112" s="12"/>
      <c r="M4112" s="12"/>
    </row>
    <row r="4113" spans="4:13">
      <c r="D4113" s="12"/>
      <c r="E4113" s="89"/>
      <c r="F4113" s="12"/>
      <c r="G4113" s="12"/>
      <c r="H4113" s="12"/>
      <c r="I4113" s="12"/>
      <c r="J4113" s="12"/>
      <c r="K4113" s="12"/>
      <c r="L4113" s="12"/>
      <c r="M4113" s="12"/>
    </row>
    <row r="4114" spans="4:13">
      <c r="D4114" s="12"/>
      <c r="E4114" s="89"/>
      <c r="F4114" s="12"/>
      <c r="G4114" s="12"/>
      <c r="H4114" s="12"/>
      <c r="I4114" s="12"/>
      <c r="J4114" s="12"/>
      <c r="K4114" s="12"/>
      <c r="L4114" s="12"/>
      <c r="M4114" s="12"/>
    </row>
    <row r="4115" spans="4:13">
      <c r="D4115" s="12"/>
      <c r="E4115" s="89"/>
      <c r="F4115" s="12"/>
      <c r="G4115" s="12"/>
      <c r="H4115" s="12"/>
      <c r="I4115" s="12"/>
      <c r="J4115" s="12"/>
      <c r="K4115" s="12"/>
      <c r="L4115" s="12"/>
      <c r="M4115" s="12"/>
    </row>
    <row r="4116" spans="4:13">
      <c r="D4116" s="12"/>
      <c r="E4116" s="89"/>
      <c r="F4116" s="12"/>
      <c r="G4116" s="12"/>
      <c r="H4116" s="12"/>
      <c r="I4116" s="12"/>
      <c r="J4116" s="12"/>
      <c r="K4116" s="12"/>
      <c r="L4116" s="12"/>
      <c r="M4116" s="12"/>
    </row>
    <row r="4117" spans="4:13">
      <c r="D4117" s="12"/>
      <c r="E4117" s="89"/>
      <c r="F4117" s="12"/>
      <c r="G4117" s="12"/>
      <c r="H4117" s="12"/>
      <c r="I4117" s="12"/>
      <c r="J4117" s="12"/>
      <c r="K4117" s="12"/>
      <c r="L4117" s="12"/>
      <c r="M4117" s="12"/>
    </row>
    <row r="4118" spans="4:13">
      <c r="D4118" s="12"/>
      <c r="E4118" s="89"/>
      <c r="F4118" s="12"/>
      <c r="G4118" s="12"/>
      <c r="H4118" s="12"/>
      <c r="I4118" s="12"/>
      <c r="J4118" s="12"/>
      <c r="K4118" s="12"/>
      <c r="L4118" s="12"/>
      <c r="M4118" s="12"/>
    </row>
    <row r="4119" spans="4:13">
      <c r="D4119" s="12"/>
      <c r="E4119" s="89"/>
      <c r="F4119" s="12"/>
      <c r="G4119" s="12"/>
      <c r="H4119" s="12"/>
      <c r="I4119" s="12"/>
      <c r="J4119" s="12"/>
      <c r="K4119" s="12"/>
      <c r="L4119" s="12"/>
      <c r="M4119" s="12"/>
    </row>
    <row r="4120" spans="4:13">
      <c r="D4120" s="12"/>
      <c r="E4120" s="89"/>
      <c r="F4120" s="12"/>
      <c r="G4120" s="12"/>
      <c r="H4120" s="12"/>
      <c r="I4120" s="12"/>
      <c r="J4120" s="12"/>
      <c r="K4120" s="12"/>
      <c r="L4120" s="12"/>
      <c r="M4120" s="12"/>
    </row>
    <row r="4121" spans="4:13">
      <c r="D4121" s="12"/>
      <c r="E4121" s="89"/>
      <c r="F4121" s="12"/>
      <c r="G4121" s="12"/>
      <c r="H4121" s="12"/>
      <c r="I4121" s="12"/>
      <c r="J4121" s="12"/>
      <c r="K4121" s="12"/>
      <c r="L4121" s="12"/>
      <c r="M4121" s="12"/>
    </row>
    <row r="4122" spans="4:13">
      <c r="D4122" s="12"/>
      <c r="E4122" s="89"/>
      <c r="F4122" s="12"/>
      <c r="G4122" s="12"/>
      <c r="H4122" s="12"/>
      <c r="I4122" s="12"/>
      <c r="J4122" s="12"/>
      <c r="K4122" s="12"/>
      <c r="L4122" s="12"/>
      <c r="M4122" s="12"/>
    </row>
    <row r="4123" spans="4:13">
      <c r="D4123" s="12"/>
      <c r="E4123" s="89"/>
      <c r="F4123" s="12"/>
      <c r="G4123" s="12"/>
      <c r="H4123" s="12"/>
      <c r="I4123" s="12"/>
      <c r="J4123" s="12"/>
      <c r="K4123" s="12"/>
      <c r="L4123" s="12"/>
      <c r="M4123" s="12"/>
    </row>
    <row r="4124" spans="4:13">
      <c r="D4124" s="12"/>
      <c r="E4124" s="89"/>
      <c r="F4124" s="12"/>
      <c r="G4124" s="12"/>
      <c r="H4124" s="12"/>
      <c r="I4124" s="12"/>
      <c r="J4124" s="12"/>
      <c r="K4124" s="12"/>
      <c r="L4124" s="12"/>
      <c r="M4124" s="12"/>
    </row>
    <row r="4125" spans="4:13">
      <c r="D4125" s="12"/>
      <c r="E4125" s="89"/>
      <c r="F4125" s="12"/>
      <c r="G4125" s="12"/>
      <c r="H4125" s="12"/>
      <c r="I4125" s="12"/>
      <c r="J4125" s="12"/>
      <c r="K4125" s="12"/>
      <c r="L4125" s="12"/>
      <c r="M4125" s="12"/>
    </row>
    <row r="4126" spans="4:13">
      <c r="D4126" s="12"/>
      <c r="E4126" s="89"/>
      <c r="F4126" s="12"/>
      <c r="G4126" s="12"/>
      <c r="H4126" s="12"/>
      <c r="I4126" s="12"/>
      <c r="J4126" s="12"/>
      <c r="K4126" s="12"/>
      <c r="L4126" s="12"/>
      <c r="M4126" s="12"/>
    </row>
    <row r="4127" spans="4:13">
      <c r="D4127" s="12"/>
      <c r="E4127" s="89"/>
      <c r="F4127" s="12"/>
      <c r="G4127" s="12"/>
      <c r="H4127" s="12"/>
      <c r="I4127" s="12"/>
      <c r="J4127" s="12"/>
      <c r="K4127" s="12"/>
      <c r="L4127" s="12"/>
      <c r="M4127" s="12"/>
    </row>
    <row r="4128" spans="4:13">
      <c r="D4128" s="12"/>
      <c r="E4128" s="89"/>
      <c r="F4128" s="12"/>
      <c r="G4128" s="12"/>
      <c r="H4128" s="12"/>
      <c r="I4128" s="12"/>
      <c r="J4128" s="12"/>
      <c r="K4128" s="12"/>
      <c r="L4128" s="12"/>
      <c r="M4128" s="12"/>
    </row>
    <row r="4129" spans="4:13">
      <c r="D4129" s="12"/>
      <c r="E4129" s="89"/>
      <c r="F4129" s="12"/>
      <c r="G4129" s="12"/>
      <c r="H4129" s="12"/>
      <c r="I4129" s="12"/>
      <c r="J4129" s="12"/>
      <c r="K4129" s="12"/>
      <c r="L4129" s="12"/>
      <c r="M4129" s="12"/>
    </row>
    <row r="4130" spans="4:13">
      <c r="D4130" s="12"/>
      <c r="E4130" s="89"/>
      <c r="F4130" s="12"/>
      <c r="G4130" s="12"/>
      <c r="H4130" s="12"/>
      <c r="I4130" s="12"/>
      <c r="J4130" s="12"/>
      <c r="K4130" s="12"/>
      <c r="L4130" s="12"/>
      <c r="M4130" s="12"/>
    </row>
    <row r="4131" spans="4:13">
      <c r="D4131" s="12"/>
      <c r="E4131" s="89"/>
      <c r="F4131" s="12"/>
      <c r="G4131" s="12"/>
      <c r="H4131" s="12"/>
      <c r="I4131" s="12"/>
      <c r="J4131" s="12"/>
      <c r="K4131" s="12"/>
      <c r="L4131" s="12"/>
      <c r="M4131" s="12"/>
    </row>
    <row r="4132" spans="4:13">
      <c r="D4132" s="12"/>
      <c r="E4132" s="89"/>
      <c r="F4132" s="12"/>
      <c r="G4132" s="12"/>
      <c r="H4132" s="12"/>
      <c r="I4132" s="12"/>
      <c r="J4132" s="12"/>
      <c r="K4132" s="12"/>
      <c r="L4132" s="12"/>
      <c r="M4132" s="12"/>
    </row>
    <row r="4133" spans="4:13">
      <c r="D4133" s="12"/>
      <c r="E4133" s="89"/>
      <c r="F4133" s="12"/>
      <c r="G4133" s="12"/>
      <c r="H4133" s="12"/>
      <c r="I4133" s="12"/>
      <c r="J4133" s="12"/>
      <c r="K4133" s="12"/>
      <c r="L4133" s="12"/>
      <c r="M4133" s="12"/>
    </row>
    <row r="4134" spans="4:13">
      <c r="D4134" s="12"/>
      <c r="E4134" s="89"/>
      <c r="F4134" s="12"/>
      <c r="G4134" s="12"/>
      <c r="H4134" s="12"/>
      <c r="I4134" s="12"/>
      <c r="J4134" s="12"/>
      <c r="K4134" s="12"/>
      <c r="L4134" s="12"/>
      <c r="M4134" s="12"/>
    </row>
    <row r="4135" spans="4:13">
      <c r="D4135" s="12"/>
      <c r="E4135" s="89"/>
      <c r="F4135" s="12"/>
      <c r="G4135" s="12"/>
      <c r="H4135" s="12"/>
      <c r="I4135" s="12"/>
      <c r="J4135" s="12"/>
      <c r="K4135" s="12"/>
      <c r="L4135" s="12"/>
      <c r="M4135" s="12"/>
    </row>
    <row r="4136" spans="4:13">
      <c r="D4136" s="12"/>
      <c r="E4136" s="89"/>
      <c r="F4136" s="12"/>
      <c r="G4136" s="12"/>
      <c r="H4136" s="12"/>
      <c r="I4136" s="12"/>
      <c r="J4136" s="12"/>
      <c r="K4136" s="12"/>
      <c r="L4136" s="12"/>
      <c r="M4136" s="12"/>
    </row>
    <row r="4137" spans="4:13">
      <c r="D4137" s="12"/>
      <c r="E4137" s="89"/>
      <c r="F4137" s="12"/>
      <c r="G4137" s="12"/>
      <c r="H4137" s="12"/>
      <c r="I4137" s="12"/>
      <c r="J4137" s="12"/>
      <c r="K4137" s="12"/>
      <c r="L4137" s="12"/>
      <c r="M4137" s="12"/>
    </row>
    <row r="4138" spans="4:13">
      <c r="D4138" s="12"/>
      <c r="E4138" s="89"/>
      <c r="F4138" s="12"/>
      <c r="G4138" s="12"/>
      <c r="H4138" s="12"/>
      <c r="I4138" s="12"/>
      <c r="J4138" s="12"/>
      <c r="K4138" s="12"/>
      <c r="L4138" s="12"/>
      <c r="M4138" s="12"/>
    </row>
    <row r="4139" spans="4:13">
      <c r="D4139" s="12"/>
      <c r="E4139" s="89"/>
      <c r="F4139" s="12"/>
      <c r="G4139" s="12"/>
      <c r="H4139" s="12"/>
      <c r="I4139" s="12"/>
      <c r="J4139" s="12"/>
      <c r="K4139" s="12"/>
      <c r="L4139" s="12"/>
      <c r="M4139" s="12"/>
    </row>
    <row r="4140" spans="4:13">
      <c r="D4140" s="12"/>
      <c r="E4140" s="89"/>
      <c r="F4140" s="12"/>
      <c r="G4140" s="12"/>
      <c r="H4140" s="12"/>
      <c r="I4140" s="12"/>
      <c r="J4140" s="12"/>
      <c r="K4140" s="12"/>
      <c r="L4140" s="12"/>
      <c r="M4140" s="12"/>
    </row>
    <row r="4141" spans="4:13">
      <c r="D4141" s="12"/>
      <c r="E4141" s="89"/>
      <c r="F4141" s="12"/>
      <c r="G4141" s="12"/>
      <c r="H4141" s="12"/>
      <c r="I4141" s="12"/>
      <c r="J4141" s="12"/>
      <c r="K4141" s="12"/>
      <c r="L4141" s="12"/>
      <c r="M4141" s="12"/>
    </row>
    <row r="4142" spans="4:13">
      <c r="D4142" s="12"/>
      <c r="E4142" s="89"/>
      <c r="F4142" s="12"/>
      <c r="G4142" s="12"/>
      <c r="H4142" s="12"/>
      <c r="I4142" s="12"/>
      <c r="J4142" s="12"/>
      <c r="K4142" s="12"/>
      <c r="L4142" s="12"/>
      <c r="M4142" s="12"/>
    </row>
    <row r="4143" spans="4:13">
      <c r="D4143" s="12"/>
      <c r="E4143" s="89"/>
      <c r="F4143" s="12"/>
      <c r="G4143" s="12"/>
      <c r="H4143" s="12"/>
      <c r="I4143" s="12"/>
      <c r="J4143" s="12"/>
      <c r="K4143" s="12"/>
      <c r="L4143" s="12"/>
      <c r="M4143" s="12"/>
    </row>
    <row r="4144" spans="4:13">
      <c r="D4144" s="12"/>
      <c r="E4144" s="89"/>
      <c r="F4144" s="12"/>
      <c r="G4144" s="12"/>
      <c r="H4144" s="12"/>
      <c r="I4144" s="12"/>
      <c r="J4144" s="12"/>
      <c r="K4144" s="12"/>
      <c r="L4144" s="12"/>
      <c r="M4144" s="12"/>
    </row>
    <row r="4145" spans="4:13">
      <c r="D4145" s="12"/>
      <c r="E4145" s="89"/>
      <c r="F4145" s="12"/>
      <c r="G4145" s="12"/>
      <c r="H4145" s="12"/>
      <c r="I4145" s="12"/>
      <c r="J4145" s="12"/>
      <c r="K4145" s="12"/>
      <c r="L4145" s="12"/>
      <c r="M4145" s="12"/>
    </row>
    <row r="4146" spans="4:13">
      <c r="D4146" s="12"/>
      <c r="E4146" s="89"/>
      <c r="F4146" s="12"/>
      <c r="G4146" s="12"/>
      <c r="H4146" s="12"/>
      <c r="I4146" s="12"/>
      <c r="J4146" s="12"/>
      <c r="K4146" s="12"/>
      <c r="L4146" s="12"/>
      <c r="M4146" s="12"/>
    </row>
    <row r="4147" spans="4:13">
      <c r="D4147" s="12"/>
      <c r="E4147" s="89"/>
      <c r="F4147" s="12"/>
      <c r="G4147" s="12"/>
      <c r="H4147" s="12"/>
      <c r="I4147" s="12"/>
      <c r="J4147" s="12"/>
      <c r="K4147" s="12"/>
      <c r="L4147" s="12"/>
      <c r="M4147" s="12"/>
    </row>
    <row r="4148" spans="4:13">
      <c r="D4148" s="12"/>
      <c r="E4148" s="89"/>
      <c r="F4148" s="12"/>
      <c r="G4148" s="12"/>
      <c r="H4148" s="12"/>
      <c r="I4148" s="12"/>
      <c r="J4148" s="12"/>
      <c r="K4148" s="12"/>
      <c r="L4148" s="12"/>
      <c r="M4148" s="12"/>
    </row>
    <row r="4149" spans="4:13">
      <c r="D4149" s="12"/>
      <c r="E4149" s="89"/>
      <c r="F4149" s="12"/>
      <c r="G4149" s="12"/>
      <c r="H4149" s="12"/>
      <c r="I4149" s="12"/>
      <c r="J4149" s="12"/>
      <c r="K4149" s="12"/>
      <c r="L4149" s="12"/>
      <c r="M4149" s="12"/>
    </row>
    <row r="4150" spans="4:13">
      <c r="D4150" s="12"/>
      <c r="E4150" s="89"/>
      <c r="F4150" s="12"/>
      <c r="G4150" s="12"/>
      <c r="H4150" s="12"/>
      <c r="I4150" s="12"/>
      <c r="J4150" s="12"/>
      <c r="K4150" s="12"/>
      <c r="L4150" s="12"/>
      <c r="M4150" s="12"/>
    </row>
    <row r="4151" spans="4:13">
      <c r="D4151" s="12"/>
      <c r="E4151" s="89"/>
      <c r="F4151" s="12"/>
      <c r="G4151" s="12"/>
      <c r="H4151" s="12"/>
      <c r="I4151" s="12"/>
      <c r="J4151" s="12"/>
      <c r="K4151" s="12"/>
      <c r="L4151" s="12"/>
      <c r="M4151" s="12"/>
    </row>
    <row r="4152" spans="4:13">
      <c r="D4152" s="12"/>
      <c r="E4152" s="89"/>
      <c r="F4152" s="12"/>
      <c r="G4152" s="12"/>
      <c r="H4152" s="12"/>
      <c r="I4152" s="12"/>
      <c r="J4152" s="12"/>
      <c r="K4152" s="12"/>
      <c r="L4152" s="12"/>
      <c r="M4152" s="12"/>
    </row>
    <row r="4153" spans="4:13">
      <c r="D4153" s="12"/>
      <c r="E4153" s="89"/>
      <c r="F4153" s="12"/>
      <c r="G4153" s="12"/>
      <c r="H4153" s="12"/>
      <c r="I4153" s="12"/>
      <c r="J4153" s="12"/>
      <c r="K4153" s="12"/>
      <c r="L4153" s="12"/>
      <c r="M4153" s="12"/>
    </row>
    <row r="4154" spans="4:13">
      <c r="D4154" s="12"/>
      <c r="E4154" s="89"/>
      <c r="F4154" s="12"/>
      <c r="G4154" s="12"/>
      <c r="H4154" s="12"/>
      <c r="I4154" s="12"/>
      <c r="J4154" s="12"/>
      <c r="K4154" s="12"/>
      <c r="L4154" s="12"/>
      <c r="M4154" s="12"/>
    </row>
    <row r="4155" spans="4:13">
      <c r="D4155" s="12"/>
      <c r="E4155" s="89"/>
      <c r="F4155" s="12"/>
      <c r="G4155" s="12"/>
      <c r="H4155" s="12"/>
      <c r="I4155" s="12"/>
      <c r="J4155" s="12"/>
      <c r="K4155" s="12"/>
      <c r="L4155" s="12"/>
      <c r="M4155" s="12"/>
    </row>
    <row r="4156" spans="4:13">
      <c r="D4156" s="12"/>
      <c r="E4156" s="89"/>
      <c r="F4156" s="12"/>
      <c r="G4156" s="12"/>
      <c r="H4156" s="12"/>
      <c r="I4156" s="12"/>
      <c r="J4156" s="12"/>
      <c r="K4156" s="12"/>
      <c r="L4156" s="12"/>
      <c r="M4156" s="12"/>
    </row>
    <row r="4157" spans="4:13">
      <c r="D4157" s="12"/>
      <c r="E4157" s="89"/>
      <c r="F4157" s="12"/>
      <c r="G4157" s="12"/>
      <c r="H4157" s="12"/>
      <c r="I4157" s="12"/>
      <c r="J4157" s="12"/>
      <c r="K4157" s="12"/>
      <c r="L4157" s="12"/>
      <c r="M4157" s="12"/>
    </row>
    <row r="4158" spans="4:13">
      <c r="D4158" s="12"/>
      <c r="E4158" s="89"/>
      <c r="F4158" s="12"/>
      <c r="G4158" s="12"/>
      <c r="H4158" s="12"/>
      <c r="I4158" s="12"/>
      <c r="J4158" s="12"/>
      <c r="K4158" s="12"/>
      <c r="L4158" s="12"/>
      <c r="M4158" s="12"/>
    </row>
    <row r="4159" spans="4:13">
      <c r="D4159" s="12"/>
      <c r="E4159" s="89"/>
      <c r="F4159" s="12"/>
      <c r="G4159" s="12"/>
      <c r="H4159" s="12"/>
      <c r="I4159" s="12"/>
      <c r="J4159" s="12"/>
      <c r="K4159" s="12"/>
      <c r="L4159" s="12"/>
      <c r="M4159" s="12"/>
    </row>
    <row r="4160" spans="4:13">
      <c r="D4160" s="12"/>
      <c r="E4160" s="89"/>
      <c r="F4160" s="12"/>
      <c r="G4160" s="12"/>
      <c r="H4160" s="12"/>
      <c r="I4160" s="12"/>
      <c r="J4160" s="12"/>
      <c r="K4160" s="12"/>
      <c r="L4160" s="12"/>
      <c r="M4160" s="12"/>
    </row>
    <row r="4161" spans="4:13">
      <c r="D4161" s="12"/>
      <c r="E4161" s="89"/>
      <c r="F4161" s="12"/>
      <c r="G4161" s="12"/>
      <c r="H4161" s="12"/>
      <c r="I4161" s="12"/>
      <c r="J4161" s="12"/>
      <c r="K4161" s="12"/>
      <c r="L4161" s="12"/>
      <c r="M4161" s="12"/>
    </row>
    <row r="4162" spans="4:13">
      <c r="D4162" s="12"/>
      <c r="E4162" s="89"/>
      <c r="F4162" s="12"/>
      <c r="G4162" s="12"/>
      <c r="H4162" s="12"/>
      <c r="I4162" s="12"/>
      <c r="J4162" s="12"/>
      <c r="K4162" s="12"/>
      <c r="L4162" s="12"/>
      <c r="M4162" s="12"/>
    </row>
    <row r="4163" spans="4:13">
      <c r="D4163" s="12"/>
      <c r="E4163" s="89"/>
      <c r="F4163" s="12"/>
      <c r="G4163" s="12"/>
      <c r="H4163" s="12"/>
      <c r="I4163" s="12"/>
      <c r="J4163" s="12"/>
      <c r="K4163" s="12"/>
      <c r="L4163" s="12"/>
      <c r="M4163" s="12"/>
    </row>
    <row r="4164" spans="4:13">
      <c r="D4164" s="12"/>
      <c r="E4164" s="89"/>
      <c r="F4164" s="12"/>
      <c r="G4164" s="12"/>
      <c r="H4164" s="12"/>
      <c r="I4164" s="12"/>
      <c r="J4164" s="12"/>
      <c r="K4164" s="12"/>
      <c r="L4164" s="12"/>
      <c r="M4164" s="12"/>
    </row>
    <row r="4165" spans="4:13">
      <c r="D4165" s="12"/>
      <c r="E4165" s="89"/>
      <c r="F4165" s="12"/>
      <c r="G4165" s="12"/>
      <c r="H4165" s="12"/>
      <c r="I4165" s="12"/>
      <c r="J4165" s="12"/>
      <c r="K4165" s="12"/>
      <c r="L4165" s="12"/>
      <c r="M4165" s="12"/>
    </row>
    <row r="4166" spans="4:13">
      <c r="D4166" s="12"/>
      <c r="E4166" s="89"/>
      <c r="F4166" s="12"/>
      <c r="G4166" s="12"/>
      <c r="H4166" s="12"/>
      <c r="I4166" s="12"/>
      <c r="J4166" s="12"/>
      <c r="K4166" s="12"/>
      <c r="L4166" s="12"/>
      <c r="M4166" s="12"/>
    </row>
    <row r="4167" spans="4:13">
      <c r="D4167" s="12"/>
      <c r="E4167" s="89"/>
      <c r="F4167" s="12"/>
      <c r="G4167" s="12"/>
      <c r="H4167" s="12"/>
      <c r="I4167" s="12"/>
      <c r="J4167" s="12"/>
      <c r="K4167" s="12"/>
      <c r="L4167" s="12"/>
      <c r="M4167" s="12"/>
    </row>
    <row r="4168" spans="4:13">
      <c r="D4168" s="12"/>
      <c r="E4168" s="89"/>
      <c r="F4168" s="12"/>
      <c r="G4168" s="12"/>
      <c r="H4168" s="12"/>
      <c r="I4168" s="12"/>
      <c r="J4168" s="12"/>
      <c r="K4168" s="12"/>
      <c r="L4168" s="12"/>
      <c r="M4168" s="12"/>
    </row>
    <row r="4169" spans="4:13">
      <c r="D4169" s="12"/>
      <c r="E4169" s="89"/>
      <c r="F4169" s="12"/>
      <c r="G4169" s="12"/>
      <c r="H4169" s="12"/>
      <c r="I4169" s="12"/>
      <c r="J4169" s="12"/>
      <c r="K4169" s="12"/>
      <c r="L4169" s="12"/>
      <c r="M4169" s="12"/>
    </row>
    <row r="4170" spans="4:13">
      <c r="D4170" s="12"/>
      <c r="E4170" s="89"/>
      <c r="F4170" s="12"/>
      <c r="G4170" s="12"/>
      <c r="H4170" s="12"/>
      <c r="I4170" s="12"/>
      <c r="J4170" s="12"/>
      <c r="K4170" s="12"/>
      <c r="L4170" s="12"/>
      <c r="M4170" s="12"/>
    </row>
    <row r="4171" spans="4:13">
      <c r="D4171" s="12"/>
      <c r="E4171" s="89"/>
      <c r="F4171" s="12"/>
      <c r="G4171" s="12"/>
      <c r="H4171" s="12"/>
      <c r="I4171" s="12"/>
      <c r="J4171" s="12"/>
      <c r="K4171" s="12"/>
      <c r="L4171" s="12"/>
      <c r="M4171" s="12"/>
    </row>
    <row r="4172" spans="4:13">
      <c r="D4172" s="12"/>
      <c r="E4172" s="89"/>
      <c r="F4172" s="12"/>
      <c r="G4172" s="12"/>
      <c r="H4172" s="12"/>
      <c r="I4172" s="12"/>
      <c r="J4172" s="12"/>
      <c r="K4172" s="12"/>
      <c r="L4172" s="12"/>
      <c r="M4172" s="12"/>
    </row>
    <row r="4173" spans="4:13">
      <c r="D4173" s="12"/>
      <c r="E4173" s="89"/>
      <c r="F4173" s="12"/>
      <c r="G4173" s="12"/>
      <c r="H4173" s="12"/>
      <c r="I4173" s="12"/>
      <c r="J4173" s="12"/>
      <c r="K4173" s="12"/>
      <c r="L4173" s="12"/>
      <c r="M4173" s="12"/>
    </row>
    <row r="4174" spans="4:13">
      <c r="D4174" s="12"/>
      <c r="E4174" s="89"/>
      <c r="F4174" s="12"/>
      <c r="G4174" s="12"/>
      <c r="H4174" s="12"/>
      <c r="I4174" s="12"/>
      <c r="J4174" s="12"/>
      <c r="K4174" s="12"/>
      <c r="L4174" s="12"/>
      <c r="M4174" s="12"/>
    </row>
    <row r="4175" spans="4:13">
      <c r="D4175" s="12"/>
      <c r="E4175" s="89"/>
      <c r="F4175" s="12"/>
      <c r="G4175" s="12"/>
      <c r="H4175" s="12"/>
      <c r="I4175" s="12"/>
      <c r="J4175" s="12"/>
      <c r="K4175" s="12"/>
      <c r="L4175" s="12"/>
      <c r="M4175" s="12"/>
    </row>
    <row r="4176" spans="4:13">
      <c r="D4176" s="12"/>
      <c r="E4176" s="89"/>
      <c r="F4176" s="12"/>
      <c r="G4176" s="12"/>
      <c r="H4176" s="12"/>
      <c r="I4176" s="12"/>
      <c r="J4176" s="12"/>
      <c r="K4176" s="12"/>
      <c r="L4176" s="12"/>
      <c r="M4176" s="12"/>
    </row>
    <row r="4177" spans="4:13">
      <c r="D4177" s="12"/>
      <c r="E4177" s="89"/>
      <c r="F4177" s="12"/>
      <c r="G4177" s="12"/>
      <c r="H4177" s="12"/>
      <c r="I4177" s="12"/>
      <c r="J4177" s="12"/>
      <c r="K4177" s="12"/>
      <c r="L4177" s="12"/>
      <c r="M4177" s="12"/>
    </row>
    <row r="4178" spans="4:13">
      <c r="D4178" s="12"/>
      <c r="E4178" s="89"/>
      <c r="F4178" s="12"/>
      <c r="G4178" s="12"/>
      <c r="H4178" s="12"/>
      <c r="I4178" s="12"/>
      <c r="J4178" s="12"/>
      <c r="K4178" s="12"/>
      <c r="L4178" s="12"/>
      <c r="M4178" s="12"/>
    </row>
    <row r="4179" spans="4:13">
      <c r="D4179" s="12"/>
      <c r="E4179" s="89"/>
      <c r="F4179" s="12"/>
      <c r="G4179" s="12"/>
      <c r="H4179" s="12"/>
      <c r="I4179" s="12"/>
      <c r="J4179" s="12"/>
      <c r="K4179" s="12"/>
      <c r="L4179" s="12"/>
      <c r="M4179" s="12"/>
    </row>
    <row r="4180" spans="4:13">
      <c r="D4180" s="12"/>
      <c r="E4180" s="89"/>
      <c r="F4180" s="12"/>
      <c r="G4180" s="12"/>
      <c r="H4180" s="12"/>
      <c r="I4180" s="12"/>
      <c r="J4180" s="12"/>
      <c r="K4180" s="12"/>
      <c r="L4180" s="12"/>
      <c r="M4180" s="12"/>
    </row>
    <row r="4181" spans="4:13">
      <c r="D4181" s="12"/>
      <c r="E4181" s="89"/>
      <c r="F4181" s="12"/>
      <c r="G4181" s="12"/>
      <c r="H4181" s="12"/>
      <c r="I4181" s="12"/>
      <c r="J4181" s="12"/>
      <c r="K4181" s="12"/>
      <c r="L4181" s="12"/>
      <c r="M4181" s="12"/>
    </row>
    <row r="4182" spans="4:13">
      <c r="D4182" s="12"/>
      <c r="E4182" s="89"/>
      <c r="F4182" s="12"/>
      <c r="G4182" s="12"/>
      <c r="H4182" s="12"/>
      <c r="I4182" s="12"/>
      <c r="J4182" s="12"/>
      <c r="K4182" s="12"/>
      <c r="L4182" s="12"/>
      <c r="M4182" s="12"/>
    </row>
    <row r="4183" spans="4:13">
      <c r="D4183" s="12"/>
      <c r="E4183" s="89"/>
      <c r="F4183" s="12"/>
      <c r="G4183" s="12"/>
      <c r="H4183" s="12"/>
      <c r="I4183" s="12"/>
      <c r="J4183" s="12"/>
      <c r="K4183" s="12"/>
      <c r="L4183" s="12"/>
      <c r="M4183" s="12"/>
    </row>
    <row r="4184" spans="4:13">
      <c r="D4184" s="12"/>
      <c r="E4184" s="89"/>
      <c r="F4184" s="12"/>
      <c r="G4184" s="12"/>
      <c r="H4184" s="12"/>
      <c r="I4184" s="12"/>
      <c r="J4184" s="12"/>
      <c r="K4184" s="12"/>
      <c r="L4184" s="12"/>
      <c r="M4184" s="12"/>
    </row>
    <row r="4185" spans="4:13">
      <c r="D4185" s="12"/>
      <c r="E4185" s="89"/>
      <c r="F4185" s="12"/>
      <c r="G4185" s="12"/>
      <c r="H4185" s="12"/>
      <c r="I4185" s="12"/>
      <c r="J4185" s="12"/>
      <c r="K4185" s="12"/>
      <c r="L4185" s="12"/>
      <c r="M4185" s="12"/>
    </row>
    <row r="4186" spans="4:13">
      <c r="D4186" s="12"/>
      <c r="E4186" s="89"/>
      <c r="F4186" s="12"/>
      <c r="G4186" s="12"/>
      <c r="H4186" s="12"/>
      <c r="I4186" s="12"/>
      <c r="J4186" s="12"/>
      <c r="K4186" s="12"/>
      <c r="L4186" s="12"/>
      <c r="M4186" s="12"/>
    </row>
    <row r="4187" spans="4:13">
      <c r="D4187" s="12"/>
      <c r="E4187" s="89"/>
      <c r="F4187" s="12"/>
      <c r="G4187" s="12"/>
      <c r="H4187" s="12"/>
      <c r="I4187" s="12"/>
      <c r="J4187" s="12"/>
      <c r="K4187" s="12"/>
      <c r="L4187" s="12"/>
      <c r="M4187" s="12"/>
    </row>
    <row r="4188" spans="4:13">
      <c r="D4188" s="12"/>
      <c r="E4188" s="89"/>
      <c r="F4188" s="12"/>
      <c r="G4188" s="12"/>
      <c r="H4188" s="12"/>
      <c r="I4188" s="12"/>
      <c r="J4188" s="12"/>
      <c r="K4188" s="12"/>
      <c r="L4188" s="12"/>
      <c r="M4188" s="12"/>
    </row>
    <row r="4189" spans="4:13">
      <c r="D4189" s="12"/>
      <c r="E4189" s="89"/>
      <c r="F4189" s="12"/>
      <c r="G4189" s="12"/>
      <c r="H4189" s="12"/>
      <c r="I4189" s="12"/>
      <c r="J4189" s="12"/>
      <c r="K4189" s="12"/>
      <c r="L4189" s="12"/>
      <c r="M4189" s="12"/>
    </row>
    <row r="4190" spans="4:13">
      <c r="D4190" s="12"/>
      <c r="E4190" s="89"/>
      <c r="F4190" s="12"/>
      <c r="G4190" s="12"/>
      <c r="H4190" s="12"/>
      <c r="I4190" s="12"/>
      <c r="J4190" s="12"/>
      <c r="K4190" s="12"/>
      <c r="L4190" s="12"/>
      <c r="M4190" s="12"/>
    </row>
    <row r="4191" spans="4:13">
      <c r="D4191" s="12"/>
      <c r="E4191" s="89"/>
      <c r="F4191" s="12"/>
      <c r="G4191" s="12"/>
      <c r="H4191" s="12"/>
      <c r="I4191" s="12"/>
      <c r="J4191" s="12"/>
      <c r="K4191" s="12"/>
      <c r="L4191" s="12"/>
      <c r="M4191" s="12"/>
    </row>
    <row r="4192" spans="4:13">
      <c r="D4192" s="12"/>
      <c r="E4192" s="89"/>
      <c r="F4192" s="12"/>
      <c r="G4192" s="12"/>
      <c r="H4192" s="12"/>
      <c r="I4192" s="12"/>
      <c r="J4192" s="12"/>
      <c r="K4192" s="12"/>
      <c r="L4192" s="12"/>
      <c r="M4192" s="12"/>
    </row>
    <row r="4193" spans="4:13">
      <c r="D4193" s="12"/>
      <c r="E4193" s="89"/>
      <c r="F4193" s="12"/>
      <c r="G4193" s="12"/>
      <c r="H4193" s="12"/>
      <c r="I4193" s="12"/>
      <c r="J4193" s="12"/>
      <c r="K4193" s="12"/>
      <c r="L4193" s="12"/>
      <c r="M4193" s="12"/>
    </row>
    <row r="4194" spans="4:13">
      <c r="D4194" s="12"/>
      <c r="E4194" s="89"/>
      <c r="F4194" s="12"/>
      <c r="G4194" s="12"/>
      <c r="H4194" s="12"/>
      <c r="I4194" s="12"/>
      <c r="J4194" s="12"/>
      <c r="K4194" s="12"/>
      <c r="L4194" s="12"/>
      <c r="M4194" s="12"/>
    </row>
    <row r="4195" spans="4:13">
      <c r="D4195" s="12"/>
      <c r="E4195" s="89"/>
      <c r="F4195" s="12"/>
      <c r="G4195" s="12"/>
      <c r="H4195" s="12"/>
      <c r="I4195" s="12"/>
      <c r="J4195" s="12"/>
      <c r="K4195" s="12"/>
      <c r="L4195" s="12"/>
      <c r="M4195" s="12"/>
    </row>
    <row r="4196" spans="4:13">
      <c r="D4196" s="12"/>
      <c r="E4196" s="89"/>
      <c r="F4196" s="12"/>
      <c r="G4196" s="12"/>
      <c r="H4196" s="12"/>
      <c r="I4196" s="12"/>
      <c r="J4196" s="12"/>
      <c r="K4196" s="12"/>
      <c r="L4196" s="12"/>
      <c r="M4196" s="12"/>
    </row>
    <row r="4197" spans="4:13">
      <c r="D4197" s="12"/>
      <c r="E4197" s="89"/>
      <c r="F4197" s="12"/>
      <c r="G4197" s="12"/>
      <c r="H4197" s="12"/>
      <c r="I4197" s="12"/>
      <c r="J4197" s="12"/>
      <c r="K4197" s="12"/>
      <c r="L4197" s="12"/>
      <c r="M4197" s="12"/>
    </row>
    <row r="4198" spans="4:13">
      <c r="D4198" s="12"/>
      <c r="E4198" s="89"/>
      <c r="F4198" s="12"/>
      <c r="G4198" s="12"/>
      <c r="H4198" s="12"/>
      <c r="I4198" s="12"/>
      <c r="J4198" s="12"/>
      <c r="K4198" s="12"/>
      <c r="L4198" s="12"/>
      <c r="M4198" s="12"/>
    </row>
    <row r="4199" spans="4:13">
      <c r="D4199" s="12"/>
      <c r="E4199" s="89"/>
      <c r="F4199" s="12"/>
      <c r="G4199" s="12"/>
      <c r="H4199" s="12"/>
      <c r="I4199" s="12"/>
      <c r="J4199" s="12"/>
      <c r="K4199" s="12"/>
      <c r="L4199" s="12"/>
      <c r="M4199" s="12"/>
    </row>
    <row r="4200" spans="4:13">
      <c r="D4200" s="12"/>
      <c r="E4200" s="89"/>
      <c r="F4200" s="12"/>
      <c r="G4200" s="12"/>
      <c r="H4200" s="12"/>
      <c r="I4200" s="12"/>
      <c r="J4200" s="12"/>
      <c r="K4200" s="12"/>
      <c r="L4200" s="12"/>
      <c r="M4200" s="12"/>
    </row>
    <row r="4201" spans="4:13">
      <c r="D4201" s="12"/>
      <c r="E4201" s="89"/>
      <c r="F4201" s="12"/>
      <c r="G4201" s="12"/>
      <c r="H4201" s="12"/>
      <c r="I4201" s="12"/>
      <c r="J4201" s="12"/>
      <c r="K4201" s="12"/>
      <c r="L4201" s="12"/>
      <c r="M4201" s="12"/>
    </row>
    <row r="4202" spans="4:13">
      <c r="D4202" s="12"/>
      <c r="E4202" s="89"/>
      <c r="F4202" s="12"/>
      <c r="G4202" s="12"/>
      <c r="H4202" s="12"/>
      <c r="I4202" s="12"/>
      <c r="J4202" s="12"/>
      <c r="K4202" s="12"/>
      <c r="L4202" s="12"/>
      <c r="M4202" s="12"/>
    </row>
    <row r="4203" spans="4:13">
      <c r="D4203" s="12"/>
      <c r="E4203" s="89"/>
      <c r="F4203" s="12"/>
      <c r="G4203" s="12"/>
      <c r="H4203" s="12"/>
      <c r="I4203" s="12"/>
      <c r="J4203" s="12"/>
      <c r="K4203" s="12"/>
      <c r="L4203" s="12"/>
      <c r="M4203" s="12"/>
    </row>
    <row r="4204" spans="4:13">
      <c r="D4204" s="12"/>
      <c r="E4204" s="89"/>
      <c r="F4204" s="12"/>
      <c r="G4204" s="12"/>
      <c r="H4204" s="12"/>
      <c r="I4204" s="12"/>
      <c r="J4204" s="12"/>
      <c r="K4204" s="12"/>
      <c r="L4204" s="12"/>
      <c r="M4204" s="12"/>
    </row>
    <row r="4205" spans="4:13">
      <c r="D4205" s="12"/>
      <c r="E4205" s="89"/>
      <c r="F4205" s="12"/>
      <c r="G4205" s="12"/>
      <c r="H4205" s="12"/>
      <c r="I4205" s="12"/>
      <c r="J4205" s="12"/>
      <c r="K4205" s="12"/>
      <c r="L4205" s="12"/>
      <c r="M4205" s="12"/>
    </row>
    <row r="4206" spans="4:13">
      <c r="D4206" s="12"/>
      <c r="E4206" s="89"/>
      <c r="F4206" s="12"/>
      <c r="G4206" s="12"/>
      <c r="H4206" s="12"/>
      <c r="I4206" s="12"/>
      <c r="J4206" s="12"/>
      <c r="K4206" s="12"/>
      <c r="L4206" s="12"/>
      <c r="M4206" s="12"/>
    </row>
    <row r="4207" spans="4:13">
      <c r="D4207" s="12"/>
      <c r="E4207" s="89"/>
      <c r="F4207" s="12"/>
      <c r="G4207" s="12"/>
      <c r="H4207" s="12"/>
      <c r="I4207" s="12"/>
      <c r="J4207" s="12"/>
      <c r="K4207" s="12"/>
      <c r="L4207" s="12"/>
      <c r="M4207" s="12"/>
    </row>
    <row r="4208" spans="4:13">
      <c r="D4208" s="12"/>
      <c r="E4208" s="89"/>
      <c r="F4208" s="12"/>
      <c r="G4208" s="12"/>
      <c r="H4208" s="12"/>
      <c r="I4208" s="12"/>
      <c r="J4208" s="12"/>
      <c r="K4208" s="12"/>
      <c r="L4208" s="12"/>
      <c r="M4208" s="12"/>
    </row>
    <row r="4209" spans="4:13">
      <c r="D4209" s="12"/>
      <c r="E4209" s="89"/>
      <c r="F4209" s="12"/>
      <c r="G4209" s="12"/>
      <c r="H4209" s="12"/>
      <c r="I4209" s="12"/>
      <c r="J4209" s="12"/>
      <c r="K4209" s="12"/>
      <c r="L4209" s="12"/>
      <c r="M4209" s="12"/>
    </row>
    <row r="4210" spans="4:13">
      <c r="D4210" s="12"/>
      <c r="E4210" s="89"/>
      <c r="F4210" s="12"/>
      <c r="G4210" s="12"/>
      <c r="H4210" s="12"/>
      <c r="I4210" s="12"/>
      <c r="J4210" s="12"/>
      <c r="K4210" s="12"/>
      <c r="L4210" s="12"/>
      <c r="M4210" s="12"/>
    </row>
    <row r="4211" spans="4:13">
      <c r="D4211" s="12"/>
      <c r="E4211" s="89"/>
      <c r="F4211" s="12"/>
      <c r="G4211" s="12"/>
      <c r="H4211" s="12"/>
      <c r="I4211" s="12"/>
      <c r="J4211" s="12"/>
      <c r="K4211" s="12"/>
      <c r="L4211" s="12"/>
      <c r="M4211" s="12"/>
    </row>
    <row r="4212" spans="4:13">
      <c r="D4212" s="12"/>
      <c r="E4212" s="89"/>
      <c r="F4212" s="12"/>
      <c r="G4212" s="12"/>
      <c r="H4212" s="12"/>
      <c r="I4212" s="12"/>
      <c r="J4212" s="12"/>
      <c r="K4212" s="12"/>
      <c r="L4212" s="12"/>
      <c r="M4212" s="12"/>
    </row>
    <row r="4213" spans="4:13">
      <c r="D4213" s="12"/>
      <c r="E4213" s="89"/>
      <c r="F4213" s="12"/>
      <c r="G4213" s="12"/>
      <c r="H4213" s="12"/>
      <c r="I4213" s="12"/>
      <c r="J4213" s="12"/>
      <c r="K4213" s="12"/>
      <c r="L4213" s="12"/>
      <c r="M4213" s="12"/>
    </row>
    <row r="4214" spans="4:13">
      <c r="D4214" s="12"/>
      <c r="E4214" s="89"/>
      <c r="F4214" s="12"/>
      <c r="G4214" s="12"/>
      <c r="H4214" s="12"/>
      <c r="I4214" s="12"/>
      <c r="J4214" s="12"/>
      <c r="K4214" s="12"/>
      <c r="L4214" s="12"/>
      <c r="M4214" s="12"/>
    </row>
    <row r="4215" spans="4:13">
      <c r="D4215" s="12"/>
      <c r="E4215" s="89"/>
      <c r="F4215" s="12"/>
      <c r="G4215" s="12"/>
      <c r="H4215" s="12"/>
      <c r="I4215" s="12"/>
      <c r="J4215" s="12"/>
      <c r="K4215" s="12"/>
      <c r="L4215" s="12"/>
      <c r="M4215" s="12"/>
    </row>
    <row r="4216" spans="4:13">
      <c r="D4216" s="12"/>
      <c r="E4216" s="89"/>
      <c r="F4216" s="12"/>
      <c r="G4216" s="12"/>
      <c r="H4216" s="12"/>
      <c r="I4216" s="12"/>
      <c r="J4216" s="12"/>
      <c r="K4216" s="12"/>
      <c r="L4216" s="12"/>
      <c r="M4216" s="12"/>
    </row>
    <row r="4217" spans="4:13">
      <c r="D4217" s="12"/>
      <c r="E4217" s="89"/>
      <c r="F4217" s="12"/>
      <c r="G4217" s="12"/>
      <c r="H4217" s="12"/>
      <c r="I4217" s="12"/>
      <c r="J4217" s="12"/>
      <c r="K4217" s="12"/>
      <c r="L4217" s="12"/>
      <c r="M4217" s="12"/>
    </row>
    <row r="4218" spans="4:13">
      <c r="D4218" s="12"/>
      <c r="E4218" s="89"/>
      <c r="F4218" s="12"/>
      <c r="G4218" s="12"/>
      <c r="H4218" s="12"/>
      <c r="I4218" s="12"/>
      <c r="J4218" s="12"/>
      <c r="K4218" s="12"/>
      <c r="L4218" s="12"/>
      <c r="M4218" s="12"/>
    </row>
    <row r="4219" spans="4:13">
      <c r="D4219" s="12"/>
      <c r="E4219" s="89"/>
      <c r="F4219" s="12"/>
      <c r="G4219" s="12"/>
      <c r="H4219" s="12"/>
      <c r="I4219" s="12"/>
      <c r="J4219" s="12"/>
      <c r="K4219" s="12"/>
      <c r="L4219" s="12"/>
      <c r="M4219" s="12"/>
    </row>
    <row r="4220" spans="4:13">
      <c r="D4220" s="12"/>
      <c r="E4220" s="89"/>
      <c r="F4220" s="12"/>
      <c r="G4220" s="12"/>
      <c r="H4220" s="12"/>
      <c r="I4220" s="12"/>
      <c r="J4220" s="12"/>
      <c r="K4220" s="12"/>
      <c r="L4220" s="12"/>
      <c r="M4220" s="12"/>
    </row>
    <row r="4221" spans="4:13">
      <c r="D4221" s="12"/>
      <c r="E4221" s="89"/>
      <c r="F4221" s="12"/>
      <c r="G4221" s="12"/>
      <c r="H4221" s="12"/>
      <c r="I4221" s="12"/>
      <c r="J4221" s="12"/>
      <c r="K4221" s="12"/>
      <c r="L4221" s="12"/>
      <c r="M4221" s="12"/>
    </row>
    <row r="4222" spans="4:13">
      <c r="D4222" s="12"/>
      <c r="E4222" s="89"/>
      <c r="F4222" s="12"/>
      <c r="G4222" s="12"/>
      <c r="H4222" s="12"/>
      <c r="I4222" s="12"/>
      <c r="J4222" s="12"/>
      <c r="K4222" s="12"/>
      <c r="L4222" s="12"/>
      <c r="M4222" s="12"/>
    </row>
    <row r="4223" spans="4:13">
      <c r="D4223" s="12"/>
      <c r="E4223" s="89"/>
      <c r="F4223" s="12"/>
      <c r="G4223" s="12"/>
      <c r="H4223" s="12"/>
      <c r="I4223" s="12"/>
      <c r="J4223" s="12"/>
      <c r="K4223" s="12"/>
      <c r="L4223" s="12"/>
      <c r="M4223" s="12"/>
    </row>
    <row r="4224" spans="4:13">
      <c r="D4224" s="12"/>
      <c r="E4224" s="89"/>
      <c r="F4224" s="12"/>
      <c r="G4224" s="12"/>
      <c r="H4224" s="12"/>
      <c r="I4224" s="12"/>
      <c r="J4224" s="12"/>
      <c r="K4224" s="12"/>
      <c r="L4224" s="12"/>
      <c r="M4224" s="12"/>
    </row>
    <row r="4225" spans="4:13">
      <c r="D4225" s="12"/>
      <c r="E4225" s="89"/>
      <c r="F4225" s="12"/>
      <c r="G4225" s="12"/>
      <c r="H4225" s="12"/>
      <c r="I4225" s="12"/>
      <c r="J4225" s="12"/>
      <c r="K4225" s="12"/>
      <c r="L4225" s="12"/>
      <c r="M4225" s="12"/>
    </row>
    <row r="4226" spans="4:13">
      <c r="D4226" s="12"/>
      <c r="E4226" s="89"/>
      <c r="F4226" s="12"/>
      <c r="G4226" s="12"/>
      <c r="H4226" s="12"/>
      <c r="I4226" s="12"/>
      <c r="J4226" s="12"/>
      <c r="K4226" s="12"/>
      <c r="L4226" s="12"/>
      <c r="M4226" s="12"/>
    </row>
    <row r="4227" spans="4:13">
      <c r="D4227" s="12"/>
      <c r="E4227" s="89"/>
      <c r="F4227" s="12"/>
      <c r="G4227" s="12"/>
      <c r="H4227" s="12"/>
      <c r="I4227" s="12"/>
      <c r="J4227" s="12"/>
      <c r="K4227" s="12"/>
      <c r="L4227" s="12"/>
      <c r="M4227" s="12"/>
    </row>
    <row r="4228" spans="4:13">
      <c r="D4228" s="12"/>
      <c r="E4228" s="89"/>
      <c r="F4228" s="12"/>
      <c r="G4228" s="12"/>
      <c r="H4228" s="12"/>
      <c r="I4228" s="12"/>
      <c r="J4228" s="12"/>
      <c r="K4228" s="12"/>
      <c r="L4228" s="12"/>
      <c r="M4228" s="12"/>
    </row>
    <row r="4229" spans="4:13">
      <c r="D4229" s="12"/>
      <c r="E4229" s="89"/>
      <c r="F4229" s="12"/>
      <c r="G4229" s="12"/>
      <c r="H4229" s="12"/>
      <c r="I4229" s="12"/>
      <c r="J4229" s="12"/>
      <c r="K4229" s="12"/>
      <c r="L4229" s="12"/>
      <c r="M4229" s="12"/>
    </row>
    <row r="4230" spans="4:13">
      <c r="D4230" s="12"/>
      <c r="E4230" s="89"/>
      <c r="F4230" s="12"/>
      <c r="G4230" s="12"/>
      <c r="H4230" s="12"/>
      <c r="I4230" s="12"/>
      <c r="J4230" s="12"/>
      <c r="K4230" s="12"/>
      <c r="L4230" s="12"/>
      <c r="M4230" s="12"/>
    </row>
    <row r="4231" spans="4:13">
      <c r="D4231" s="12"/>
      <c r="E4231" s="89"/>
      <c r="F4231" s="12"/>
      <c r="G4231" s="12"/>
      <c r="H4231" s="12"/>
      <c r="I4231" s="12"/>
      <c r="J4231" s="12"/>
      <c r="K4231" s="12"/>
      <c r="L4231" s="12"/>
      <c r="M4231" s="12"/>
    </row>
    <row r="4232" spans="4:13">
      <c r="D4232" s="12"/>
      <c r="E4232" s="89"/>
      <c r="F4232" s="12"/>
      <c r="G4232" s="12"/>
      <c r="H4232" s="12"/>
      <c r="I4232" s="12"/>
      <c r="J4232" s="12"/>
      <c r="K4232" s="12"/>
      <c r="L4232" s="12"/>
      <c r="M4232" s="12"/>
    </row>
    <row r="4233" spans="4:13">
      <c r="D4233" s="12"/>
      <c r="E4233" s="89"/>
      <c r="F4233" s="12"/>
      <c r="G4233" s="12"/>
      <c r="H4233" s="12"/>
      <c r="I4233" s="12"/>
      <c r="J4233" s="12"/>
      <c r="K4233" s="12"/>
      <c r="L4233" s="12"/>
      <c r="M4233" s="12"/>
    </row>
    <row r="4234" spans="4:13">
      <c r="D4234" s="12"/>
      <c r="E4234" s="89"/>
      <c r="F4234" s="12"/>
      <c r="G4234" s="12"/>
      <c r="H4234" s="12"/>
      <c r="I4234" s="12"/>
      <c r="J4234" s="12"/>
      <c r="K4234" s="12"/>
      <c r="L4234" s="12"/>
      <c r="M4234" s="12"/>
    </row>
    <row r="4235" spans="4:13">
      <c r="D4235" s="12"/>
      <c r="E4235" s="89"/>
      <c r="F4235" s="12"/>
      <c r="G4235" s="12"/>
      <c r="H4235" s="12"/>
      <c r="I4235" s="12"/>
      <c r="J4235" s="12"/>
      <c r="K4235" s="12"/>
      <c r="L4235" s="12"/>
      <c r="M4235" s="12"/>
    </row>
    <row r="4236" spans="4:13">
      <c r="D4236" s="12"/>
      <c r="E4236" s="89"/>
      <c r="F4236" s="12"/>
      <c r="G4236" s="12"/>
      <c r="H4236" s="12"/>
      <c r="I4236" s="12"/>
      <c r="J4236" s="12"/>
      <c r="K4236" s="12"/>
      <c r="L4236" s="12"/>
      <c r="M4236" s="12"/>
    </row>
    <row r="4237" spans="4:13">
      <c r="D4237" s="12"/>
      <c r="E4237" s="89"/>
      <c r="F4237" s="12"/>
      <c r="G4237" s="12"/>
      <c r="H4237" s="12"/>
      <c r="I4237" s="12"/>
      <c r="J4237" s="12"/>
      <c r="K4237" s="12"/>
      <c r="L4237" s="12"/>
      <c r="M4237" s="12"/>
    </row>
    <row r="4238" spans="4:13">
      <c r="D4238" s="12"/>
      <c r="E4238" s="89"/>
      <c r="F4238" s="12"/>
      <c r="G4238" s="12"/>
      <c r="H4238" s="12"/>
      <c r="I4238" s="12"/>
      <c r="J4238" s="12"/>
      <c r="K4238" s="12"/>
      <c r="L4238" s="12"/>
      <c r="M4238" s="12"/>
    </row>
    <row r="4239" spans="4:13">
      <c r="D4239" s="12"/>
      <c r="E4239" s="89"/>
      <c r="F4239" s="12"/>
      <c r="G4239" s="12"/>
      <c r="H4239" s="12"/>
      <c r="I4239" s="12"/>
      <c r="J4239" s="12"/>
      <c r="K4239" s="12"/>
      <c r="L4239" s="12"/>
      <c r="M4239" s="12"/>
    </row>
    <row r="4240" spans="4:13">
      <c r="D4240" s="12"/>
      <c r="E4240" s="89"/>
      <c r="F4240" s="12"/>
      <c r="G4240" s="12"/>
      <c r="H4240" s="12"/>
      <c r="I4240" s="12"/>
      <c r="J4240" s="12"/>
      <c r="K4240" s="12"/>
      <c r="L4240" s="12"/>
      <c r="M4240" s="12"/>
    </row>
    <row r="4241" spans="4:13">
      <c r="D4241" s="12"/>
      <c r="E4241" s="89"/>
      <c r="F4241" s="12"/>
      <c r="G4241" s="12"/>
      <c r="H4241" s="12"/>
      <c r="I4241" s="12"/>
      <c r="J4241" s="12"/>
      <c r="K4241" s="12"/>
      <c r="L4241" s="12"/>
      <c r="M4241" s="12"/>
    </row>
    <row r="4242" spans="4:13">
      <c r="D4242" s="12"/>
      <c r="E4242" s="89"/>
      <c r="F4242" s="12"/>
      <c r="G4242" s="12"/>
      <c r="H4242" s="12"/>
      <c r="I4242" s="12"/>
      <c r="J4242" s="12"/>
      <c r="K4242" s="12"/>
      <c r="L4242" s="12"/>
      <c r="M4242" s="12"/>
    </row>
    <row r="4243" spans="4:13">
      <c r="D4243" s="12"/>
      <c r="E4243" s="89"/>
      <c r="F4243" s="12"/>
      <c r="G4243" s="12"/>
      <c r="H4243" s="12"/>
      <c r="I4243" s="12"/>
      <c r="J4243" s="12"/>
      <c r="K4243" s="12"/>
      <c r="L4243" s="12"/>
      <c r="M4243" s="12"/>
    </row>
    <row r="4244" spans="4:13">
      <c r="D4244" s="12"/>
      <c r="E4244" s="89"/>
      <c r="F4244" s="12"/>
      <c r="G4244" s="12"/>
      <c r="H4244" s="12"/>
      <c r="I4244" s="12"/>
      <c r="J4244" s="12"/>
      <c r="K4244" s="12"/>
      <c r="L4244" s="12"/>
      <c r="M4244" s="12"/>
    </row>
    <row r="4245" spans="4:13">
      <c r="D4245" s="12"/>
      <c r="E4245" s="89"/>
      <c r="F4245" s="12"/>
      <c r="G4245" s="12"/>
      <c r="H4245" s="12"/>
      <c r="I4245" s="12"/>
      <c r="J4245" s="12"/>
      <c r="K4245" s="12"/>
      <c r="L4245" s="12"/>
      <c r="M4245" s="12"/>
    </row>
    <row r="4246" spans="4:13">
      <c r="D4246" s="12"/>
      <c r="E4246" s="89"/>
      <c r="F4246" s="12"/>
      <c r="G4246" s="12"/>
      <c r="H4246" s="12"/>
      <c r="I4246" s="12"/>
      <c r="J4246" s="12"/>
      <c r="K4246" s="12"/>
      <c r="L4246" s="12"/>
      <c r="M4246" s="12"/>
    </row>
    <row r="4247" spans="4:13">
      <c r="D4247" s="12"/>
      <c r="E4247" s="89"/>
      <c r="F4247" s="12"/>
      <c r="G4247" s="12"/>
      <c r="H4247" s="12"/>
      <c r="I4247" s="12"/>
      <c r="J4247" s="12"/>
      <c r="K4247" s="12"/>
      <c r="L4247" s="12"/>
      <c r="M4247" s="12"/>
    </row>
    <row r="4248" spans="4:13">
      <c r="D4248" s="12"/>
      <c r="E4248" s="89"/>
      <c r="F4248" s="12"/>
      <c r="G4248" s="12"/>
      <c r="H4248" s="12"/>
      <c r="I4248" s="12"/>
      <c r="J4248" s="12"/>
      <c r="K4248" s="12"/>
      <c r="L4248" s="12"/>
      <c r="M4248" s="12"/>
    </row>
    <row r="4249" spans="4:13">
      <c r="D4249" s="12"/>
      <c r="E4249" s="89"/>
      <c r="F4249" s="12"/>
      <c r="G4249" s="12"/>
      <c r="H4249" s="12"/>
      <c r="I4249" s="12"/>
      <c r="J4249" s="12"/>
      <c r="K4249" s="12"/>
      <c r="L4249" s="12"/>
      <c r="M4249" s="12"/>
    </row>
    <row r="4250" spans="4:13">
      <c r="D4250" s="12"/>
      <c r="E4250" s="89"/>
      <c r="F4250" s="12"/>
      <c r="G4250" s="12"/>
      <c r="H4250" s="12"/>
      <c r="I4250" s="12"/>
      <c r="J4250" s="12"/>
      <c r="K4250" s="12"/>
      <c r="L4250" s="12"/>
      <c r="M4250" s="12"/>
    </row>
    <row r="4251" spans="4:13">
      <c r="D4251" s="12"/>
      <c r="E4251" s="89"/>
      <c r="F4251" s="12"/>
      <c r="G4251" s="12"/>
      <c r="H4251" s="12"/>
      <c r="I4251" s="12"/>
      <c r="J4251" s="12"/>
      <c r="K4251" s="12"/>
      <c r="L4251" s="12"/>
      <c r="M4251" s="12"/>
    </row>
    <row r="4252" spans="4:13">
      <c r="D4252" s="12"/>
      <c r="E4252" s="89"/>
      <c r="F4252" s="12"/>
      <c r="G4252" s="12"/>
      <c r="H4252" s="12"/>
      <c r="I4252" s="12"/>
      <c r="J4252" s="12"/>
      <c r="K4252" s="12"/>
      <c r="L4252" s="12"/>
      <c r="M4252" s="12"/>
    </row>
    <row r="4253" spans="4:13">
      <c r="D4253" s="12"/>
      <c r="E4253" s="89"/>
      <c r="F4253" s="12"/>
      <c r="G4253" s="12"/>
      <c r="H4253" s="12"/>
      <c r="I4253" s="12"/>
      <c r="J4253" s="12"/>
      <c r="K4253" s="12"/>
      <c r="L4253" s="12"/>
      <c r="M4253" s="12"/>
    </row>
    <row r="4254" spans="4:13">
      <c r="D4254" s="12"/>
      <c r="E4254" s="89"/>
      <c r="F4254" s="12"/>
      <c r="G4254" s="12"/>
      <c r="H4254" s="12"/>
      <c r="I4254" s="12"/>
      <c r="J4254" s="12"/>
      <c r="K4254" s="12"/>
      <c r="L4254" s="12"/>
      <c r="M4254" s="12"/>
    </row>
    <row r="4255" spans="4:13">
      <c r="D4255" s="12"/>
      <c r="E4255" s="89"/>
      <c r="F4255" s="12"/>
      <c r="G4255" s="12"/>
      <c r="H4255" s="12"/>
      <c r="I4255" s="12"/>
      <c r="J4255" s="12"/>
      <c r="K4255" s="12"/>
      <c r="L4255" s="12"/>
      <c r="M4255" s="12"/>
    </row>
    <row r="4256" spans="4:13">
      <c r="D4256" s="12"/>
      <c r="E4256" s="89"/>
      <c r="F4256" s="12"/>
      <c r="G4256" s="12"/>
      <c r="H4256" s="12"/>
      <c r="I4256" s="12"/>
      <c r="J4256" s="12"/>
      <c r="K4256" s="12"/>
      <c r="L4256" s="12"/>
      <c r="M4256" s="12"/>
    </row>
    <row r="4257" spans="4:13">
      <c r="D4257" s="12"/>
      <c r="E4257" s="89"/>
      <c r="F4257" s="12"/>
      <c r="G4257" s="12"/>
      <c r="H4257" s="12"/>
      <c r="I4257" s="12"/>
      <c r="J4257" s="12"/>
      <c r="K4257" s="12"/>
      <c r="L4257" s="12"/>
      <c r="M4257" s="12"/>
    </row>
    <row r="4258" spans="4:13">
      <c r="D4258" s="12"/>
      <c r="E4258" s="89"/>
      <c r="F4258" s="12"/>
      <c r="G4258" s="12"/>
      <c r="H4258" s="12"/>
      <c r="I4258" s="12"/>
      <c r="J4258" s="12"/>
      <c r="K4258" s="12"/>
      <c r="L4258" s="12"/>
      <c r="M4258" s="12"/>
    </row>
    <row r="4259" spans="4:13">
      <c r="D4259" s="12"/>
      <c r="E4259" s="89"/>
      <c r="F4259" s="12"/>
      <c r="G4259" s="12"/>
      <c r="H4259" s="12"/>
      <c r="I4259" s="12"/>
      <c r="J4259" s="12"/>
      <c r="K4259" s="12"/>
      <c r="L4259" s="12"/>
      <c r="M4259" s="12"/>
    </row>
    <row r="4260" spans="4:13">
      <c r="D4260" s="12"/>
      <c r="E4260" s="89"/>
      <c r="F4260" s="12"/>
      <c r="G4260" s="12"/>
      <c r="H4260" s="12"/>
      <c r="I4260" s="12"/>
      <c r="J4260" s="12"/>
      <c r="K4260" s="12"/>
      <c r="L4260" s="12"/>
      <c r="M4260" s="12"/>
    </row>
    <row r="4261" spans="4:13">
      <c r="D4261" s="12"/>
      <c r="E4261" s="89"/>
      <c r="F4261" s="12"/>
      <c r="G4261" s="12"/>
      <c r="H4261" s="12"/>
      <c r="I4261" s="12"/>
      <c r="J4261" s="12"/>
      <c r="K4261" s="12"/>
      <c r="L4261" s="12"/>
      <c r="M4261" s="12"/>
    </row>
    <row r="4262" spans="4:13">
      <c r="D4262" s="12"/>
      <c r="E4262" s="89"/>
      <c r="F4262" s="12"/>
      <c r="G4262" s="12"/>
      <c r="H4262" s="12"/>
      <c r="I4262" s="12"/>
      <c r="J4262" s="12"/>
      <c r="K4262" s="12"/>
      <c r="L4262" s="12"/>
      <c r="M4262" s="12"/>
    </row>
    <row r="4263" spans="4:13">
      <c r="D4263" s="12"/>
      <c r="E4263" s="89"/>
      <c r="F4263" s="12"/>
      <c r="G4263" s="12"/>
      <c r="H4263" s="12"/>
      <c r="I4263" s="12"/>
      <c r="J4263" s="12"/>
      <c r="K4263" s="12"/>
      <c r="L4263" s="12"/>
      <c r="M4263" s="12"/>
    </row>
    <row r="4264" spans="4:13">
      <c r="D4264" s="12"/>
      <c r="E4264" s="89"/>
      <c r="F4264" s="12"/>
      <c r="G4264" s="12"/>
      <c r="H4264" s="12"/>
      <c r="I4264" s="12"/>
      <c r="J4264" s="12"/>
      <c r="K4264" s="12"/>
      <c r="L4264" s="12"/>
      <c r="M4264" s="12"/>
    </row>
    <row r="4265" spans="4:13">
      <c r="D4265" s="12"/>
      <c r="E4265" s="89"/>
      <c r="F4265" s="12"/>
      <c r="G4265" s="12"/>
      <c r="H4265" s="12"/>
      <c r="I4265" s="12"/>
      <c r="J4265" s="12"/>
      <c r="K4265" s="12"/>
      <c r="L4265" s="12"/>
      <c r="M4265" s="12"/>
    </row>
    <row r="4266" spans="4:13">
      <c r="D4266" s="12"/>
      <c r="E4266" s="89"/>
      <c r="F4266" s="12"/>
      <c r="G4266" s="12"/>
      <c r="H4266" s="12"/>
      <c r="I4266" s="12"/>
      <c r="J4266" s="12"/>
      <c r="K4266" s="12"/>
      <c r="L4266" s="12"/>
      <c r="M4266" s="12"/>
    </row>
    <row r="4267" spans="4:13">
      <c r="D4267" s="12"/>
      <c r="E4267" s="89"/>
      <c r="F4267" s="12"/>
      <c r="G4267" s="12"/>
      <c r="H4267" s="12"/>
      <c r="I4267" s="12"/>
      <c r="J4267" s="12"/>
      <c r="K4267" s="12"/>
      <c r="L4267" s="12"/>
      <c r="M4267" s="12"/>
    </row>
    <row r="4268" spans="4:13">
      <c r="D4268" s="12"/>
      <c r="E4268" s="89"/>
      <c r="F4268" s="12"/>
      <c r="G4268" s="12"/>
      <c r="H4268" s="12"/>
      <c r="I4268" s="12"/>
      <c r="J4268" s="12"/>
      <c r="K4268" s="12"/>
      <c r="L4268" s="12"/>
      <c r="M4268" s="12"/>
    </row>
    <row r="4269" spans="4:13">
      <c r="D4269" s="12"/>
      <c r="E4269" s="89"/>
      <c r="F4269" s="12"/>
      <c r="G4269" s="12"/>
      <c r="H4269" s="12"/>
      <c r="I4269" s="12"/>
      <c r="J4269" s="12"/>
      <c r="K4269" s="12"/>
      <c r="L4269" s="12"/>
      <c r="M4269" s="12"/>
    </row>
    <row r="4270" spans="4:13">
      <c r="D4270" s="12"/>
      <c r="E4270" s="89"/>
      <c r="F4270" s="12"/>
      <c r="G4270" s="12"/>
      <c r="H4270" s="12"/>
      <c r="I4270" s="12"/>
      <c r="J4270" s="12"/>
      <c r="K4270" s="12"/>
      <c r="L4270" s="12"/>
      <c r="M4270" s="12"/>
    </row>
    <row r="4271" spans="4:13">
      <c r="D4271" s="12"/>
      <c r="E4271" s="89"/>
      <c r="F4271" s="12"/>
      <c r="G4271" s="12"/>
      <c r="H4271" s="12"/>
      <c r="I4271" s="12"/>
      <c r="J4271" s="12"/>
      <c r="K4271" s="12"/>
      <c r="L4271" s="12"/>
      <c r="M4271" s="12"/>
    </row>
    <row r="4272" spans="4:13">
      <c r="D4272" s="12"/>
      <c r="E4272" s="89"/>
      <c r="F4272" s="12"/>
      <c r="G4272" s="12"/>
      <c r="H4272" s="12"/>
      <c r="I4272" s="12"/>
      <c r="J4272" s="12"/>
      <c r="K4272" s="12"/>
      <c r="L4272" s="12"/>
      <c r="M4272" s="12"/>
    </row>
    <row r="4273" spans="4:13">
      <c r="D4273" s="12"/>
      <c r="E4273" s="89"/>
      <c r="F4273" s="12"/>
      <c r="G4273" s="12"/>
      <c r="H4273" s="12"/>
      <c r="I4273" s="12"/>
      <c r="J4273" s="12"/>
      <c r="K4273" s="12"/>
      <c r="L4273" s="12"/>
      <c r="M4273" s="12"/>
    </row>
    <row r="4274" spans="4:13">
      <c r="D4274" s="12"/>
      <c r="E4274" s="89"/>
      <c r="F4274" s="12"/>
      <c r="G4274" s="12"/>
      <c r="H4274" s="12"/>
      <c r="I4274" s="12"/>
      <c r="J4274" s="12"/>
      <c r="K4274" s="12"/>
      <c r="L4274" s="12"/>
      <c r="M4274" s="12"/>
    </row>
    <row r="4275" spans="4:13">
      <c r="D4275" s="12"/>
      <c r="E4275" s="89"/>
      <c r="F4275" s="12"/>
      <c r="G4275" s="12"/>
      <c r="H4275" s="12"/>
      <c r="I4275" s="12"/>
      <c r="J4275" s="12"/>
      <c r="K4275" s="12"/>
      <c r="L4275" s="12"/>
      <c r="M4275" s="12"/>
    </row>
    <row r="4276" spans="4:13">
      <c r="D4276" s="12"/>
      <c r="E4276" s="89"/>
      <c r="F4276" s="12"/>
      <c r="G4276" s="12"/>
      <c r="H4276" s="12"/>
      <c r="I4276" s="12"/>
      <c r="J4276" s="12"/>
      <c r="K4276" s="12"/>
      <c r="L4276" s="12"/>
      <c r="M4276" s="12"/>
    </row>
    <row r="4277" spans="4:13">
      <c r="D4277" s="12"/>
      <c r="E4277" s="89"/>
      <c r="F4277" s="12"/>
      <c r="G4277" s="12"/>
      <c r="H4277" s="12"/>
      <c r="I4277" s="12"/>
      <c r="J4277" s="12"/>
      <c r="K4277" s="12"/>
      <c r="L4277" s="12"/>
      <c r="M4277" s="12"/>
    </row>
    <row r="4278" spans="4:13">
      <c r="D4278" s="12"/>
      <c r="E4278" s="89"/>
      <c r="F4278" s="12"/>
      <c r="G4278" s="12"/>
      <c r="H4278" s="12"/>
      <c r="I4278" s="12"/>
      <c r="J4278" s="12"/>
      <c r="K4278" s="12"/>
      <c r="L4278" s="12"/>
      <c r="M4278" s="12"/>
    </row>
    <row r="4279" spans="4:13">
      <c r="D4279" s="12"/>
      <c r="E4279" s="89"/>
      <c r="F4279" s="12"/>
      <c r="G4279" s="12"/>
      <c r="H4279" s="12"/>
      <c r="I4279" s="12"/>
      <c r="J4279" s="12"/>
      <c r="K4279" s="12"/>
      <c r="L4279" s="12"/>
      <c r="M4279" s="12"/>
    </row>
    <row r="4280" spans="4:13">
      <c r="D4280" s="12"/>
      <c r="E4280" s="89"/>
      <c r="F4280" s="12"/>
      <c r="G4280" s="12"/>
      <c r="H4280" s="12"/>
      <c r="I4280" s="12"/>
      <c r="J4280" s="12"/>
      <c r="K4280" s="12"/>
      <c r="L4280" s="12"/>
      <c r="M4280" s="12"/>
    </row>
    <row r="4281" spans="4:13">
      <c r="D4281" s="12"/>
      <c r="E4281" s="89"/>
      <c r="F4281" s="12"/>
      <c r="G4281" s="12"/>
      <c r="H4281" s="12"/>
      <c r="I4281" s="12"/>
      <c r="J4281" s="12"/>
      <c r="K4281" s="12"/>
      <c r="L4281" s="12"/>
      <c r="M4281" s="12"/>
    </row>
    <row r="4282" spans="4:13">
      <c r="D4282" s="12"/>
      <c r="E4282" s="89"/>
      <c r="F4282" s="12"/>
      <c r="G4282" s="12"/>
      <c r="H4282" s="12"/>
      <c r="I4282" s="12"/>
      <c r="J4282" s="12"/>
      <c r="K4282" s="12"/>
      <c r="L4282" s="12"/>
      <c r="M4282" s="12"/>
    </row>
    <row r="4283" spans="4:13">
      <c r="D4283" s="12"/>
      <c r="E4283" s="89"/>
      <c r="F4283" s="12"/>
      <c r="G4283" s="12"/>
      <c r="H4283" s="12"/>
      <c r="I4283" s="12"/>
      <c r="J4283" s="12"/>
      <c r="K4283" s="12"/>
      <c r="L4283" s="12"/>
      <c r="M4283" s="12"/>
    </row>
    <row r="4284" spans="4:13">
      <c r="D4284" s="12"/>
      <c r="E4284" s="89"/>
      <c r="F4284" s="12"/>
      <c r="G4284" s="12"/>
      <c r="H4284" s="12"/>
      <c r="I4284" s="12"/>
      <c r="J4284" s="12"/>
      <c r="K4284" s="12"/>
      <c r="L4284" s="12"/>
      <c r="M4284" s="12"/>
    </row>
    <row r="4285" spans="4:13">
      <c r="D4285" s="12"/>
      <c r="E4285" s="89"/>
      <c r="F4285" s="12"/>
      <c r="G4285" s="12"/>
      <c r="H4285" s="12"/>
      <c r="I4285" s="12"/>
      <c r="J4285" s="12"/>
      <c r="K4285" s="12"/>
      <c r="L4285" s="12"/>
      <c r="M4285" s="12"/>
    </row>
    <row r="4286" spans="4:13">
      <c r="D4286" s="12"/>
      <c r="E4286" s="89"/>
      <c r="F4286" s="12"/>
      <c r="G4286" s="12"/>
      <c r="H4286" s="12"/>
      <c r="I4286" s="12"/>
      <c r="J4286" s="12"/>
      <c r="K4286" s="12"/>
      <c r="L4286" s="12"/>
      <c r="M4286" s="12"/>
    </row>
    <row r="4287" spans="4:13">
      <c r="D4287" s="12"/>
      <c r="E4287" s="89"/>
      <c r="F4287" s="12"/>
      <c r="G4287" s="12"/>
      <c r="H4287" s="12"/>
      <c r="I4287" s="12"/>
      <c r="J4287" s="12"/>
      <c r="K4287" s="12"/>
      <c r="L4287" s="12"/>
      <c r="M4287" s="12"/>
    </row>
    <row r="4288" spans="4:13">
      <c r="D4288" s="12"/>
      <c r="E4288" s="89"/>
      <c r="F4288" s="12"/>
      <c r="G4288" s="12"/>
      <c r="H4288" s="12"/>
      <c r="I4288" s="12"/>
      <c r="J4288" s="12"/>
      <c r="K4288" s="12"/>
      <c r="L4288" s="12"/>
      <c r="M4288" s="12"/>
    </row>
    <row r="4289" spans="4:13">
      <c r="D4289" s="12"/>
      <c r="E4289" s="89"/>
      <c r="F4289" s="12"/>
      <c r="G4289" s="12"/>
      <c r="H4289" s="12"/>
      <c r="I4289" s="12"/>
      <c r="J4289" s="12"/>
      <c r="K4289" s="12"/>
      <c r="L4289" s="12"/>
      <c r="M4289" s="12"/>
    </row>
    <row r="4290" spans="4:13">
      <c r="D4290" s="12"/>
      <c r="E4290" s="89"/>
      <c r="F4290" s="12"/>
      <c r="G4290" s="12"/>
      <c r="H4290" s="12"/>
      <c r="I4290" s="12"/>
      <c r="J4290" s="12"/>
      <c r="K4290" s="12"/>
      <c r="L4290" s="12"/>
      <c r="M4290" s="12"/>
    </row>
    <row r="4291" spans="4:13">
      <c r="D4291" s="12"/>
      <c r="E4291" s="89"/>
      <c r="F4291" s="12"/>
      <c r="G4291" s="12"/>
      <c r="H4291" s="12"/>
      <c r="I4291" s="12"/>
      <c r="J4291" s="12"/>
      <c r="K4291" s="12"/>
      <c r="L4291" s="12"/>
      <c r="M4291" s="12"/>
    </row>
    <row r="4292" spans="4:13">
      <c r="D4292" s="12"/>
      <c r="E4292" s="89"/>
      <c r="F4292" s="12"/>
      <c r="G4292" s="12"/>
      <c r="H4292" s="12"/>
      <c r="I4292" s="12"/>
      <c r="J4292" s="12"/>
      <c r="K4292" s="12"/>
      <c r="L4292" s="12"/>
      <c r="M4292" s="12"/>
    </row>
    <row r="4293" spans="4:13">
      <c r="D4293" s="12"/>
      <c r="E4293" s="89"/>
      <c r="F4293" s="12"/>
      <c r="G4293" s="12"/>
      <c r="H4293" s="12"/>
      <c r="I4293" s="12"/>
      <c r="J4293" s="12"/>
      <c r="K4293" s="12"/>
      <c r="L4293" s="12"/>
      <c r="M4293" s="12"/>
    </row>
    <row r="4294" spans="4:13">
      <c r="D4294" s="12"/>
      <c r="E4294" s="89"/>
      <c r="F4294" s="12"/>
      <c r="G4294" s="12"/>
      <c r="H4294" s="12"/>
      <c r="I4294" s="12"/>
      <c r="J4294" s="12"/>
      <c r="K4294" s="12"/>
      <c r="L4294" s="12"/>
      <c r="M4294" s="12"/>
    </row>
    <row r="4295" spans="4:13">
      <c r="D4295" s="12"/>
      <c r="E4295" s="89"/>
      <c r="F4295" s="12"/>
      <c r="G4295" s="12"/>
      <c r="H4295" s="12"/>
      <c r="I4295" s="12"/>
      <c r="J4295" s="12"/>
      <c r="K4295" s="12"/>
      <c r="L4295" s="12"/>
      <c r="M4295" s="12"/>
    </row>
    <row r="4296" spans="4:13">
      <c r="D4296" s="12"/>
      <c r="E4296" s="89"/>
      <c r="F4296" s="12"/>
      <c r="G4296" s="12"/>
      <c r="H4296" s="12"/>
      <c r="I4296" s="12"/>
      <c r="J4296" s="12"/>
      <c r="K4296" s="12"/>
      <c r="L4296" s="12"/>
      <c r="M4296" s="12"/>
    </row>
    <row r="4297" spans="4:13">
      <c r="D4297" s="12"/>
      <c r="E4297" s="89"/>
      <c r="F4297" s="12"/>
      <c r="G4297" s="12"/>
      <c r="H4297" s="12"/>
      <c r="I4297" s="12"/>
      <c r="J4297" s="12"/>
      <c r="K4297" s="12"/>
      <c r="L4297" s="12"/>
      <c r="M4297" s="12"/>
    </row>
    <row r="4298" spans="4:13">
      <c r="D4298" s="12"/>
      <c r="E4298" s="89"/>
      <c r="F4298" s="12"/>
      <c r="G4298" s="12"/>
      <c r="H4298" s="12"/>
      <c r="I4298" s="12"/>
      <c r="J4298" s="12"/>
      <c r="K4298" s="12"/>
      <c r="L4298" s="12"/>
      <c r="M4298" s="12"/>
    </row>
    <row r="4299" spans="4:13">
      <c r="D4299" s="12"/>
      <c r="E4299" s="89"/>
      <c r="F4299" s="12"/>
      <c r="G4299" s="12"/>
      <c r="H4299" s="12"/>
      <c r="I4299" s="12"/>
      <c r="J4299" s="12"/>
      <c r="K4299" s="12"/>
      <c r="L4299" s="12"/>
      <c r="M4299" s="12"/>
    </row>
    <row r="4300" spans="4:13">
      <c r="D4300" s="12"/>
      <c r="E4300" s="89"/>
      <c r="F4300" s="12"/>
      <c r="G4300" s="12"/>
      <c r="H4300" s="12"/>
      <c r="I4300" s="12"/>
      <c r="J4300" s="12"/>
      <c r="K4300" s="12"/>
      <c r="L4300" s="12"/>
      <c r="M4300" s="12"/>
    </row>
    <row r="4301" spans="4:13">
      <c r="D4301" s="12"/>
      <c r="E4301" s="89"/>
      <c r="F4301" s="12"/>
      <c r="G4301" s="12"/>
      <c r="H4301" s="12"/>
      <c r="I4301" s="12"/>
      <c r="J4301" s="12"/>
      <c r="K4301" s="12"/>
      <c r="L4301" s="12"/>
      <c r="M4301" s="12"/>
    </row>
    <row r="4302" spans="4:13">
      <c r="D4302" s="12"/>
      <c r="E4302" s="89"/>
      <c r="F4302" s="12"/>
      <c r="G4302" s="12"/>
      <c r="H4302" s="12"/>
      <c r="I4302" s="12"/>
      <c r="J4302" s="12"/>
      <c r="K4302" s="12"/>
      <c r="L4302" s="12"/>
      <c r="M4302" s="12"/>
    </row>
    <row r="4303" spans="4:13">
      <c r="D4303" s="12"/>
      <c r="E4303" s="89"/>
      <c r="F4303" s="12"/>
      <c r="G4303" s="12"/>
      <c r="H4303" s="12"/>
      <c r="I4303" s="12"/>
      <c r="J4303" s="12"/>
      <c r="K4303" s="12"/>
      <c r="L4303" s="12"/>
      <c r="M4303" s="12"/>
    </row>
    <row r="4304" spans="4:13">
      <c r="D4304" s="12"/>
      <c r="E4304" s="89"/>
      <c r="F4304" s="12"/>
      <c r="G4304" s="12"/>
      <c r="H4304" s="12"/>
      <c r="I4304" s="12"/>
      <c r="J4304" s="12"/>
      <c r="K4304" s="12"/>
      <c r="L4304" s="12"/>
      <c r="M4304" s="12"/>
    </row>
    <row r="4305" spans="4:13">
      <c r="D4305" s="12"/>
      <c r="E4305" s="89"/>
      <c r="F4305" s="12"/>
      <c r="G4305" s="12"/>
      <c r="H4305" s="12"/>
      <c r="I4305" s="12"/>
      <c r="J4305" s="12"/>
      <c r="K4305" s="12"/>
      <c r="L4305" s="12"/>
      <c r="M4305" s="12"/>
    </row>
    <row r="4306" spans="4:13">
      <c r="D4306" s="12"/>
      <c r="E4306" s="89"/>
      <c r="F4306" s="12"/>
      <c r="G4306" s="12"/>
      <c r="H4306" s="12"/>
      <c r="I4306" s="12"/>
      <c r="J4306" s="12"/>
      <c r="K4306" s="12"/>
      <c r="L4306" s="12"/>
      <c r="M4306" s="12"/>
    </row>
    <row r="4307" spans="4:13">
      <c r="D4307" s="12"/>
      <c r="E4307" s="89"/>
      <c r="F4307" s="12"/>
      <c r="G4307" s="12"/>
      <c r="H4307" s="12"/>
      <c r="I4307" s="12"/>
      <c r="J4307" s="12"/>
      <c r="K4307" s="12"/>
      <c r="L4307" s="12"/>
      <c r="M4307" s="12"/>
    </row>
    <row r="4308" spans="4:13">
      <c r="D4308" s="12"/>
      <c r="E4308" s="89"/>
      <c r="F4308" s="12"/>
      <c r="G4308" s="12"/>
      <c r="H4308" s="12"/>
      <c r="I4308" s="12"/>
      <c r="J4308" s="12"/>
      <c r="K4308" s="12"/>
      <c r="L4308" s="12"/>
      <c r="M4308" s="12"/>
    </row>
    <row r="4309" spans="4:13">
      <c r="D4309" s="12"/>
      <c r="E4309" s="89"/>
      <c r="F4309" s="12"/>
      <c r="G4309" s="12"/>
      <c r="H4309" s="12"/>
      <c r="I4309" s="12"/>
      <c r="J4309" s="12"/>
      <c r="K4309" s="12"/>
      <c r="L4309" s="12"/>
      <c r="M4309" s="12"/>
    </row>
    <row r="4310" spans="4:13">
      <c r="D4310" s="12"/>
      <c r="E4310" s="89"/>
      <c r="F4310" s="12"/>
      <c r="G4310" s="12"/>
      <c r="H4310" s="12"/>
      <c r="I4310" s="12"/>
      <c r="J4310" s="12"/>
      <c r="K4310" s="12"/>
      <c r="L4310" s="12"/>
      <c r="M4310" s="12"/>
    </row>
    <row r="4311" spans="4:13">
      <c r="D4311" s="12"/>
      <c r="E4311" s="89"/>
      <c r="F4311" s="12"/>
      <c r="G4311" s="12"/>
      <c r="H4311" s="12"/>
      <c r="I4311" s="12"/>
      <c r="J4311" s="12"/>
      <c r="K4311" s="12"/>
      <c r="L4311" s="12"/>
      <c r="M4311" s="12"/>
    </row>
    <row r="4312" spans="4:13">
      <c r="D4312" s="12"/>
      <c r="E4312" s="89"/>
      <c r="F4312" s="12"/>
      <c r="G4312" s="12"/>
      <c r="H4312" s="12"/>
      <c r="I4312" s="12"/>
      <c r="J4312" s="12"/>
      <c r="K4312" s="12"/>
      <c r="L4312" s="12"/>
      <c r="M4312" s="12"/>
    </row>
    <row r="4313" spans="4:13">
      <c r="D4313" s="12"/>
      <c r="E4313" s="89"/>
      <c r="F4313" s="12"/>
      <c r="G4313" s="12"/>
      <c r="H4313" s="12"/>
      <c r="I4313" s="12"/>
      <c r="J4313" s="12"/>
      <c r="K4313" s="12"/>
      <c r="L4313" s="12"/>
      <c r="M4313" s="12"/>
    </row>
    <row r="4314" spans="4:13">
      <c r="D4314" s="12"/>
      <c r="E4314" s="89"/>
      <c r="F4314" s="12"/>
      <c r="G4314" s="12"/>
      <c r="H4314" s="12"/>
      <c r="I4314" s="12"/>
      <c r="J4314" s="12"/>
      <c r="K4314" s="12"/>
      <c r="L4314" s="12"/>
      <c r="M4314" s="12"/>
    </row>
    <row r="4315" spans="4:13">
      <c r="D4315" s="12"/>
      <c r="E4315" s="89"/>
      <c r="F4315" s="12"/>
      <c r="G4315" s="12"/>
      <c r="H4315" s="12"/>
      <c r="I4315" s="12"/>
      <c r="J4315" s="12"/>
      <c r="K4315" s="12"/>
      <c r="L4315" s="12"/>
      <c r="M4315" s="12"/>
    </row>
    <row r="4316" spans="4:13">
      <c r="D4316" s="12"/>
      <c r="E4316" s="89"/>
      <c r="F4316" s="12"/>
      <c r="G4316" s="12"/>
      <c r="H4316" s="12"/>
      <c r="I4316" s="12"/>
      <c r="J4316" s="12"/>
      <c r="K4316" s="12"/>
      <c r="L4316" s="12"/>
      <c r="M4316" s="12"/>
    </row>
    <row r="4317" spans="4:13">
      <c r="D4317" s="12"/>
      <c r="E4317" s="89"/>
      <c r="F4317" s="12"/>
      <c r="G4317" s="12"/>
      <c r="H4317" s="12"/>
      <c r="I4317" s="12"/>
      <c r="J4317" s="12"/>
      <c r="K4317" s="12"/>
      <c r="L4317" s="12"/>
      <c r="M4317" s="12"/>
    </row>
    <row r="4318" spans="4:13">
      <c r="D4318" s="12"/>
      <c r="E4318" s="89"/>
      <c r="F4318" s="12"/>
      <c r="G4318" s="12"/>
      <c r="H4318" s="12"/>
      <c r="I4318" s="12"/>
      <c r="J4318" s="12"/>
      <c r="K4318" s="12"/>
      <c r="L4318" s="12"/>
      <c r="M4318" s="12"/>
    </row>
    <row r="4319" spans="4:13">
      <c r="D4319" s="12"/>
      <c r="E4319" s="89"/>
      <c r="F4319" s="12"/>
      <c r="G4319" s="12"/>
      <c r="H4319" s="12"/>
      <c r="I4319" s="12"/>
      <c r="J4319" s="12"/>
      <c r="K4319" s="12"/>
      <c r="L4319" s="12"/>
      <c r="M4319" s="12"/>
    </row>
    <row r="4320" spans="4:13">
      <c r="D4320" s="12"/>
      <c r="E4320" s="89"/>
      <c r="F4320" s="12"/>
      <c r="G4320" s="12"/>
      <c r="H4320" s="12"/>
      <c r="I4320" s="12"/>
      <c r="J4320" s="12"/>
      <c r="K4320" s="12"/>
      <c r="L4320" s="12"/>
      <c r="M4320" s="12"/>
    </row>
    <row r="4321" spans="4:13">
      <c r="D4321" s="12"/>
      <c r="E4321" s="89"/>
      <c r="F4321" s="12"/>
      <c r="G4321" s="12"/>
      <c r="H4321" s="12"/>
      <c r="I4321" s="12"/>
      <c r="J4321" s="12"/>
      <c r="K4321" s="12"/>
      <c r="L4321" s="12"/>
      <c r="M4321" s="12"/>
    </row>
    <row r="4322" spans="4:13">
      <c r="D4322" s="12"/>
      <c r="E4322" s="89"/>
      <c r="F4322" s="12"/>
      <c r="G4322" s="12"/>
      <c r="H4322" s="12"/>
      <c r="I4322" s="12"/>
      <c r="J4322" s="12"/>
      <c r="K4322" s="12"/>
      <c r="L4322" s="12"/>
      <c r="M4322" s="12"/>
    </row>
    <row r="4323" spans="4:13">
      <c r="D4323" s="12"/>
      <c r="E4323" s="89"/>
      <c r="F4323" s="12"/>
      <c r="G4323" s="12"/>
      <c r="H4323" s="12"/>
      <c r="I4323" s="12"/>
      <c r="J4323" s="12"/>
      <c r="K4323" s="12"/>
      <c r="L4323" s="12"/>
      <c r="M4323" s="12"/>
    </row>
    <row r="4324" spans="4:13">
      <c r="D4324" s="12"/>
      <c r="E4324" s="89"/>
      <c r="F4324" s="12"/>
      <c r="G4324" s="12"/>
      <c r="H4324" s="12"/>
      <c r="I4324" s="12"/>
      <c r="J4324" s="12"/>
      <c r="K4324" s="12"/>
      <c r="L4324" s="12"/>
      <c r="M4324" s="12"/>
    </row>
    <row r="4325" spans="4:13">
      <c r="D4325" s="12"/>
      <c r="E4325" s="89"/>
      <c r="F4325" s="12"/>
      <c r="G4325" s="12"/>
      <c r="H4325" s="12"/>
      <c r="I4325" s="12"/>
      <c r="J4325" s="12"/>
      <c r="K4325" s="12"/>
      <c r="L4325" s="12"/>
      <c r="M4325" s="12"/>
    </row>
    <row r="4326" spans="4:13">
      <c r="D4326" s="12"/>
      <c r="E4326" s="89"/>
      <c r="F4326" s="12"/>
      <c r="G4326" s="12"/>
      <c r="H4326" s="12"/>
      <c r="I4326" s="12"/>
      <c r="J4326" s="12"/>
      <c r="K4326" s="12"/>
      <c r="L4326" s="12"/>
      <c r="M4326" s="12"/>
    </row>
    <row r="4327" spans="4:13">
      <c r="D4327" s="12"/>
      <c r="E4327" s="89"/>
      <c r="F4327" s="12"/>
      <c r="G4327" s="12"/>
      <c r="H4327" s="12"/>
      <c r="I4327" s="12"/>
      <c r="J4327" s="12"/>
      <c r="K4327" s="12"/>
      <c r="L4327" s="12"/>
      <c r="M4327" s="12"/>
    </row>
    <row r="4328" spans="4:13">
      <c r="D4328" s="12"/>
      <c r="E4328" s="89"/>
      <c r="F4328" s="12"/>
      <c r="G4328" s="12"/>
      <c r="H4328" s="12"/>
      <c r="I4328" s="12"/>
      <c r="J4328" s="12"/>
      <c r="K4328" s="12"/>
      <c r="L4328" s="12"/>
      <c r="M4328" s="12"/>
    </row>
    <row r="4329" spans="4:13">
      <c r="D4329" s="12"/>
      <c r="E4329" s="89"/>
      <c r="F4329" s="12"/>
      <c r="G4329" s="12"/>
      <c r="H4329" s="12"/>
      <c r="I4329" s="12"/>
      <c r="J4329" s="12"/>
      <c r="K4329" s="12"/>
      <c r="L4329" s="12"/>
      <c r="M4329" s="12"/>
    </row>
    <row r="4330" spans="4:13">
      <c r="D4330" s="12"/>
      <c r="E4330" s="89"/>
      <c r="F4330" s="12"/>
      <c r="G4330" s="12"/>
      <c r="H4330" s="12"/>
      <c r="I4330" s="12"/>
      <c r="J4330" s="12"/>
      <c r="K4330" s="12"/>
      <c r="L4330" s="12"/>
      <c r="M4330" s="12"/>
    </row>
    <row r="4331" spans="4:13">
      <c r="D4331" s="12"/>
      <c r="E4331" s="89"/>
      <c r="F4331" s="12"/>
      <c r="G4331" s="12"/>
      <c r="H4331" s="12"/>
      <c r="I4331" s="12"/>
      <c r="J4331" s="12"/>
      <c r="K4331" s="12"/>
      <c r="L4331" s="12"/>
      <c r="M4331" s="12"/>
    </row>
    <row r="4332" spans="4:13">
      <c r="D4332" s="12"/>
      <c r="E4332" s="89"/>
      <c r="F4332" s="12"/>
      <c r="G4332" s="12"/>
      <c r="H4332" s="12"/>
      <c r="I4332" s="12"/>
      <c r="J4332" s="12"/>
      <c r="K4332" s="12"/>
      <c r="L4332" s="12"/>
      <c r="M4332" s="12"/>
    </row>
    <row r="4333" spans="4:13">
      <c r="D4333" s="12"/>
      <c r="E4333" s="89"/>
      <c r="F4333" s="12"/>
      <c r="G4333" s="12"/>
      <c r="H4333" s="12"/>
      <c r="I4333" s="12"/>
      <c r="J4333" s="12"/>
      <c r="K4333" s="12"/>
      <c r="L4333" s="12"/>
      <c r="M4333" s="12"/>
    </row>
    <row r="4334" spans="4:13">
      <c r="D4334" s="12"/>
      <c r="E4334" s="89"/>
      <c r="F4334" s="12"/>
      <c r="G4334" s="12"/>
      <c r="H4334" s="12"/>
      <c r="I4334" s="12"/>
      <c r="J4334" s="12"/>
      <c r="K4334" s="12"/>
      <c r="L4334" s="12"/>
      <c r="M4334" s="12"/>
    </row>
    <row r="4335" spans="4:13">
      <c r="D4335" s="12"/>
      <c r="E4335" s="89"/>
      <c r="F4335" s="12"/>
      <c r="G4335" s="12"/>
      <c r="H4335" s="12"/>
      <c r="I4335" s="12"/>
      <c r="J4335" s="12"/>
      <c r="K4335" s="12"/>
      <c r="L4335" s="12"/>
      <c r="M4335" s="12"/>
    </row>
    <row r="4336" spans="4:13">
      <c r="D4336" s="12"/>
      <c r="E4336" s="89"/>
      <c r="F4336" s="12"/>
      <c r="G4336" s="12"/>
      <c r="H4336" s="12"/>
      <c r="I4336" s="12"/>
      <c r="J4336" s="12"/>
      <c r="K4336" s="12"/>
      <c r="L4336" s="12"/>
      <c r="M4336" s="12"/>
    </row>
    <row r="4337" spans="4:13">
      <c r="D4337" s="12"/>
      <c r="E4337" s="89"/>
      <c r="F4337" s="12"/>
      <c r="G4337" s="12"/>
      <c r="H4337" s="12"/>
      <c r="I4337" s="12"/>
      <c r="J4337" s="12"/>
      <c r="K4337" s="12"/>
      <c r="L4337" s="12"/>
      <c r="M4337" s="12"/>
    </row>
    <row r="4338" spans="4:13">
      <c r="D4338" s="12"/>
      <c r="E4338" s="89"/>
      <c r="F4338" s="12"/>
      <c r="G4338" s="12"/>
      <c r="H4338" s="12"/>
      <c r="I4338" s="12"/>
      <c r="J4338" s="12"/>
      <c r="K4338" s="12"/>
      <c r="L4338" s="12"/>
      <c r="M4338" s="12"/>
    </row>
    <row r="4339" spans="4:13">
      <c r="D4339" s="12"/>
      <c r="E4339" s="89"/>
      <c r="F4339" s="12"/>
      <c r="G4339" s="12"/>
      <c r="H4339" s="12"/>
      <c r="I4339" s="12"/>
      <c r="J4339" s="12"/>
      <c r="K4339" s="12"/>
      <c r="L4339" s="12"/>
      <c r="M4339" s="12"/>
    </row>
    <row r="4340" spans="4:13">
      <c r="D4340" s="12"/>
      <c r="E4340" s="89"/>
      <c r="F4340" s="12"/>
      <c r="G4340" s="12"/>
      <c r="H4340" s="12"/>
      <c r="I4340" s="12"/>
      <c r="J4340" s="12"/>
      <c r="K4340" s="12"/>
      <c r="L4340" s="12"/>
      <c r="M4340" s="12"/>
    </row>
    <row r="4341" spans="4:13">
      <c r="D4341" s="12"/>
      <c r="E4341" s="89"/>
      <c r="F4341" s="12"/>
      <c r="G4341" s="12"/>
      <c r="H4341" s="12"/>
      <c r="I4341" s="12"/>
      <c r="J4341" s="12"/>
      <c r="K4341" s="12"/>
      <c r="L4341" s="12"/>
      <c r="M4341" s="12"/>
    </row>
    <row r="4342" spans="4:13">
      <c r="D4342" s="12"/>
      <c r="E4342" s="89"/>
      <c r="F4342" s="12"/>
      <c r="G4342" s="12"/>
      <c r="H4342" s="12"/>
      <c r="I4342" s="12"/>
      <c r="J4342" s="12"/>
      <c r="K4342" s="12"/>
      <c r="L4342" s="12"/>
      <c r="M4342" s="12"/>
    </row>
    <row r="4343" spans="4:13">
      <c r="D4343" s="12"/>
      <c r="E4343" s="89"/>
      <c r="F4343" s="12"/>
      <c r="G4343" s="12"/>
      <c r="H4343" s="12"/>
      <c r="I4343" s="12"/>
      <c r="J4343" s="12"/>
      <c r="K4343" s="12"/>
      <c r="L4343" s="12"/>
      <c r="M4343" s="12"/>
    </row>
    <row r="4344" spans="4:13">
      <c r="D4344" s="12"/>
      <c r="E4344" s="89"/>
      <c r="F4344" s="12"/>
      <c r="G4344" s="12"/>
      <c r="H4344" s="12"/>
      <c r="I4344" s="12"/>
      <c r="J4344" s="12"/>
      <c r="K4344" s="12"/>
      <c r="L4344" s="12"/>
      <c r="M4344" s="12"/>
    </row>
    <row r="4345" spans="4:13">
      <c r="D4345" s="12"/>
      <c r="E4345" s="89"/>
      <c r="F4345" s="12"/>
      <c r="G4345" s="12"/>
      <c r="H4345" s="12"/>
      <c r="I4345" s="12"/>
      <c r="J4345" s="12"/>
      <c r="K4345" s="12"/>
      <c r="L4345" s="12"/>
      <c r="M4345" s="12"/>
    </row>
    <row r="4346" spans="4:13">
      <c r="D4346" s="12"/>
      <c r="E4346" s="89"/>
      <c r="F4346" s="12"/>
      <c r="G4346" s="12"/>
      <c r="H4346" s="12"/>
      <c r="I4346" s="12"/>
      <c r="J4346" s="12"/>
      <c r="K4346" s="12"/>
      <c r="L4346" s="12"/>
      <c r="M4346" s="12"/>
    </row>
    <row r="4347" spans="4:13">
      <c r="D4347" s="12"/>
      <c r="E4347" s="89"/>
      <c r="F4347" s="12"/>
      <c r="G4347" s="12"/>
      <c r="H4347" s="12"/>
      <c r="I4347" s="12"/>
      <c r="J4347" s="12"/>
      <c r="K4347" s="12"/>
      <c r="L4347" s="12"/>
      <c r="M4347" s="12"/>
    </row>
    <row r="4348" spans="4:13">
      <c r="D4348" s="12"/>
      <c r="E4348" s="89"/>
      <c r="F4348" s="12"/>
      <c r="G4348" s="12"/>
      <c r="H4348" s="12"/>
      <c r="I4348" s="12"/>
      <c r="J4348" s="12"/>
      <c r="K4348" s="12"/>
      <c r="L4348" s="12"/>
      <c r="M4348" s="12"/>
    </row>
    <row r="4349" spans="4:13">
      <c r="D4349" s="12"/>
      <c r="E4349" s="89"/>
      <c r="F4349" s="12"/>
      <c r="G4349" s="12"/>
      <c r="H4349" s="12"/>
      <c r="I4349" s="12"/>
      <c r="J4349" s="12"/>
      <c r="K4349" s="12"/>
      <c r="L4349" s="12"/>
      <c r="M4349" s="12"/>
    </row>
    <row r="4350" spans="4:13">
      <c r="D4350" s="12"/>
      <c r="E4350" s="89"/>
      <c r="F4350" s="12"/>
      <c r="G4350" s="12"/>
      <c r="H4350" s="12"/>
      <c r="I4350" s="12"/>
      <c r="J4350" s="12"/>
      <c r="K4350" s="12"/>
      <c r="L4350" s="12"/>
      <c r="M4350" s="12"/>
    </row>
    <row r="4351" spans="4:13">
      <c r="D4351" s="12"/>
      <c r="E4351" s="89"/>
      <c r="F4351" s="12"/>
      <c r="G4351" s="12"/>
      <c r="H4351" s="12"/>
      <c r="I4351" s="12"/>
      <c r="J4351" s="12"/>
      <c r="K4351" s="12"/>
      <c r="L4351" s="12"/>
      <c r="M4351" s="12"/>
    </row>
    <row r="4352" spans="4:13">
      <c r="D4352" s="12"/>
      <c r="E4352" s="89"/>
      <c r="F4352" s="12"/>
      <c r="G4352" s="12"/>
      <c r="H4352" s="12"/>
      <c r="I4352" s="12"/>
      <c r="J4352" s="12"/>
      <c r="K4352" s="12"/>
      <c r="L4352" s="12"/>
      <c r="M4352" s="12"/>
    </row>
    <row r="4353" spans="4:13">
      <c r="D4353" s="12"/>
      <c r="E4353" s="89"/>
      <c r="F4353" s="12"/>
      <c r="G4353" s="12"/>
      <c r="H4353" s="12"/>
      <c r="I4353" s="12"/>
      <c r="J4353" s="12"/>
      <c r="K4353" s="12"/>
      <c r="L4353" s="12"/>
      <c r="M4353" s="12"/>
    </row>
    <row r="4354" spans="4:13">
      <c r="D4354" s="12"/>
      <c r="E4354" s="89"/>
      <c r="F4354" s="12"/>
      <c r="G4354" s="12"/>
      <c r="H4354" s="12"/>
      <c r="I4354" s="12"/>
      <c r="J4354" s="12"/>
      <c r="K4354" s="12"/>
      <c r="L4354" s="12"/>
      <c r="M4354" s="12"/>
    </row>
    <row r="4355" spans="4:13">
      <c r="D4355" s="12"/>
      <c r="E4355" s="89"/>
      <c r="F4355" s="12"/>
      <c r="G4355" s="12"/>
      <c r="H4355" s="12"/>
      <c r="I4355" s="12"/>
      <c r="J4355" s="12"/>
      <c r="K4355" s="12"/>
      <c r="L4355" s="12"/>
      <c r="M4355" s="12"/>
    </row>
    <row r="4356" spans="4:13">
      <c r="D4356" s="12"/>
      <c r="E4356" s="89"/>
      <c r="F4356" s="12"/>
      <c r="G4356" s="12"/>
      <c r="H4356" s="12"/>
      <c r="I4356" s="12"/>
      <c r="J4356" s="12"/>
      <c r="K4356" s="12"/>
      <c r="L4356" s="12"/>
      <c r="M4356" s="12"/>
    </row>
    <row r="4357" spans="4:13">
      <c r="D4357" s="12"/>
      <c r="E4357" s="89"/>
      <c r="F4357" s="12"/>
      <c r="G4357" s="12"/>
      <c r="H4357" s="12"/>
      <c r="I4357" s="12"/>
      <c r="J4357" s="12"/>
      <c r="K4357" s="12"/>
      <c r="L4357" s="12"/>
      <c r="M4357" s="12"/>
    </row>
    <row r="4358" spans="4:13">
      <c r="D4358" s="12"/>
      <c r="E4358" s="89"/>
      <c r="F4358" s="12"/>
      <c r="G4358" s="12"/>
      <c r="H4358" s="12"/>
      <c r="I4358" s="12"/>
      <c r="J4358" s="12"/>
      <c r="K4358" s="12"/>
      <c r="L4358" s="12"/>
      <c r="M4358" s="12"/>
    </row>
    <row r="4359" spans="4:13">
      <c r="D4359" s="12"/>
      <c r="E4359" s="89"/>
      <c r="F4359" s="12"/>
      <c r="G4359" s="12"/>
      <c r="H4359" s="12"/>
      <c r="I4359" s="12"/>
      <c r="J4359" s="12"/>
      <c r="K4359" s="12"/>
      <c r="L4359" s="12"/>
      <c r="M4359" s="12"/>
    </row>
    <row r="4360" spans="4:13">
      <c r="D4360" s="12"/>
      <c r="E4360" s="89"/>
      <c r="F4360" s="12"/>
      <c r="G4360" s="12"/>
      <c r="H4360" s="12"/>
      <c r="I4360" s="12"/>
      <c r="J4360" s="12"/>
      <c r="K4360" s="12"/>
      <c r="L4360" s="12"/>
      <c r="M4360" s="12"/>
    </row>
    <row r="4361" spans="4:13">
      <c r="D4361" s="12"/>
      <c r="E4361" s="89"/>
      <c r="F4361" s="12"/>
      <c r="G4361" s="12"/>
      <c r="H4361" s="12"/>
      <c r="I4361" s="12"/>
      <c r="J4361" s="12"/>
      <c r="K4361" s="12"/>
      <c r="L4361" s="12"/>
      <c r="M4361" s="12"/>
    </row>
    <row r="4362" spans="4:13">
      <c r="D4362" s="12"/>
      <c r="E4362" s="89"/>
      <c r="F4362" s="12"/>
      <c r="G4362" s="12"/>
      <c r="H4362" s="12"/>
      <c r="I4362" s="12"/>
      <c r="J4362" s="12"/>
      <c r="K4362" s="12"/>
      <c r="L4362" s="12"/>
      <c r="M4362" s="12"/>
    </row>
    <row r="4363" spans="4:13">
      <c r="D4363" s="12"/>
      <c r="E4363" s="89"/>
      <c r="F4363" s="12"/>
      <c r="G4363" s="12"/>
      <c r="H4363" s="12"/>
      <c r="I4363" s="12"/>
      <c r="J4363" s="12"/>
      <c r="K4363" s="12"/>
      <c r="L4363" s="12"/>
      <c r="M4363" s="12"/>
    </row>
    <row r="4364" spans="4:13">
      <c r="D4364" s="12"/>
      <c r="E4364" s="89"/>
      <c r="F4364" s="12"/>
      <c r="G4364" s="12"/>
      <c r="H4364" s="12"/>
      <c r="I4364" s="12"/>
      <c r="J4364" s="12"/>
      <c r="K4364" s="12"/>
      <c r="L4364" s="12"/>
      <c r="M4364" s="12"/>
    </row>
    <row r="4365" spans="4:13">
      <c r="D4365" s="12"/>
      <c r="E4365" s="89"/>
      <c r="F4365" s="12"/>
      <c r="G4365" s="12"/>
      <c r="H4365" s="12"/>
      <c r="I4365" s="12"/>
      <c r="J4365" s="12"/>
      <c r="K4365" s="12"/>
      <c r="L4365" s="12"/>
      <c r="M4365" s="12"/>
    </row>
    <row r="4366" spans="4:13">
      <c r="D4366" s="12"/>
      <c r="E4366" s="89"/>
      <c r="F4366" s="12"/>
      <c r="G4366" s="12"/>
      <c r="H4366" s="12"/>
      <c r="I4366" s="12"/>
      <c r="J4366" s="12"/>
      <c r="K4366" s="12"/>
      <c r="L4366" s="12"/>
      <c r="M4366" s="12"/>
    </row>
    <row r="4367" spans="4:13">
      <c r="D4367" s="12"/>
      <c r="E4367" s="89"/>
      <c r="F4367" s="12"/>
      <c r="G4367" s="12"/>
      <c r="H4367" s="12"/>
      <c r="I4367" s="12"/>
      <c r="J4367" s="12"/>
      <c r="K4367" s="12"/>
      <c r="L4367" s="12"/>
      <c r="M4367" s="12"/>
    </row>
    <row r="4368" spans="4:13">
      <c r="D4368" s="12"/>
      <c r="E4368" s="89"/>
      <c r="F4368" s="12"/>
      <c r="G4368" s="12"/>
      <c r="H4368" s="12"/>
      <c r="I4368" s="12"/>
      <c r="J4368" s="12"/>
      <c r="K4368" s="12"/>
      <c r="L4368" s="12"/>
      <c r="M4368" s="12"/>
    </row>
    <row r="4369" spans="4:13">
      <c r="D4369" s="12"/>
      <c r="E4369" s="89"/>
      <c r="F4369" s="12"/>
      <c r="G4369" s="12"/>
      <c r="H4369" s="12"/>
      <c r="I4369" s="12"/>
      <c r="J4369" s="12"/>
      <c r="K4369" s="12"/>
      <c r="L4369" s="12"/>
      <c r="M4369" s="12"/>
    </row>
    <row r="4370" spans="4:13">
      <c r="D4370" s="12"/>
      <c r="E4370" s="89"/>
      <c r="F4370" s="12"/>
      <c r="G4370" s="12"/>
      <c r="H4370" s="12"/>
      <c r="I4370" s="12"/>
      <c r="J4370" s="12"/>
      <c r="K4370" s="12"/>
      <c r="L4370" s="12"/>
      <c r="M4370" s="12"/>
    </row>
    <row r="4371" spans="4:13">
      <c r="D4371" s="12"/>
      <c r="E4371" s="89"/>
      <c r="F4371" s="12"/>
      <c r="G4371" s="12"/>
      <c r="H4371" s="12"/>
      <c r="I4371" s="12"/>
      <c r="J4371" s="12"/>
      <c r="K4371" s="12"/>
      <c r="L4371" s="12"/>
      <c r="M4371" s="12"/>
    </row>
    <row r="4372" spans="4:13">
      <c r="D4372" s="12"/>
      <c r="E4372" s="89"/>
      <c r="F4372" s="12"/>
      <c r="G4372" s="12"/>
      <c r="H4372" s="12"/>
      <c r="I4372" s="12"/>
      <c r="J4372" s="12"/>
      <c r="K4372" s="12"/>
      <c r="L4372" s="12"/>
      <c r="M4372" s="12"/>
    </row>
    <row r="4373" spans="4:13">
      <c r="D4373" s="12"/>
      <c r="E4373" s="89"/>
      <c r="F4373" s="12"/>
      <c r="G4373" s="12"/>
      <c r="H4373" s="12"/>
      <c r="I4373" s="12"/>
      <c r="J4373" s="12"/>
      <c r="K4373" s="12"/>
      <c r="L4373" s="12"/>
      <c r="M4373" s="12"/>
    </row>
    <row r="4374" spans="4:13">
      <c r="D4374" s="12"/>
      <c r="E4374" s="89"/>
      <c r="F4374" s="12"/>
      <c r="G4374" s="12"/>
      <c r="H4374" s="12"/>
      <c r="I4374" s="12"/>
      <c r="J4374" s="12"/>
      <c r="K4374" s="12"/>
      <c r="L4374" s="12"/>
      <c r="M4374" s="12"/>
    </row>
    <row r="4375" spans="4:13">
      <c r="D4375" s="12"/>
      <c r="E4375" s="89"/>
      <c r="F4375" s="12"/>
      <c r="G4375" s="12"/>
      <c r="H4375" s="12"/>
      <c r="I4375" s="12"/>
      <c r="J4375" s="12"/>
      <c r="K4375" s="12"/>
      <c r="L4375" s="12"/>
      <c r="M4375" s="12"/>
    </row>
    <row r="4376" spans="4:13">
      <c r="D4376" s="12"/>
      <c r="E4376" s="89"/>
      <c r="F4376" s="12"/>
      <c r="G4376" s="12"/>
      <c r="H4376" s="12"/>
      <c r="I4376" s="12"/>
      <c r="J4376" s="12"/>
      <c r="K4376" s="12"/>
      <c r="L4376" s="12"/>
      <c r="M4376" s="12"/>
    </row>
    <row r="4377" spans="4:13">
      <c r="D4377" s="12"/>
      <c r="E4377" s="89"/>
      <c r="F4377" s="12"/>
      <c r="G4377" s="12"/>
      <c r="H4377" s="12"/>
      <c r="I4377" s="12"/>
      <c r="J4377" s="12"/>
      <c r="K4377" s="12"/>
      <c r="L4377" s="12"/>
      <c r="M4377" s="12"/>
    </row>
    <row r="4378" spans="4:13">
      <c r="D4378" s="12"/>
      <c r="E4378" s="89"/>
      <c r="F4378" s="12"/>
      <c r="G4378" s="12"/>
      <c r="H4378" s="12"/>
      <c r="I4378" s="12"/>
      <c r="J4378" s="12"/>
      <c r="K4378" s="12"/>
      <c r="L4378" s="12"/>
      <c r="M4378" s="12"/>
    </row>
    <row r="4379" spans="4:13">
      <c r="D4379" s="12"/>
      <c r="E4379" s="89"/>
      <c r="F4379" s="12"/>
      <c r="G4379" s="12"/>
      <c r="H4379" s="12"/>
      <c r="I4379" s="12"/>
      <c r="J4379" s="12"/>
      <c r="K4379" s="12"/>
      <c r="L4379" s="12"/>
      <c r="M4379" s="12"/>
    </row>
    <row r="4380" spans="4:13">
      <c r="D4380" s="12"/>
      <c r="E4380" s="89"/>
      <c r="F4380" s="12"/>
      <c r="G4380" s="12"/>
      <c r="H4380" s="12"/>
      <c r="I4380" s="12"/>
      <c r="J4380" s="12"/>
      <c r="K4380" s="12"/>
      <c r="L4380" s="12"/>
      <c r="M4380" s="12"/>
    </row>
    <row r="4381" spans="4:13">
      <c r="D4381" s="12"/>
      <c r="E4381" s="89"/>
      <c r="F4381" s="12"/>
      <c r="G4381" s="12"/>
      <c r="H4381" s="12"/>
      <c r="I4381" s="12"/>
      <c r="J4381" s="12"/>
      <c r="K4381" s="12"/>
      <c r="L4381" s="12"/>
      <c r="M4381" s="12"/>
    </row>
    <row r="4382" spans="4:13">
      <c r="D4382" s="12"/>
      <c r="E4382" s="89"/>
      <c r="F4382" s="12"/>
      <c r="G4382" s="12"/>
      <c r="H4382" s="12"/>
      <c r="I4382" s="12"/>
      <c r="J4382" s="12"/>
      <c r="K4382" s="12"/>
      <c r="L4382" s="12"/>
      <c r="M4382" s="12"/>
    </row>
    <row r="4383" spans="4:13">
      <c r="D4383" s="12"/>
      <c r="E4383" s="89"/>
      <c r="F4383" s="12"/>
      <c r="G4383" s="12"/>
      <c r="H4383" s="12"/>
      <c r="I4383" s="12"/>
      <c r="J4383" s="12"/>
      <c r="K4383" s="12"/>
      <c r="L4383" s="12"/>
      <c r="M4383" s="12"/>
    </row>
    <row r="4384" spans="4:13">
      <c r="D4384" s="12"/>
      <c r="E4384" s="89"/>
      <c r="F4384" s="12"/>
      <c r="G4384" s="12"/>
      <c r="H4384" s="12"/>
      <c r="I4384" s="12"/>
      <c r="J4384" s="12"/>
      <c r="K4384" s="12"/>
      <c r="L4384" s="12"/>
      <c r="M4384" s="12"/>
    </row>
    <row r="4385" spans="4:13">
      <c r="D4385" s="12"/>
      <c r="E4385" s="89"/>
      <c r="F4385" s="12"/>
      <c r="G4385" s="12"/>
      <c r="H4385" s="12"/>
      <c r="I4385" s="12"/>
      <c r="J4385" s="12"/>
      <c r="K4385" s="12"/>
      <c r="L4385" s="12"/>
      <c r="M4385" s="12"/>
    </row>
    <row r="4386" spans="4:13">
      <c r="D4386" s="12"/>
      <c r="E4386" s="89"/>
      <c r="F4386" s="12"/>
      <c r="G4386" s="12"/>
      <c r="H4386" s="12"/>
      <c r="I4386" s="12"/>
      <c r="J4386" s="12"/>
      <c r="K4386" s="12"/>
      <c r="L4386" s="12"/>
      <c r="M4386" s="12"/>
    </row>
    <row r="4387" spans="4:13">
      <c r="D4387" s="12"/>
      <c r="E4387" s="89"/>
      <c r="F4387" s="12"/>
      <c r="G4387" s="12"/>
      <c r="H4387" s="12"/>
      <c r="I4387" s="12"/>
      <c r="J4387" s="12"/>
      <c r="K4387" s="12"/>
      <c r="L4387" s="12"/>
      <c r="M4387" s="12"/>
    </row>
    <row r="4388" spans="4:13">
      <c r="D4388" s="12"/>
      <c r="E4388" s="89"/>
      <c r="F4388" s="12"/>
      <c r="G4388" s="12"/>
      <c r="H4388" s="12"/>
      <c r="I4388" s="12"/>
      <c r="J4388" s="12"/>
      <c r="K4388" s="12"/>
      <c r="L4388" s="12"/>
      <c r="M4388" s="12"/>
    </row>
    <row r="4389" spans="4:13">
      <c r="D4389" s="12"/>
      <c r="E4389" s="89"/>
      <c r="F4389" s="12"/>
      <c r="G4389" s="12"/>
      <c r="H4389" s="12"/>
      <c r="I4389" s="12"/>
      <c r="J4389" s="12"/>
      <c r="K4389" s="12"/>
      <c r="L4389" s="12"/>
      <c r="M4389" s="12"/>
    </row>
    <row r="4390" spans="4:13">
      <c r="D4390" s="12"/>
      <c r="E4390" s="89"/>
      <c r="F4390" s="12"/>
      <c r="G4390" s="12"/>
      <c r="H4390" s="12"/>
      <c r="I4390" s="12"/>
      <c r="J4390" s="12"/>
      <c r="K4390" s="12"/>
      <c r="L4390" s="12"/>
      <c r="M4390" s="12"/>
    </row>
    <row r="4391" spans="4:13">
      <c r="D4391" s="12"/>
      <c r="E4391" s="89"/>
      <c r="F4391" s="12"/>
      <c r="G4391" s="12"/>
      <c r="H4391" s="12"/>
      <c r="I4391" s="12"/>
      <c r="J4391" s="12"/>
      <c r="K4391" s="12"/>
      <c r="L4391" s="12"/>
      <c r="M4391" s="12"/>
    </row>
    <row r="4392" spans="4:13">
      <c r="D4392" s="12"/>
      <c r="E4392" s="89"/>
      <c r="F4392" s="12"/>
      <c r="G4392" s="12"/>
      <c r="H4392" s="12"/>
      <c r="I4392" s="12"/>
      <c r="J4392" s="12"/>
      <c r="K4392" s="12"/>
      <c r="L4392" s="12"/>
      <c r="M4392" s="12"/>
    </row>
    <row r="4393" spans="4:13">
      <c r="D4393" s="12"/>
      <c r="E4393" s="89"/>
      <c r="F4393" s="12"/>
      <c r="G4393" s="12"/>
      <c r="H4393" s="12"/>
      <c r="I4393" s="12"/>
      <c r="J4393" s="12"/>
      <c r="K4393" s="12"/>
      <c r="L4393" s="12"/>
      <c r="M4393" s="12"/>
    </row>
    <row r="4394" spans="4:13">
      <c r="D4394" s="12"/>
      <c r="E4394" s="89"/>
      <c r="F4394" s="12"/>
      <c r="G4394" s="12"/>
      <c r="H4394" s="12"/>
      <c r="I4394" s="12"/>
      <c r="J4394" s="12"/>
      <c r="K4394" s="12"/>
      <c r="L4394" s="12"/>
      <c r="M4394" s="12"/>
    </row>
    <row r="4395" spans="4:13">
      <c r="D4395" s="12"/>
      <c r="E4395" s="89"/>
      <c r="F4395" s="12"/>
      <c r="G4395" s="12"/>
      <c r="H4395" s="12"/>
      <c r="I4395" s="12"/>
      <c r="J4395" s="12"/>
      <c r="K4395" s="12"/>
      <c r="L4395" s="12"/>
      <c r="M4395" s="12"/>
    </row>
    <row r="4396" spans="4:13">
      <c r="D4396" s="12"/>
      <c r="E4396" s="89"/>
      <c r="F4396" s="12"/>
      <c r="G4396" s="12"/>
      <c r="H4396" s="12"/>
      <c r="I4396" s="12"/>
      <c r="J4396" s="12"/>
      <c r="K4396" s="12"/>
      <c r="L4396" s="12"/>
      <c r="M4396" s="12"/>
    </row>
    <row r="4397" spans="4:13">
      <c r="D4397" s="12"/>
      <c r="E4397" s="89"/>
      <c r="F4397" s="12"/>
      <c r="G4397" s="12"/>
      <c r="H4397" s="12"/>
      <c r="I4397" s="12"/>
      <c r="J4397" s="12"/>
      <c r="K4397" s="12"/>
      <c r="L4397" s="12"/>
      <c r="M4397" s="12"/>
    </row>
    <row r="4398" spans="4:13">
      <c r="D4398" s="12"/>
      <c r="E4398" s="89"/>
      <c r="F4398" s="12"/>
      <c r="G4398" s="12"/>
      <c r="H4398" s="12"/>
      <c r="I4398" s="12"/>
      <c r="J4398" s="12"/>
      <c r="K4398" s="12"/>
      <c r="L4398" s="12"/>
      <c r="M4398" s="12"/>
    </row>
    <row r="4399" spans="4:13">
      <c r="D4399" s="12"/>
      <c r="E4399" s="89"/>
      <c r="F4399" s="12"/>
      <c r="G4399" s="12"/>
      <c r="H4399" s="12"/>
      <c r="I4399" s="12"/>
      <c r="J4399" s="12"/>
      <c r="K4399" s="12"/>
      <c r="L4399" s="12"/>
      <c r="M4399" s="12"/>
    </row>
    <row r="4400" spans="4:13">
      <c r="D4400" s="12"/>
      <c r="E4400" s="89"/>
      <c r="F4400" s="12"/>
      <c r="G4400" s="12"/>
      <c r="H4400" s="12"/>
      <c r="I4400" s="12"/>
      <c r="J4400" s="12"/>
      <c r="K4400" s="12"/>
      <c r="L4400" s="12"/>
      <c r="M4400" s="12"/>
    </row>
    <row r="4401" spans="4:13">
      <c r="D4401" s="12"/>
      <c r="E4401" s="89"/>
      <c r="F4401" s="12"/>
      <c r="G4401" s="12"/>
      <c r="H4401" s="12"/>
      <c r="I4401" s="12"/>
      <c r="J4401" s="12"/>
      <c r="K4401" s="12"/>
      <c r="L4401" s="12"/>
      <c r="M4401" s="12"/>
    </row>
    <row r="4402" spans="4:13">
      <c r="D4402" s="12"/>
      <c r="E4402" s="89"/>
      <c r="F4402" s="12"/>
      <c r="G4402" s="12"/>
      <c r="H4402" s="12"/>
      <c r="I4402" s="12"/>
      <c r="J4402" s="12"/>
      <c r="K4402" s="12"/>
      <c r="L4402" s="12"/>
      <c r="M4402" s="12"/>
    </row>
    <row r="4403" spans="4:13">
      <c r="D4403" s="12"/>
      <c r="E4403" s="89"/>
      <c r="F4403" s="12"/>
      <c r="G4403" s="12"/>
      <c r="H4403" s="12"/>
      <c r="I4403" s="12"/>
      <c r="J4403" s="12"/>
      <c r="K4403" s="12"/>
      <c r="L4403" s="12"/>
      <c r="M4403" s="12"/>
    </row>
    <row r="4404" spans="4:13">
      <c r="D4404" s="12"/>
      <c r="E4404" s="89"/>
      <c r="F4404" s="12"/>
      <c r="G4404" s="12"/>
      <c r="H4404" s="12"/>
      <c r="I4404" s="12"/>
      <c r="J4404" s="12"/>
      <c r="K4404" s="12"/>
      <c r="L4404" s="12"/>
      <c r="M4404" s="12"/>
    </row>
    <row r="4405" spans="4:13">
      <c r="D4405" s="12"/>
      <c r="E4405" s="89"/>
      <c r="F4405" s="12"/>
      <c r="G4405" s="12"/>
      <c r="H4405" s="12"/>
      <c r="I4405" s="12"/>
      <c r="J4405" s="12"/>
      <c r="K4405" s="12"/>
      <c r="L4405" s="12"/>
      <c r="M4405" s="12"/>
    </row>
    <row r="4406" spans="4:13">
      <c r="D4406" s="12"/>
      <c r="E4406" s="89"/>
      <c r="F4406" s="12"/>
      <c r="G4406" s="12"/>
      <c r="H4406" s="12"/>
      <c r="I4406" s="12"/>
      <c r="J4406" s="12"/>
      <c r="K4406" s="12"/>
      <c r="L4406" s="12"/>
      <c r="M4406" s="12"/>
    </row>
    <row r="4407" spans="4:13">
      <c r="D4407" s="12"/>
      <c r="E4407" s="89"/>
      <c r="F4407" s="12"/>
      <c r="G4407" s="12"/>
      <c r="H4407" s="12"/>
      <c r="I4407" s="12"/>
      <c r="J4407" s="12"/>
      <c r="K4407" s="12"/>
      <c r="L4407" s="12"/>
      <c r="M4407" s="12"/>
    </row>
    <row r="4408" spans="4:13">
      <c r="D4408" s="12"/>
      <c r="E4408" s="89"/>
      <c r="F4408" s="12"/>
      <c r="G4408" s="12"/>
      <c r="H4408" s="12"/>
      <c r="I4408" s="12"/>
      <c r="J4408" s="12"/>
      <c r="K4408" s="12"/>
      <c r="L4408" s="12"/>
      <c r="M4408" s="12"/>
    </row>
    <row r="4409" spans="4:13">
      <c r="D4409" s="12"/>
      <c r="E4409" s="89"/>
      <c r="F4409" s="12"/>
      <c r="G4409" s="12"/>
      <c r="H4409" s="12"/>
      <c r="I4409" s="12"/>
      <c r="J4409" s="12"/>
      <c r="K4409" s="12"/>
      <c r="L4409" s="12"/>
      <c r="M4409" s="12"/>
    </row>
    <row r="4410" spans="4:13">
      <c r="D4410" s="12"/>
      <c r="E4410" s="89"/>
      <c r="F4410" s="12"/>
      <c r="G4410" s="12"/>
      <c r="H4410" s="12"/>
      <c r="I4410" s="12"/>
      <c r="J4410" s="12"/>
      <c r="K4410" s="12"/>
      <c r="L4410" s="12"/>
      <c r="M4410" s="12"/>
    </row>
    <row r="4411" spans="4:13">
      <c r="D4411" s="12"/>
      <c r="E4411" s="89"/>
      <c r="F4411" s="12"/>
      <c r="G4411" s="12"/>
      <c r="H4411" s="12"/>
      <c r="I4411" s="12"/>
      <c r="J4411" s="12"/>
      <c r="K4411" s="12"/>
      <c r="L4411" s="12"/>
      <c r="M4411" s="12"/>
    </row>
    <row r="4412" spans="4:13">
      <c r="D4412" s="12"/>
      <c r="E4412" s="89"/>
      <c r="F4412" s="12"/>
      <c r="G4412" s="12"/>
      <c r="H4412" s="12"/>
      <c r="I4412" s="12"/>
      <c r="J4412" s="12"/>
      <c r="K4412" s="12"/>
      <c r="L4412" s="12"/>
      <c r="M4412" s="12"/>
    </row>
    <row r="4413" spans="4:13">
      <c r="D4413" s="12"/>
      <c r="E4413" s="89"/>
      <c r="F4413" s="12"/>
      <c r="G4413" s="12"/>
      <c r="H4413" s="12"/>
      <c r="I4413" s="12"/>
      <c r="J4413" s="12"/>
      <c r="K4413" s="12"/>
      <c r="L4413" s="12"/>
      <c r="M4413" s="12"/>
    </row>
    <row r="4414" spans="4:13">
      <c r="D4414" s="12"/>
      <c r="E4414" s="89"/>
      <c r="F4414" s="12"/>
      <c r="G4414" s="12"/>
      <c r="H4414" s="12"/>
      <c r="I4414" s="12"/>
      <c r="J4414" s="12"/>
      <c r="K4414" s="12"/>
      <c r="L4414" s="12"/>
      <c r="M4414" s="12"/>
    </row>
    <row r="4415" spans="4:13">
      <c r="D4415" s="12"/>
      <c r="E4415" s="89"/>
      <c r="F4415" s="12"/>
      <c r="G4415" s="12"/>
      <c r="H4415" s="12"/>
      <c r="I4415" s="12"/>
      <c r="J4415" s="12"/>
      <c r="K4415" s="12"/>
      <c r="L4415" s="12"/>
      <c r="M4415" s="12"/>
    </row>
    <row r="4416" spans="4:13">
      <c r="D4416" s="12"/>
      <c r="E4416" s="89"/>
      <c r="F4416" s="12"/>
      <c r="G4416" s="12"/>
      <c r="H4416" s="12"/>
      <c r="I4416" s="12"/>
      <c r="J4416" s="12"/>
      <c r="K4416" s="12"/>
      <c r="L4416" s="12"/>
      <c r="M4416" s="12"/>
    </row>
    <row r="4417" spans="4:13">
      <c r="D4417" s="12"/>
      <c r="E4417" s="89"/>
      <c r="F4417" s="12"/>
      <c r="G4417" s="12"/>
      <c r="H4417" s="12"/>
      <c r="I4417" s="12"/>
      <c r="J4417" s="12"/>
      <c r="K4417" s="12"/>
      <c r="L4417" s="12"/>
      <c r="M4417" s="12"/>
    </row>
    <row r="4418" spans="4:13">
      <c r="D4418" s="12"/>
      <c r="E4418" s="89"/>
      <c r="F4418" s="12"/>
      <c r="G4418" s="12"/>
      <c r="H4418" s="12"/>
      <c r="I4418" s="12"/>
      <c r="J4418" s="12"/>
      <c r="K4418" s="12"/>
      <c r="L4418" s="12"/>
      <c r="M4418" s="12"/>
    </row>
    <row r="4419" spans="4:13">
      <c r="D4419" s="12"/>
      <c r="E4419" s="89"/>
      <c r="F4419" s="12"/>
      <c r="G4419" s="12"/>
      <c r="H4419" s="12"/>
      <c r="I4419" s="12"/>
      <c r="J4419" s="12"/>
      <c r="K4419" s="12"/>
      <c r="L4419" s="12"/>
      <c r="M4419" s="12"/>
    </row>
    <row r="4420" spans="4:13">
      <c r="D4420" s="12"/>
      <c r="E4420" s="89"/>
      <c r="F4420" s="12"/>
      <c r="G4420" s="12"/>
      <c r="H4420" s="12"/>
      <c r="I4420" s="12"/>
      <c r="J4420" s="12"/>
      <c r="K4420" s="12"/>
      <c r="L4420" s="12"/>
      <c r="M4420" s="12"/>
    </row>
    <row r="4421" spans="4:13">
      <c r="D4421" s="12"/>
      <c r="E4421" s="89"/>
      <c r="F4421" s="12"/>
      <c r="G4421" s="12"/>
      <c r="H4421" s="12"/>
      <c r="I4421" s="12"/>
      <c r="J4421" s="12"/>
      <c r="K4421" s="12"/>
      <c r="L4421" s="12"/>
      <c r="M4421" s="12"/>
    </row>
    <row r="4422" spans="4:13">
      <c r="D4422" s="12"/>
      <c r="E4422" s="89"/>
      <c r="F4422" s="12"/>
      <c r="G4422" s="12"/>
      <c r="H4422" s="12"/>
      <c r="I4422" s="12"/>
      <c r="J4422" s="12"/>
      <c r="K4422" s="12"/>
      <c r="L4422" s="12"/>
      <c r="M4422" s="12"/>
    </row>
    <row r="4423" spans="4:13">
      <c r="D4423" s="12"/>
      <c r="E4423" s="89"/>
      <c r="F4423" s="12"/>
      <c r="G4423" s="12"/>
      <c r="H4423" s="12"/>
      <c r="I4423" s="12"/>
      <c r="J4423" s="12"/>
      <c r="K4423" s="12"/>
      <c r="L4423" s="12"/>
      <c r="M4423" s="12"/>
    </row>
    <row r="4424" spans="4:13">
      <c r="D4424" s="12"/>
      <c r="E4424" s="89"/>
      <c r="F4424" s="12"/>
      <c r="G4424" s="12"/>
      <c r="H4424" s="12"/>
      <c r="I4424" s="12"/>
      <c r="J4424" s="12"/>
      <c r="K4424" s="12"/>
      <c r="L4424" s="12"/>
      <c r="M4424" s="12"/>
    </row>
    <row r="4425" spans="4:13">
      <c r="D4425" s="12"/>
      <c r="E4425" s="89"/>
      <c r="F4425" s="12"/>
      <c r="G4425" s="12"/>
      <c r="H4425" s="12"/>
      <c r="I4425" s="12"/>
      <c r="J4425" s="12"/>
      <c r="K4425" s="12"/>
      <c r="L4425" s="12"/>
      <c r="M4425" s="12"/>
    </row>
    <row r="4426" spans="4:13">
      <c r="D4426" s="12"/>
      <c r="E4426" s="89"/>
      <c r="F4426" s="12"/>
      <c r="G4426" s="12"/>
      <c r="H4426" s="12"/>
      <c r="I4426" s="12"/>
      <c r="J4426" s="12"/>
      <c r="K4426" s="12"/>
      <c r="L4426" s="12"/>
      <c r="M4426" s="12"/>
    </row>
    <row r="4427" spans="4:13">
      <c r="D4427" s="12"/>
      <c r="E4427" s="89"/>
      <c r="F4427" s="12"/>
      <c r="G4427" s="12"/>
      <c r="H4427" s="12"/>
      <c r="I4427" s="12"/>
      <c r="J4427" s="12"/>
      <c r="K4427" s="12"/>
      <c r="L4427" s="12"/>
      <c r="M4427" s="12"/>
    </row>
    <row r="4428" spans="4:13">
      <c r="D4428" s="12"/>
      <c r="E4428" s="89"/>
      <c r="F4428" s="12"/>
      <c r="G4428" s="12"/>
      <c r="H4428" s="12"/>
      <c r="I4428" s="12"/>
      <c r="J4428" s="12"/>
      <c r="K4428" s="12"/>
      <c r="L4428" s="12"/>
      <c r="M4428" s="12"/>
    </row>
    <row r="4429" spans="4:13">
      <c r="D4429" s="12"/>
      <c r="E4429" s="89"/>
      <c r="F4429" s="12"/>
      <c r="G4429" s="12"/>
      <c r="H4429" s="12"/>
      <c r="I4429" s="12"/>
      <c r="J4429" s="12"/>
      <c r="K4429" s="12"/>
      <c r="L4429" s="12"/>
      <c r="M4429" s="12"/>
    </row>
    <row r="4430" spans="4:13">
      <c r="D4430" s="12"/>
      <c r="E4430" s="89"/>
      <c r="F4430" s="12"/>
      <c r="G4430" s="12"/>
      <c r="H4430" s="12"/>
      <c r="I4430" s="12"/>
      <c r="J4430" s="12"/>
      <c r="K4430" s="12"/>
      <c r="L4430" s="12"/>
      <c r="M4430" s="12"/>
    </row>
    <row r="4431" spans="4:13">
      <c r="D4431" s="12"/>
      <c r="E4431" s="89"/>
      <c r="F4431" s="12"/>
      <c r="G4431" s="12"/>
      <c r="H4431" s="12"/>
      <c r="I4431" s="12"/>
      <c r="J4431" s="12"/>
      <c r="K4431" s="12"/>
      <c r="L4431" s="12"/>
      <c r="M4431" s="12"/>
    </row>
    <row r="4432" spans="4:13">
      <c r="D4432" s="12"/>
      <c r="E4432" s="89"/>
      <c r="F4432" s="12"/>
      <c r="G4432" s="12"/>
      <c r="H4432" s="12"/>
      <c r="I4432" s="12"/>
      <c r="J4432" s="12"/>
      <c r="K4432" s="12"/>
      <c r="L4432" s="12"/>
      <c r="M4432" s="12"/>
    </row>
    <row r="4433" spans="4:13">
      <c r="D4433" s="12"/>
      <c r="E4433" s="89"/>
      <c r="F4433" s="12"/>
      <c r="G4433" s="12"/>
      <c r="H4433" s="12"/>
      <c r="I4433" s="12"/>
      <c r="J4433" s="12"/>
      <c r="K4433" s="12"/>
      <c r="L4433" s="12"/>
      <c r="M4433" s="12"/>
    </row>
    <row r="4434" spans="4:13">
      <c r="D4434" s="12"/>
      <c r="E4434" s="89"/>
      <c r="F4434" s="12"/>
      <c r="G4434" s="12"/>
      <c r="H4434" s="12"/>
      <c r="I4434" s="12"/>
      <c r="J4434" s="12"/>
      <c r="K4434" s="12"/>
      <c r="L4434" s="12"/>
      <c r="M4434" s="12"/>
    </row>
    <row r="4435" spans="4:13">
      <c r="D4435" s="12"/>
      <c r="E4435" s="89"/>
      <c r="F4435" s="12"/>
      <c r="G4435" s="12"/>
      <c r="H4435" s="12"/>
      <c r="I4435" s="12"/>
      <c r="J4435" s="12"/>
      <c r="K4435" s="12"/>
      <c r="L4435" s="12"/>
      <c r="M4435" s="12"/>
    </row>
    <row r="4436" spans="4:13">
      <c r="D4436" s="12"/>
      <c r="E4436" s="89"/>
      <c r="F4436" s="12"/>
      <c r="G4436" s="12"/>
      <c r="H4436" s="12"/>
      <c r="I4436" s="12"/>
      <c r="J4436" s="12"/>
      <c r="K4436" s="12"/>
      <c r="L4436" s="12"/>
      <c r="M4436" s="12"/>
    </row>
    <row r="4437" spans="4:13">
      <c r="D4437" s="12"/>
      <c r="E4437" s="89"/>
      <c r="F4437" s="12"/>
      <c r="G4437" s="12"/>
      <c r="H4437" s="12"/>
      <c r="I4437" s="12"/>
      <c r="J4437" s="12"/>
      <c r="K4437" s="12"/>
      <c r="L4437" s="12"/>
      <c r="M4437" s="12"/>
    </row>
    <row r="4438" spans="4:13">
      <c r="D4438" s="12"/>
      <c r="E4438" s="89"/>
      <c r="F4438" s="12"/>
      <c r="G4438" s="12"/>
      <c r="H4438" s="12"/>
      <c r="I4438" s="12"/>
      <c r="J4438" s="12"/>
      <c r="K4438" s="12"/>
      <c r="L4438" s="12"/>
      <c r="M4438" s="12"/>
    </row>
    <row r="4439" spans="4:13">
      <c r="D4439" s="12"/>
      <c r="E4439" s="89"/>
      <c r="F4439" s="12"/>
      <c r="G4439" s="12"/>
      <c r="H4439" s="12"/>
      <c r="I4439" s="12"/>
      <c r="J4439" s="12"/>
      <c r="K4439" s="12"/>
      <c r="L4439" s="12"/>
      <c r="M4439" s="12"/>
    </row>
    <row r="4440" spans="4:13">
      <c r="D4440" s="12"/>
      <c r="E4440" s="89"/>
      <c r="F4440" s="12"/>
      <c r="G4440" s="12"/>
      <c r="H4440" s="12"/>
      <c r="I4440" s="12"/>
      <c r="J4440" s="12"/>
      <c r="K4440" s="12"/>
      <c r="L4440" s="12"/>
      <c r="M4440" s="12"/>
    </row>
    <row r="4441" spans="4:13">
      <c r="D4441" s="12"/>
      <c r="E4441" s="89"/>
      <c r="F4441" s="12"/>
      <c r="G4441" s="12"/>
      <c r="H4441" s="12"/>
      <c r="I4441" s="12"/>
      <c r="J4441" s="12"/>
      <c r="K4441" s="12"/>
      <c r="L4441" s="12"/>
      <c r="M4441" s="12"/>
    </row>
    <row r="4442" spans="4:13">
      <c r="D4442" s="12"/>
      <c r="E4442" s="89"/>
      <c r="F4442" s="12"/>
      <c r="G4442" s="12"/>
      <c r="H4442" s="12"/>
      <c r="I4442" s="12"/>
      <c r="J4442" s="12"/>
      <c r="K4442" s="12"/>
      <c r="L4442" s="12"/>
      <c r="M4442" s="12"/>
    </row>
    <row r="4443" spans="4:13">
      <c r="D4443" s="12"/>
      <c r="E4443" s="89"/>
      <c r="F4443" s="12"/>
      <c r="G4443" s="12"/>
      <c r="H4443" s="12"/>
      <c r="I4443" s="12"/>
      <c r="J4443" s="12"/>
      <c r="K4443" s="12"/>
      <c r="L4443" s="12"/>
      <c r="M4443" s="12"/>
    </row>
    <row r="4444" spans="4:13">
      <c r="D4444" s="12"/>
      <c r="E4444" s="89"/>
      <c r="F4444" s="12"/>
      <c r="G4444" s="12"/>
      <c r="H4444" s="12"/>
      <c r="I4444" s="12"/>
      <c r="J4444" s="12"/>
      <c r="K4444" s="12"/>
      <c r="L4444" s="12"/>
      <c r="M4444" s="12"/>
    </row>
    <row r="4445" spans="4:13">
      <c r="D4445" s="12"/>
      <c r="E4445" s="89"/>
      <c r="F4445" s="12"/>
      <c r="G4445" s="12"/>
      <c r="H4445" s="12"/>
      <c r="I4445" s="12"/>
      <c r="J4445" s="12"/>
      <c r="K4445" s="12"/>
      <c r="L4445" s="12"/>
      <c r="M4445" s="12"/>
    </row>
    <row r="4446" spans="4:13">
      <c r="D4446" s="12"/>
      <c r="E4446" s="89"/>
      <c r="F4446" s="12"/>
      <c r="G4446" s="12"/>
      <c r="H4446" s="12"/>
      <c r="I4446" s="12"/>
      <c r="J4446" s="12"/>
      <c r="K4446" s="12"/>
      <c r="L4446" s="12"/>
      <c r="M4446" s="12"/>
    </row>
    <row r="4447" spans="4:13">
      <c r="D4447" s="12"/>
      <c r="E4447" s="89"/>
      <c r="F4447" s="12"/>
      <c r="G4447" s="12"/>
      <c r="H4447" s="12"/>
      <c r="I4447" s="12"/>
      <c r="J4447" s="12"/>
      <c r="K4447" s="12"/>
      <c r="L4447" s="12"/>
      <c r="M4447" s="12"/>
    </row>
    <row r="4448" spans="4:13">
      <c r="D4448" s="12"/>
      <c r="E4448" s="89"/>
      <c r="F4448" s="12"/>
      <c r="G4448" s="12"/>
      <c r="H4448" s="12"/>
      <c r="I4448" s="12"/>
      <c r="J4448" s="12"/>
      <c r="K4448" s="12"/>
      <c r="L4448" s="12"/>
      <c r="M4448" s="12"/>
    </row>
    <row r="4449" spans="4:13">
      <c r="D4449" s="12"/>
      <c r="E4449" s="89"/>
      <c r="F4449" s="12"/>
      <c r="G4449" s="12"/>
      <c r="H4449" s="12"/>
      <c r="I4449" s="12"/>
      <c r="J4449" s="12"/>
      <c r="K4449" s="12"/>
      <c r="L4449" s="12"/>
      <c r="M4449" s="12"/>
    </row>
    <row r="4450" spans="4:13">
      <c r="D4450" s="12"/>
      <c r="E4450" s="89"/>
      <c r="F4450" s="12"/>
      <c r="G4450" s="12"/>
      <c r="H4450" s="12"/>
      <c r="I4450" s="12"/>
      <c r="J4450" s="12"/>
      <c r="K4450" s="12"/>
      <c r="L4450" s="12"/>
      <c r="M4450" s="12"/>
    </row>
    <row r="4451" spans="4:13">
      <c r="D4451" s="12"/>
      <c r="E4451" s="89"/>
      <c r="F4451" s="12"/>
      <c r="G4451" s="12"/>
      <c r="H4451" s="12"/>
      <c r="I4451" s="12"/>
      <c r="J4451" s="12"/>
      <c r="K4451" s="12"/>
      <c r="L4451" s="12"/>
      <c r="M4451" s="12"/>
    </row>
    <row r="4452" spans="4:13">
      <c r="D4452" s="12"/>
      <c r="E4452" s="89"/>
      <c r="F4452" s="12"/>
      <c r="G4452" s="12"/>
      <c r="H4452" s="12"/>
      <c r="I4452" s="12"/>
      <c r="J4452" s="12"/>
      <c r="K4452" s="12"/>
      <c r="L4452" s="12"/>
      <c r="M4452" s="12"/>
    </row>
    <row r="4453" spans="4:13">
      <c r="D4453" s="12"/>
      <c r="E4453" s="89"/>
      <c r="F4453" s="12"/>
      <c r="G4453" s="12"/>
      <c r="H4453" s="12"/>
      <c r="I4453" s="12"/>
      <c r="J4453" s="12"/>
      <c r="K4453" s="12"/>
      <c r="L4453" s="12"/>
      <c r="M4453" s="12"/>
    </row>
    <row r="4454" spans="4:13">
      <c r="D4454" s="12"/>
      <c r="E4454" s="89"/>
      <c r="F4454" s="12"/>
      <c r="G4454" s="12"/>
      <c r="H4454" s="12"/>
      <c r="I4454" s="12"/>
      <c r="J4454" s="12"/>
      <c r="K4454" s="12"/>
      <c r="L4454" s="12"/>
      <c r="M4454" s="12"/>
    </row>
    <row r="4455" spans="4:13">
      <c r="D4455" s="12"/>
      <c r="E4455" s="89"/>
      <c r="F4455" s="12"/>
      <c r="G4455" s="12"/>
      <c r="H4455" s="12"/>
      <c r="I4455" s="12"/>
      <c r="J4455" s="12"/>
      <c r="K4455" s="12"/>
      <c r="L4455" s="12"/>
      <c r="M4455" s="12"/>
    </row>
    <row r="4456" spans="4:13">
      <c r="D4456" s="12"/>
      <c r="E4456" s="89"/>
      <c r="F4456" s="12"/>
      <c r="G4456" s="12"/>
      <c r="H4456" s="12"/>
      <c r="I4456" s="12"/>
      <c r="J4456" s="12"/>
      <c r="K4456" s="12"/>
      <c r="L4456" s="12"/>
      <c r="M4456" s="12"/>
    </row>
    <row r="4457" spans="4:13">
      <c r="D4457" s="12"/>
      <c r="E4457" s="89"/>
      <c r="F4457" s="12"/>
      <c r="G4457" s="12"/>
      <c r="H4457" s="12"/>
      <c r="I4457" s="12"/>
      <c r="J4457" s="12"/>
      <c r="K4457" s="12"/>
      <c r="L4457" s="12"/>
      <c r="M4457" s="12"/>
    </row>
    <row r="4458" spans="4:13">
      <c r="D4458" s="12"/>
      <c r="E4458" s="89"/>
      <c r="F4458" s="12"/>
      <c r="G4458" s="12"/>
      <c r="H4458" s="12"/>
      <c r="I4458" s="12"/>
      <c r="J4458" s="12"/>
      <c r="K4458" s="12"/>
      <c r="L4458" s="12"/>
      <c r="M4458" s="12"/>
    </row>
    <row r="4459" spans="4:13">
      <c r="D4459" s="12"/>
      <c r="E4459" s="89"/>
      <c r="F4459" s="12"/>
      <c r="G4459" s="12"/>
      <c r="H4459" s="12"/>
      <c r="I4459" s="12"/>
      <c r="J4459" s="12"/>
      <c r="K4459" s="12"/>
      <c r="L4459" s="12"/>
      <c r="M4459" s="12"/>
    </row>
    <row r="4460" spans="4:13">
      <c r="D4460" s="12"/>
      <c r="E4460" s="89"/>
      <c r="F4460" s="12"/>
      <c r="G4460" s="12"/>
      <c r="H4460" s="12"/>
      <c r="I4460" s="12"/>
      <c r="J4460" s="12"/>
      <c r="K4460" s="12"/>
      <c r="L4460" s="12"/>
      <c r="M4460" s="12"/>
    </row>
    <row r="4461" spans="4:13">
      <c r="D4461" s="12"/>
      <c r="E4461" s="89"/>
      <c r="F4461" s="12"/>
      <c r="G4461" s="12"/>
      <c r="H4461" s="12"/>
      <c r="I4461" s="12"/>
      <c r="J4461" s="12"/>
      <c r="K4461" s="12"/>
      <c r="L4461" s="12"/>
      <c r="M4461" s="12"/>
    </row>
    <row r="4462" spans="4:13">
      <c r="D4462" s="12"/>
      <c r="E4462" s="89"/>
      <c r="F4462" s="12"/>
      <c r="G4462" s="12"/>
      <c r="H4462" s="12"/>
      <c r="I4462" s="12"/>
      <c r="J4462" s="12"/>
      <c r="K4462" s="12"/>
      <c r="L4462" s="12"/>
      <c r="M4462" s="12"/>
    </row>
    <row r="4463" spans="4:13">
      <c r="D4463" s="12"/>
      <c r="E4463" s="89"/>
      <c r="F4463" s="12"/>
      <c r="G4463" s="12"/>
      <c r="H4463" s="12"/>
      <c r="I4463" s="12"/>
      <c r="J4463" s="12"/>
      <c r="K4463" s="12"/>
      <c r="L4463" s="12"/>
      <c r="M4463" s="12"/>
    </row>
    <row r="4464" spans="4:13">
      <c r="D4464" s="12"/>
      <c r="E4464" s="89"/>
      <c r="F4464" s="12"/>
      <c r="G4464" s="12"/>
      <c r="H4464" s="12"/>
      <c r="I4464" s="12"/>
      <c r="J4464" s="12"/>
      <c r="K4464" s="12"/>
      <c r="L4464" s="12"/>
      <c r="M4464" s="12"/>
    </row>
    <row r="4465" spans="4:13">
      <c r="D4465" s="12"/>
      <c r="E4465" s="89"/>
      <c r="F4465" s="12"/>
      <c r="G4465" s="12"/>
      <c r="H4465" s="12"/>
      <c r="I4465" s="12"/>
      <c r="J4465" s="12"/>
      <c r="K4465" s="12"/>
      <c r="L4465" s="12"/>
      <c r="M4465" s="12"/>
    </row>
    <row r="4466" spans="4:13">
      <c r="D4466" s="12"/>
      <c r="E4466" s="89"/>
      <c r="F4466" s="12"/>
      <c r="G4466" s="12"/>
      <c r="H4466" s="12"/>
      <c r="I4466" s="12"/>
      <c r="J4466" s="12"/>
      <c r="K4466" s="12"/>
      <c r="L4466" s="12"/>
      <c r="M4466" s="12"/>
    </row>
    <row r="4467" spans="4:13">
      <c r="D4467" s="12"/>
      <c r="E4467" s="89"/>
      <c r="F4467" s="12"/>
      <c r="G4467" s="12"/>
      <c r="H4467" s="12"/>
      <c r="I4467" s="12"/>
      <c r="J4467" s="12"/>
      <c r="K4467" s="12"/>
      <c r="L4467" s="12"/>
      <c r="M4467" s="12"/>
    </row>
    <row r="4468" spans="4:13">
      <c r="D4468" s="12"/>
      <c r="E4468" s="89"/>
      <c r="F4468" s="12"/>
      <c r="G4468" s="12"/>
      <c r="H4468" s="12"/>
      <c r="I4468" s="12"/>
      <c r="J4468" s="12"/>
      <c r="K4468" s="12"/>
      <c r="L4468" s="12"/>
      <c r="M4468" s="12"/>
    </row>
    <row r="4469" spans="4:13">
      <c r="D4469" s="12"/>
      <c r="E4469" s="89"/>
      <c r="F4469" s="12"/>
      <c r="G4469" s="12"/>
      <c r="H4469" s="12"/>
      <c r="I4469" s="12"/>
      <c r="J4469" s="12"/>
      <c r="K4469" s="12"/>
      <c r="L4469" s="12"/>
      <c r="M4469" s="12"/>
    </row>
    <row r="4470" spans="4:13">
      <c r="D4470" s="12"/>
      <c r="E4470" s="89"/>
      <c r="F4470" s="12"/>
      <c r="G4470" s="12"/>
      <c r="H4470" s="12"/>
      <c r="I4470" s="12"/>
      <c r="J4470" s="12"/>
      <c r="K4470" s="12"/>
      <c r="L4470" s="12"/>
      <c r="M4470" s="12"/>
    </row>
    <row r="4471" spans="4:13">
      <c r="D4471" s="12"/>
      <c r="E4471" s="89"/>
      <c r="F4471" s="12"/>
      <c r="G4471" s="12"/>
      <c r="H4471" s="12"/>
      <c r="I4471" s="12"/>
      <c r="J4471" s="12"/>
      <c r="K4471" s="12"/>
      <c r="L4471" s="12"/>
      <c r="M4471" s="12"/>
    </row>
    <row r="4472" spans="4:13">
      <c r="D4472" s="12"/>
      <c r="E4472" s="89"/>
      <c r="F4472" s="12"/>
      <c r="G4472" s="12"/>
      <c r="H4472" s="12"/>
      <c r="I4472" s="12"/>
      <c r="J4472" s="12"/>
      <c r="K4472" s="12"/>
      <c r="L4472" s="12"/>
      <c r="M4472" s="12"/>
    </row>
    <row r="4473" spans="4:13">
      <c r="D4473" s="12"/>
      <c r="E4473" s="89"/>
      <c r="F4473" s="12"/>
      <c r="G4473" s="12"/>
      <c r="H4473" s="12"/>
      <c r="I4473" s="12"/>
      <c r="J4473" s="12"/>
      <c r="K4473" s="12"/>
      <c r="L4473" s="12"/>
      <c r="M4473" s="12"/>
    </row>
    <row r="4474" spans="4:13">
      <c r="D4474" s="12"/>
      <c r="E4474" s="89"/>
      <c r="F4474" s="12"/>
      <c r="G4474" s="12"/>
      <c r="H4474" s="12"/>
      <c r="I4474" s="12"/>
      <c r="J4474" s="12"/>
      <c r="K4474" s="12"/>
      <c r="L4474" s="12"/>
      <c r="M4474" s="12"/>
    </row>
    <row r="4475" spans="4:13">
      <c r="D4475" s="12"/>
      <c r="E4475" s="89"/>
      <c r="F4475" s="12"/>
      <c r="G4475" s="12"/>
      <c r="H4475" s="12"/>
      <c r="I4475" s="12"/>
      <c r="J4475" s="12"/>
      <c r="K4475" s="12"/>
      <c r="L4475" s="12"/>
      <c r="M4475" s="12"/>
    </row>
    <row r="4476" spans="4:13">
      <c r="D4476" s="12"/>
      <c r="E4476" s="89"/>
      <c r="F4476" s="12"/>
      <c r="G4476" s="12"/>
      <c r="H4476" s="12"/>
      <c r="I4476" s="12"/>
      <c r="J4476" s="12"/>
      <c r="K4476" s="12"/>
      <c r="L4476" s="12"/>
      <c r="M4476" s="12"/>
    </row>
    <row r="4477" spans="4:13">
      <c r="D4477" s="12"/>
      <c r="E4477" s="89"/>
      <c r="F4477" s="12"/>
      <c r="G4477" s="12"/>
      <c r="H4477" s="12"/>
      <c r="I4477" s="12"/>
      <c r="J4477" s="12"/>
      <c r="K4477" s="12"/>
      <c r="L4477" s="12"/>
      <c r="M4477" s="12"/>
    </row>
    <row r="4478" spans="4:13">
      <c r="D4478" s="12"/>
      <c r="E4478" s="89"/>
      <c r="F4478" s="12"/>
      <c r="G4478" s="12"/>
      <c r="H4478" s="12"/>
      <c r="I4478" s="12"/>
      <c r="J4478" s="12"/>
      <c r="K4478" s="12"/>
      <c r="L4478" s="12"/>
      <c r="M4478" s="12"/>
    </row>
    <row r="4479" spans="4:13">
      <c r="D4479" s="12"/>
      <c r="E4479" s="89"/>
      <c r="F4479" s="12"/>
      <c r="G4479" s="12"/>
      <c r="H4479" s="12"/>
      <c r="I4479" s="12"/>
      <c r="J4479" s="12"/>
      <c r="K4479" s="12"/>
      <c r="L4479" s="12"/>
      <c r="M4479" s="12"/>
    </row>
    <row r="4480" spans="4:13">
      <c r="D4480" s="12"/>
      <c r="E4480" s="89"/>
      <c r="F4480" s="12"/>
      <c r="G4480" s="12"/>
      <c r="H4480" s="12"/>
      <c r="I4480" s="12"/>
      <c r="J4480" s="12"/>
      <c r="K4480" s="12"/>
      <c r="L4480" s="12"/>
      <c r="M4480" s="12"/>
    </row>
    <row r="4481" spans="4:13">
      <c r="D4481" s="12"/>
      <c r="E4481" s="89"/>
      <c r="F4481" s="12"/>
      <c r="G4481" s="12"/>
      <c r="H4481" s="12"/>
      <c r="I4481" s="12"/>
      <c r="J4481" s="12"/>
      <c r="K4481" s="12"/>
      <c r="L4481" s="12"/>
      <c r="M4481" s="12"/>
    </row>
    <row r="4482" spans="4:13">
      <c r="D4482" s="12"/>
      <c r="E4482" s="89"/>
      <c r="F4482" s="12"/>
      <c r="G4482" s="12"/>
      <c r="H4482" s="12"/>
      <c r="I4482" s="12"/>
      <c r="J4482" s="12"/>
      <c r="K4482" s="12"/>
      <c r="L4482" s="12"/>
      <c r="M4482" s="12"/>
    </row>
    <row r="4483" spans="4:13">
      <c r="D4483" s="12"/>
      <c r="E4483" s="89"/>
      <c r="F4483" s="12"/>
      <c r="G4483" s="12"/>
      <c r="H4483" s="12"/>
      <c r="I4483" s="12"/>
      <c r="J4483" s="12"/>
      <c r="K4483" s="12"/>
      <c r="L4483" s="12"/>
      <c r="M4483" s="12"/>
    </row>
    <row r="4484" spans="4:13">
      <c r="D4484" s="12"/>
      <c r="E4484" s="89"/>
      <c r="F4484" s="12"/>
      <c r="G4484" s="12"/>
      <c r="H4484" s="12"/>
      <c r="I4484" s="12"/>
      <c r="J4484" s="12"/>
      <c r="K4484" s="12"/>
      <c r="L4484" s="12"/>
      <c r="M4484" s="12"/>
    </row>
    <row r="4485" spans="4:13">
      <c r="D4485" s="12"/>
      <c r="E4485" s="89"/>
      <c r="F4485" s="12"/>
      <c r="G4485" s="12"/>
      <c r="H4485" s="12"/>
      <c r="I4485" s="12"/>
      <c r="J4485" s="12"/>
      <c r="K4485" s="12"/>
      <c r="L4485" s="12"/>
      <c r="M4485" s="12"/>
    </row>
    <row r="4486" spans="4:13">
      <c r="D4486" s="12"/>
      <c r="E4486" s="89"/>
      <c r="F4486" s="12"/>
      <c r="G4486" s="12"/>
      <c r="H4486" s="12"/>
      <c r="I4486" s="12"/>
      <c r="J4486" s="12"/>
      <c r="K4486" s="12"/>
      <c r="L4486" s="12"/>
      <c r="M4486" s="12"/>
    </row>
    <row r="4487" spans="4:13">
      <c r="D4487" s="12"/>
      <c r="E4487" s="89"/>
      <c r="F4487" s="12"/>
      <c r="G4487" s="12"/>
      <c r="H4487" s="12"/>
      <c r="I4487" s="12"/>
      <c r="J4487" s="12"/>
      <c r="K4487" s="12"/>
      <c r="L4487" s="12"/>
      <c r="M4487" s="12"/>
    </row>
    <row r="4488" spans="4:13">
      <c r="D4488" s="12"/>
      <c r="E4488" s="89"/>
      <c r="F4488" s="12"/>
      <c r="G4488" s="12"/>
      <c r="H4488" s="12"/>
      <c r="I4488" s="12"/>
      <c r="J4488" s="12"/>
      <c r="K4488" s="12"/>
      <c r="L4488" s="12"/>
      <c r="M4488" s="12"/>
    </row>
    <row r="4489" spans="4:13">
      <c r="D4489" s="12"/>
      <c r="E4489" s="89"/>
      <c r="F4489" s="12"/>
      <c r="G4489" s="12"/>
      <c r="H4489" s="12"/>
      <c r="I4489" s="12"/>
      <c r="J4489" s="12"/>
      <c r="K4489" s="12"/>
      <c r="L4489" s="12"/>
      <c r="M4489" s="12"/>
    </row>
    <row r="4490" spans="4:13">
      <c r="D4490" s="12"/>
      <c r="E4490" s="89"/>
      <c r="F4490" s="12"/>
      <c r="G4490" s="12"/>
      <c r="H4490" s="12"/>
      <c r="I4490" s="12"/>
      <c r="J4490" s="12"/>
      <c r="K4490" s="12"/>
      <c r="L4490" s="12"/>
      <c r="M4490" s="12"/>
    </row>
    <row r="4491" spans="4:13">
      <c r="D4491" s="12"/>
      <c r="E4491" s="89"/>
      <c r="F4491" s="12"/>
      <c r="G4491" s="12"/>
      <c r="H4491" s="12"/>
      <c r="I4491" s="12"/>
      <c r="J4491" s="12"/>
      <c r="K4491" s="12"/>
      <c r="L4491" s="12"/>
      <c r="M4491" s="12"/>
    </row>
    <row r="4492" spans="4:13">
      <c r="D4492" s="12"/>
      <c r="E4492" s="89"/>
      <c r="F4492" s="12"/>
      <c r="G4492" s="12"/>
      <c r="H4492" s="12"/>
      <c r="I4492" s="12"/>
      <c r="J4492" s="12"/>
      <c r="K4492" s="12"/>
      <c r="L4492" s="12"/>
      <c r="M4492" s="12"/>
    </row>
    <row r="4493" spans="4:13">
      <c r="D4493" s="12"/>
      <c r="E4493" s="89"/>
      <c r="F4493" s="12"/>
      <c r="G4493" s="12"/>
      <c r="H4493" s="12"/>
      <c r="I4493" s="12"/>
      <c r="J4493" s="12"/>
      <c r="K4493" s="12"/>
      <c r="L4493" s="12"/>
      <c r="M4493" s="12"/>
    </row>
    <row r="4494" spans="4:13">
      <c r="D4494" s="12"/>
      <c r="E4494" s="89"/>
      <c r="F4494" s="12"/>
      <c r="G4494" s="12"/>
      <c r="H4494" s="12"/>
      <c r="I4494" s="12"/>
      <c r="J4494" s="12"/>
      <c r="K4494" s="12"/>
      <c r="L4494" s="12"/>
      <c r="M4494" s="12"/>
    </row>
    <row r="4495" spans="4:13">
      <c r="D4495" s="12"/>
      <c r="E4495" s="89"/>
      <c r="F4495" s="12"/>
      <c r="G4495" s="12"/>
      <c r="H4495" s="12"/>
      <c r="I4495" s="12"/>
      <c r="J4495" s="12"/>
      <c r="K4495" s="12"/>
      <c r="L4495" s="12"/>
      <c r="M4495" s="12"/>
    </row>
    <row r="4496" spans="4:13">
      <c r="D4496" s="12"/>
      <c r="E4496" s="89"/>
      <c r="F4496" s="12"/>
      <c r="G4496" s="12"/>
      <c r="H4496" s="12"/>
      <c r="I4496" s="12"/>
      <c r="J4496" s="12"/>
      <c r="K4496" s="12"/>
      <c r="L4496" s="12"/>
      <c r="M4496" s="12"/>
    </row>
    <row r="4497" spans="4:13">
      <c r="D4497" s="12"/>
      <c r="E4497" s="89"/>
      <c r="F4497" s="12"/>
      <c r="G4497" s="12"/>
      <c r="H4497" s="12"/>
      <c r="I4497" s="12"/>
      <c r="J4497" s="12"/>
      <c r="K4497" s="12"/>
      <c r="L4497" s="12"/>
      <c r="M4497" s="12"/>
    </row>
    <row r="4498" spans="4:13">
      <c r="D4498" s="12"/>
      <c r="E4498" s="89"/>
      <c r="F4498" s="12"/>
      <c r="G4498" s="12"/>
      <c r="H4498" s="12"/>
      <c r="I4498" s="12"/>
      <c r="J4498" s="12"/>
      <c r="K4498" s="12"/>
      <c r="L4498" s="12"/>
      <c r="M4498" s="12"/>
    </row>
    <row r="4499" spans="4:13">
      <c r="D4499" s="12"/>
      <c r="E4499" s="89"/>
      <c r="F4499" s="12"/>
      <c r="G4499" s="12"/>
      <c r="H4499" s="12"/>
      <c r="I4499" s="12"/>
      <c r="J4499" s="12"/>
      <c r="K4499" s="12"/>
      <c r="L4499" s="12"/>
      <c r="M4499" s="12"/>
    </row>
    <row r="4500" spans="4:13">
      <c r="D4500" s="12"/>
      <c r="E4500" s="89"/>
      <c r="F4500" s="12"/>
      <c r="G4500" s="12"/>
      <c r="H4500" s="12"/>
      <c r="I4500" s="12"/>
      <c r="J4500" s="12"/>
      <c r="K4500" s="12"/>
      <c r="L4500" s="12"/>
      <c r="M4500" s="12"/>
    </row>
    <row r="4501" spans="4:13">
      <c r="D4501" s="12"/>
      <c r="E4501" s="89"/>
      <c r="F4501" s="12"/>
      <c r="G4501" s="12"/>
      <c r="H4501" s="12"/>
      <c r="I4501" s="12"/>
      <c r="J4501" s="12"/>
      <c r="K4501" s="12"/>
      <c r="L4501" s="12"/>
      <c r="M4501" s="12"/>
    </row>
    <row r="4502" spans="4:13">
      <c r="D4502" s="12"/>
      <c r="E4502" s="89"/>
      <c r="F4502" s="12"/>
      <c r="G4502" s="12"/>
      <c r="H4502" s="12"/>
      <c r="I4502" s="12"/>
      <c r="J4502" s="12"/>
      <c r="K4502" s="12"/>
      <c r="L4502" s="12"/>
      <c r="M4502" s="12"/>
    </row>
    <row r="4503" spans="4:13">
      <c r="D4503" s="12"/>
      <c r="E4503" s="89"/>
      <c r="F4503" s="12"/>
      <c r="G4503" s="12"/>
      <c r="H4503" s="12"/>
      <c r="I4503" s="12"/>
      <c r="J4503" s="12"/>
      <c r="K4503" s="12"/>
      <c r="L4503" s="12"/>
      <c r="M4503" s="12"/>
    </row>
    <row r="4504" spans="4:13">
      <c r="D4504" s="12"/>
      <c r="E4504" s="89"/>
      <c r="F4504" s="12"/>
      <c r="G4504" s="12"/>
      <c r="H4504" s="12"/>
      <c r="I4504" s="12"/>
      <c r="J4504" s="12"/>
      <c r="K4504" s="12"/>
      <c r="L4504" s="12"/>
      <c r="M4504" s="12"/>
    </row>
    <row r="4505" spans="4:13">
      <c r="D4505" s="12"/>
      <c r="E4505" s="89"/>
      <c r="F4505" s="12"/>
      <c r="G4505" s="12"/>
      <c r="H4505" s="12"/>
      <c r="I4505" s="12"/>
      <c r="J4505" s="12"/>
      <c r="K4505" s="12"/>
      <c r="L4505" s="12"/>
      <c r="M4505" s="12"/>
    </row>
    <row r="4506" spans="4:13">
      <c r="D4506" s="12"/>
      <c r="E4506" s="89"/>
      <c r="F4506" s="12"/>
      <c r="G4506" s="12"/>
      <c r="H4506" s="12"/>
      <c r="I4506" s="12"/>
      <c r="J4506" s="12"/>
      <c r="K4506" s="12"/>
      <c r="L4506" s="12"/>
      <c r="M4506" s="12"/>
    </row>
    <row r="4507" spans="4:13">
      <c r="D4507" s="12"/>
      <c r="E4507" s="89"/>
      <c r="F4507" s="12"/>
      <c r="G4507" s="12"/>
      <c r="H4507" s="12"/>
      <c r="I4507" s="12"/>
      <c r="J4507" s="12"/>
      <c r="K4507" s="12"/>
      <c r="L4507" s="12"/>
      <c r="M4507" s="12"/>
    </row>
    <row r="4508" spans="4:13">
      <c r="D4508" s="12"/>
      <c r="E4508" s="89"/>
      <c r="F4508" s="12"/>
      <c r="G4508" s="12"/>
      <c r="H4508" s="12"/>
      <c r="I4508" s="12"/>
      <c r="J4508" s="12"/>
      <c r="K4508" s="12"/>
      <c r="L4508" s="12"/>
      <c r="M4508" s="12"/>
    </row>
    <row r="4509" spans="4:13">
      <c r="D4509" s="12"/>
      <c r="E4509" s="89"/>
      <c r="F4509" s="12"/>
      <c r="G4509" s="12"/>
      <c r="H4509" s="12"/>
      <c r="I4509" s="12"/>
      <c r="J4509" s="12"/>
      <c r="K4509" s="12"/>
      <c r="L4509" s="12"/>
      <c r="M4509" s="12"/>
    </row>
    <row r="4510" spans="4:13">
      <c r="D4510" s="12"/>
      <c r="E4510" s="89"/>
      <c r="F4510" s="12"/>
      <c r="G4510" s="12"/>
      <c r="H4510" s="12"/>
      <c r="I4510" s="12"/>
      <c r="J4510" s="12"/>
      <c r="K4510" s="12"/>
      <c r="L4510" s="12"/>
      <c r="M4510" s="12"/>
    </row>
    <row r="4511" spans="4:13">
      <c r="D4511" s="12"/>
      <c r="E4511" s="89"/>
      <c r="F4511" s="12"/>
      <c r="G4511" s="12"/>
      <c r="H4511" s="12"/>
      <c r="I4511" s="12"/>
      <c r="J4511" s="12"/>
      <c r="K4511" s="12"/>
      <c r="L4511" s="12"/>
      <c r="M4511" s="12"/>
    </row>
    <row r="4512" spans="4:13">
      <c r="D4512" s="12"/>
      <c r="E4512" s="89"/>
      <c r="F4512" s="12"/>
      <c r="G4512" s="12"/>
      <c r="H4512" s="12"/>
      <c r="I4512" s="12"/>
      <c r="J4512" s="12"/>
      <c r="K4512" s="12"/>
      <c r="L4512" s="12"/>
      <c r="M4512" s="12"/>
    </row>
    <row r="4513" spans="4:13">
      <c r="D4513" s="12"/>
      <c r="E4513" s="89"/>
      <c r="F4513" s="12"/>
      <c r="G4513" s="12"/>
      <c r="H4513" s="12"/>
      <c r="I4513" s="12"/>
      <c r="J4513" s="12"/>
      <c r="K4513" s="12"/>
      <c r="L4513" s="12"/>
      <c r="M4513" s="12"/>
    </row>
    <row r="4514" spans="4:13">
      <c r="D4514" s="12"/>
      <c r="E4514" s="89"/>
      <c r="F4514" s="12"/>
      <c r="G4514" s="12"/>
      <c r="H4514" s="12"/>
      <c r="I4514" s="12"/>
      <c r="J4514" s="12"/>
      <c r="K4514" s="12"/>
      <c r="L4514" s="12"/>
      <c r="M4514" s="12"/>
    </row>
    <row r="4515" spans="4:13">
      <c r="D4515" s="12"/>
      <c r="E4515" s="89"/>
      <c r="F4515" s="12"/>
      <c r="G4515" s="12"/>
      <c r="H4515" s="12"/>
      <c r="I4515" s="12"/>
      <c r="J4515" s="12"/>
      <c r="K4515" s="12"/>
      <c r="L4515" s="12"/>
      <c r="M4515" s="12"/>
    </row>
    <row r="4516" spans="4:13">
      <c r="D4516" s="12"/>
      <c r="E4516" s="89"/>
      <c r="F4516" s="12"/>
      <c r="G4516" s="12"/>
      <c r="H4516" s="12"/>
      <c r="I4516" s="12"/>
      <c r="J4516" s="12"/>
      <c r="K4516" s="12"/>
      <c r="L4516" s="12"/>
      <c r="M4516" s="12"/>
    </row>
    <row r="4517" spans="4:13">
      <c r="D4517" s="12"/>
      <c r="E4517" s="89"/>
      <c r="F4517" s="12"/>
      <c r="G4517" s="12"/>
      <c r="H4517" s="12"/>
      <c r="I4517" s="12"/>
      <c r="J4517" s="12"/>
      <c r="K4517" s="12"/>
      <c r="L4517" s="12"/>
      <c r="M4517" s="12"/>
    </row>
    <row r="4518" spans="4:13">
      <c r="D4518" s="12"/>
      <c r="E4518" s="89"/>
      <c r="F4518" s="12"/>
      <c r="G4518" s="12"/>
      <c r="H4518" s="12"/>
      <c r="I4518" s="12"/>
      <c r="J4518" s="12"/>
      <c r="K4518" s="12"/>
      <c r="L4518" s="12"/>
      <c r="M4518" s="12"/>
    </row>
    <row r="4519" spans="4:13">
      <c r="D4519" s="12"/>
      <c r="E4519" s="89"/>
      <c r="F4519" s="12"/>
      <c r="G4519" s="12"/>
      <c r="H4519" s="12"/>
      <c r="I4519" s="12"/>
      <c r="J4519" s="12"/>
      <c r="K4519" s="12"/>
      <c r="L4519" s="12"/>
      <c r="M4519" s="12"/>
    </row>
    <row r="4520" spans="4:13">
      <c r="D4520" s="12"/>
      <c r="E4520" s="89"/>
      <c r="F4520" s="12"/>
      <c r="G4520" s="12"/>
      <c r="H4520" s="12"/>
      <c r="I4520" s="12"/>
      <c r="J4520" s="12"/>
      <c r="K4520" s="12"/>
      <c r="L4520" s="12"/>
      <c r="M4520" s="12"/>
    </row>
    <row r="4521" spans="4:13">
      <c r="D4521" s="12"/>
      <c r="E4521" s="89"/>
      <c r="F4521" s="12"/>
      <c r="G4521" s="12"/>
      <c r="H4521" s="12"/>
      <c r="I4521" s="12"/>
      <c r="J4521" s="12"/>
      <c r="K4521" s="12"/>
      <c r="L4521" s="12"/>
      <c r="M4521" s="12"/>
    </row>
    <row r="4522" spans="4:13">
      <c r="D4522" s="12"/>
      <c r="E4522" s="89"/>
      <c r="F4522" s="12"/>
      <c r="G4522" s="12"/>
      <c r="H4522" s="12"/>
      <c r="I4522" s="12"/>
      <c r="J4522" s="12"/>
      <c r="K4522" s="12"/>
      <c r="L4522" s="12"/>
      <c r="M4522" s="12"/>
    </row>
    <row r="4523" spans="4:13">
      <c r="D4523" s="12"/>
      <c r="E4523" s="89"/>
      <c r="F4523" s="12"/>
      <c r="G4523" s="12"/>
      <c r="H4523" s="12"/>
      <c r="I4523" s="12"/>
      <c r="J4523" s="12"/>
      <c r="K4523" s="12"/>
      <c r="L4523" s="12"/>
      <c r="M4523" s="12"/>
    </row>
    <row r="4524" spans="4:13">
      <c r="D4524" s="12"/>
      <c r="E4524" s="89"/>
      <c r="F4524" s="12"/>
      <c r="G4524" s="12"/>
      <c r="H4524" s="12"/>
      <c r="I4524" s="12"/>
      <c r="J4524" s="12"/>
      <c r="K4524" s="12"/>
      <c r="L4524" s="12"/>
      <c r="M4524" s="12"/>
    </row>
    <row r="4525" spans="4:13">
      <c r="D4525" s="12"/>
      <c r="E4525" s="89"/>
      <c r="F4525" s="12"/>
      <c r="G4525" s="12"/>
      <c r="H4525" s="12"/>
      <c r="I4525" s="12"/>
      <c r="J4525" s="12"/>
      <c r="K4525" s="12"/>
      <c r="L4525" s="12"/>
      <c r="M4525" s="12"/>
    </row>
    <row r="4526" spans="4:13">
      <c r="D4526" s="12"/>
      <c r="E4526" s="89"/>
      <c r="F4526" s="12"/>
      <c r="G4526" s="12"/>
      <c r="H4526" s="12"/>
      <c r="I4526" s="12"/>
      <c r="J4526" s="12"/>
      <c r="K4526" s="12"/>
      <c r="L4526" s="12"/>
      <c r="M4526" s="12"/>
    </row>
    <row r="4527" spans="4:13">
      <c r="D4527" s="12"/>
      <c r="E4527" s="89"/>
      <c r="F4527" s="12"/>
      <c r="G4527" s="12"/>
      <c r="H4527" s="12"/>
      <c r="I4527" s="12"/>
      <c r="J4527" s="12"/>
      <c r="K4527" s="12"/>
      <c r="L4527" s="12"/>
      <c r="M4527" s="12"/>
    </row>
    <row r="4528" spans="4:13">
      <c r="D4528" s="12"/>
      <c r="E4528" s="89"/>
      <c r="F4528" s="12"/>
      <c r="G4528" s="12"/>
      <c r="H4528" s="12"/>
      <c r="I4528" s="12"/>
      <c r="J4528" s="12"/>
      <c r="K4528" s="12"/>
      <c r="L4528" s="12"/>
      <c r="M4528" s="12"/>
    </row>
    <row r="4529" spans="4:13">
      <c r="D4529" s="12"/>
      <c r="E4529" s="89"/>
      <c r="F4529" s="12"/>
      <c r="G4529" s="12"/>
      <c r="H4529" s="12"/>
      <c r="I4529" s="12"/>
      <c r="J4529" s="12"/>
      <c r="K4529" s="12"/>
      <c r="L4529" s="12"/>
      <c r="M4529" s="12"/>
    </row>
    <row r="4530" spans="4:13">
      <c r="D4530" s="12"/>
      <c r="E4530" s="89"/>
      <c r="F4530" s="12"/>
      <c r="G4530" s="12"/>
      <c r="H4530" s="12"/>
      <c r="I4530" s="12"/>
      <c r="J4530" s="12"/>
      <c r="K4530" s="12"/>
      <c r="L4530" s="12"/>
      <c r="M4530" s="12"/>
    </row>
    <row r="4531" spans="4:13">
      <c r="D4531" s="12"/>
      <c r="E4531" s="89"/>
      <c r="F4531" s="12"/>
      <c r="G4531" s="12"/>
      <c r="H4531" s="12"/>
      <c r="I4531" s="12"/>
      <c r="J4531" s="12"/>
      <c r="K4531" s="12"/>
      <c r="L4531" s="12"/>
      <c r="M4531" s="12"/>
    </row>
    <row r="4532" spans="4:13">
      <c r="D4532" s="12"/>
      <c r="E4532" s="89"/>
      <c r="F4532" s="12"/>
      <c r="G4532" s="12"/>
      <c r="H4532" s="12"/>
      <c r="I4532" s="12"/>
      <c r="J4532" s="12"/>
      <c r="K4532" s="12"/>
      <c r="L4532" s="12"/>
      <c r="M4532" s="12"/>
    </row>
    <row r="4533" spans="4:13">
      <c r="D4533" s="12"/>
      <c r="E4533" s="89"/>
      <c r="F4533" s="12"/>
      <c r="G4533" s="12"/>
      <c r="H4533" s="12"/>
      <c r="I4533" s="12"/>
      <c r="J4533" s="12"/>
      <c r="K4533" s="12"/>
      <c r="L4533" s="12"/>
      <c r="M4533" s="12"/>
    </row>
    <row r="4534" spans="4:13">
      <c r="D4534" s="12"/>
      <c r="E4534" s="89"/>
      <c r="F4534" s="12"/>
      <c r="G4534" s="12"/>
      <c r="H4534" s="12"/>
      <c r="I4534" s="12"/>
      <c r="J4534" s="12"/>
      <c r="K4534" s="12"/>
      <c r="L4534" s="12"/>
      <c r="M4534" s="12"/>
    </row>
    <row r="4535" spans="4:13">
      <c r="D4535" s="12"/>
      <c r="E4535" s="89"/>
      <c r="F4535" s="12"/>
      <c r="G4535" s="12"/>
      <c r="H4535" s="12"/>
      <c r="I4535" s="12"/>
      <c r="J4535" s="12"/>
      <c r="K4535" s="12"/>
      <c r="L4535" s="12"/>
      <c r="M4535" s="12"/>
    </row>
    <row r="4536" spans="4:13">
      <c r="D4536" s="12"/>
      <c r="E4536" s="89"/>
      <c r="F4536" s="12"/>
      <c r="G4536" s="12"/>
      <c r="H4536" s="12"/>
      <c r="I4536" s="12"/>
      <c r="J4536" s="12"/>
      <c r="K4536" s="12"/>
      <c r="L4536" s="12"/>
      <c r="M4536" s="12"/>
    </row>
    <row r="4537" spans="4:13">
      <c r="D4537" s="12"/>
      <c r="E4537" s="89"/>
      <c r="F4537" s="12"/>
      <c r="G4537" s="12"/>
      <c r="H4537" s="12"/>
      <c r="I4537" s="12"/>
      <c r="J4537" s="12"/>
      <c r="K4537" s="12"/>
      <c r="L4537" s="12"/>
      <c r="M4537" s="12"/>
    </row>
    <row r="4538" spans="4:13">
      <c r="D4538" s="12"/>
      <c r="E4538" s="89"/>
      <c r="F4538" s="12"/>
      <c r="G4538" s="12"/>
      <c r="H4538" s="12"/>
      <c r="I4538" s="12"/>
      <c r="J4538" s="12"/>
      <c r="K4538" s="12"/>
      <c r="L4538" s="12"/>
      <c r="M4538" s="12"/>
    </row>
    <row r="4539" spans="4:13">
      <c r="D4539" s="12"/>
      <c r="E4539" s="89"/>
      <c r="F4539" s="12"/>
      <c r="G4539" s="12"/>
      <c r="H4539" s="12"/>
      <c r="I4539" s="12"/>
      <c r="J4539" s="12"/>
      <c r="K4539" s="12"/>
      <c r="L4539" s="12"/>
      <c r="M4539" s="12"/>
    </row>
    <row r="4540" spans="4:13">
      <c r="D4540" s="12"/>
      <c r="E4540" s="89"/>
      <c r="F4540" s="12"/>
      <c r="G4540" s="12"/>
      <c r="H4540" s="12"/>
      <c r="I4540" s="12"/>
      <c r="J4540" s="12"/>
      <c r="K4540" s="12"/>
      <c r="L4540" s="12"/>
      <c r="M4540" s="12"/>
    </row>
    <row r="4541" spans="4:13">
      <c r="D4541" s="12"/>
      <c r="E4541" s="89"/>
      <c r="F4541" s="12"/>
      <c r="G4541" s="12"/>
      <c r="H4541" s="12"/>
      <c r="I4541" s="12"/>
      <c r="J4541" s="12"/>
      <c r="K4541" s="12"/>
      <c r="L4541" s="12"/>
      <c r="M4541" s="12"/>
    </row>
    <row r="4542" spans="4:13">
      <c r="D4542" s="12"/>
      <c r="E4542" s="89"/>
      <c r="F4542" s="12"/>
      <c r="G4542" s="12"/>
      <c r="H4542" s="12"/>
      <c r="I4542" s="12"/>
      <c r="J4542" s="12"/>
      <c r="K4542" s="12"/>
      <c r="L4542" s="12"/>
      <c r="M4542" s="12"/>
    </row>
    <row r="4543" spans="4:13">
      <c r="D4543" s="12"/>
      <c r="E4543" s="89"/>
      <c r="F4543" s="12"/>
      <c r="G4543" s="12"/>
      <c r="H4543" s="12"/>
      <c r="I4543" s="12"/>
      <c r="J4543" s="12"/>
      <c r="K4543" s="12"/>
      <c r="L4543" s="12"/>
      <c r="M4543" s="12"/>
    </row>
    <row r="4544" spans="4:13">
      <c r="D4544" s="12"/>
      <c r="E4544" s="89"/>
      <c r="F4544" s="12"/>
      <c r="G4544" s="12"/>
      <c r="H4544" s="12"/>
      <c r="I4544" s="12"/>
      <c r="J4544" s="12"/>
      <c r="K4544" s="12"/>
      <c r="L4544" s="12"/>
      <c r="M4544" s="12"/>
    </row>
    <row r="4545" spans="4:13">
      <c r="D4545" s="12"/>
      <c r="E4545" s="89"/>
      <c r="F4545" s="12"/>
      <c r="G4545" s="12"/>
      <c r="H4545" s="12"/>
      <c r="I4545" s="12"/>
      <c r="J4545" s="12"/>
      <c r="K4545" s="12"/>
      <c r="L4545" s="12"/>
      <c r="M4545" s="12"/>
    </row>
    <row r="4546" spans="4:13">
      <c r="D4546" s="12"/>
      <c r="E4546" s="89"/>
      <c r="F4546" s="12"/>
      <c r="G4546" s="12"/>
      <c r="H4546" s="12"/>
      <c r="I4546" s="12"/>
      <c r="J4546" s="12"/>
      <c r="K4546" s="12"/>
      <c r="L4546" s="12"/>
      <c r="M4546" s="12"/>
    </row>
    <row r="4547" spans="4:13">
      <c r="D4547" s="12"/>
      <c r="E4547" s="89"/>
      <c r="F4547" s="12"/>
      <c r="G4547" s="12"/>
      <c r="H4547" s="12"/>
      <c r="I4547" s="12"/>
      <c r="J4547" s="12"/>
      <c r="K4547" s="12"/>
      <c r="L4547" s="12"/>
      <c r="M4547" s="12"/>
    </row>
    <row r="4548" spans="4:13">
      <c r="D4548" s="12"/>
      <c r="E4548" s="89"/>
      <c r="F4548" s="12"/>
      <c r="G4548" s="12"/>
      <c r="H4548" s="12"/>
      <c r="I4548" s="12"/>
      <c r="J4548" s="12"/>
      <c r="K4548" s="12"/>
      <c r="L4548" s="12"/>
      <c r="M4548" s="12"/>
    </row>
    <row r="4549" spans="4:13">
      <c r="D4549" s="12"/>
      <c r="E4549" s="89"/>
      <c r="F4549" s="12"/>
      <c r="G4549" s="12"/>
      <c r="H4549" s="12"/>
      <c r="I4549" s="12"/>
      <c r="J4549" s="12"/>
      <c r="K4549" s="12"/>
      <c r="L4549" s="12"/>
      <c r="M4549" s="12"/>
    </row>
    <row r="4550" spans="4:13">
      <c r="D4550" s="12"/>
      <c r="E4550" s="89"/>
      <c r="F4550" s="12"/>
      <c r="G4550" s="12"/>
      <c r="H4550" s="12"/>
      <c r="I4550" s="12"/>
      <c r="J4550" s="12"/>
      <c r="K4550" s="12"/>
      <c r="L4550" s="12"/>
      <c r="M4550" s="12"/>
    </row>
    <row r="4551" spans="4:13">
      <c r="D4551" s="12"/>
      <c r="E4551" s="89"/>
      <c r="F4551" s="12"/>
      <c r="G4551" s="12"/>
      <c r="H4551" s="12"/>
      <c r="I4551" s="12"/>
      <c r="J4551" s="12"/>
      <c r="K4551" s="12"/>
      <c r="L4551" s="12"/>
      <c r="M4551" s="12"/>
    </row>
    <row r="4552" spans="4:13">
      <c r="D4552" s="12"/>
      <c r="E4552" s="89"/>
      <c r="F4552" s="12"/>
      <c r="G4552" s="12"/>
      <c r="H4552" s="12"/>
      <c r="I4552" s="12"/>
      <c r="J4552" s="12"/>
      <c r="K4552" s="12"/>
      <c r="L4552" s="12"/>
      <c r="M4552" s="12"/>
    </row>
    <row r="4553" spans="4:13">
      <c r="D4553" s="12"/>
      <c r="E4553" s="89"/>
      <c r="F4553" s="12"/>
      <c r="G4553" s="12"/>
      <c r="H4553" s="12"/>
      <c r="I4553" s="12"/>
      <c r="J4553" s="12"/>
      <c r="K4553" s="12"/>
      <c r="L4553" s="12"/>
      <c r="M4553" s="12"/>
    </row>
    <row r="4554" spans="4:13">
      <c r="D4554" s="12"/>
      <c r="E4554" s="89"/>
      <c r="F4554" s="12"/>
      <c r="G4554" s="12"/>
      <c r="H4554" s="12"/>
      <c r="I4554" s="12"/>
      <c r="J4554" s="12"/>
      <c r="K4554" s="12"/>
      <c r="L4554" s="12"/>
      <c r="M4554" s="12"/>
    </row>
    <row r="4555" spans="4:13">
      <c r="D4555" s="12"/>
      <c r="E4555" s="89"/>
      <c r="F4555" s="12"/>
      <c r="G4555" s="12"/>
      <c r="H4555" s="12"/>
      <c r="I4555" s="12"/>
      <c r="J4555" s="12"/>
      <c r="K4555" s="12"/>
      <c r="L4555" s="12"/>
      <c r="M4555" s="12"/>
    </row>
    <row r="4556" spans="4:13">
      <c r="D4556" s="12"/>
      <c r="E4556" s="89"/>
      <c r="F4556" s="12"/>
      <c r="G4556" s="12"/>
      <c r="H4556" s="12"/>
      <c r="I4556" s="12"/>
      <c r="J4556" s="12"/>
      <c r="K4556" s="12"/>
      <c r="L4556" s="12"/>
      <c r="M4556" s="12"/>
    </row>
    <row r="4557" spans="4:13">
      <c r="D4557" s="12"/>
      <c r="E4557" s="89"/>
      <c r="F4557" s="12"/>
      <c r="G4557" s="12"/>
      <c r="H4557" s="12"/>
      <c r="I4557" s="12"/>
      <c r="J4557" s="12"/>
      <c r="K4557" s="12"/>
      <c r="L4557" s="12"/>
      <c r="M4557" s="12"/>
    </row>
    <row r="4558" spans="4:13">
      <c r="D4558" s="12"/>
      <c r="E4558" s="89"/>
      <c r="F4558" s="12"/>
      <c r="G4558" s="12"/>
      <c r="H4558" s="12"/>
      <c r="I4558" s="12"/>
      <c r="J4558" s="12"/>
      <c r="K4558" s="12"/>
      <c r="L4558" s="12"/>
      <c r="M4558" s="12"/>
    </row>
    <row r="4559" spans="4:13">
      <c r="D4559" s="12"/>
      <c r="E4559" s="89"/>
      <c r="F4559" s="12"/>
      <c r="G4559" s="12"/>
      <c r="H4559" s="12"/>
      <c r="I4559" s="12"/>
      <c r="J4559" s="12"/>
      <c r="K4559" s="12"/>
      <c r="L4559" s="12"/>
      <c r="M4559" s="12"/>
    </row>
    <row r="4560" spans="4:13">
      <c r="D4560" s="12"/>
      <c r="E4560" s="89"/>
      <c r="F4560" s="12"/>
      <c r="G4560" s="12"/>
      <c r="H4560" s="12"/>
      <c r="I4560" s="12"/>
      <c r="J4560" s="12"/>
      <c r="K4560" s="12"/>
      <c r="L4560" s="12"/>
      <c r="M4560" s="12"/>
    </row>
    <row r="4561" spans="4:13">
      <c r="D4561" s="12"/>
      <c r="E4561" s="89"/>
      <c r="F4561" s="12"/>
      <c r="G4561" s="12"/>
      <c r="H4561" s="12"/>
      <c r="I4561" s="12"/>
      <c r="J4561" s="12"/>
      <c r="K4561" s="12"/>
      <c r="L4561" s="12"/>
      <c r="M4561" s="12"/>
    </row>
    <row r="4562" spans="4:13">
      <c r="D4562" s="12"/>
      <c r="E4562" s="89"/>
      <c r="F4562" s="12"/>
      <c r="G4562" s="12"/>
      <c r="H4562" s="12"/>
      <c r="I4562" s="12"/>
      <c r="J4562" s="12"/>
      <c r="K4562" s="12"/>
      <c r="L4562" s="12"/>
      <c r="M4562" s="12"/>
    </row>
    <row r="4563" spans="4:13">
      <c r="D4563" s="12"/>
      <c r="E4563" s="89"/>
      <c r="F4563" s="12"/>
      <c r="G4563" s="12"/>
      <c r="H4563" s="12"/>
      <c r="I4563" s="12"/>
      <c r="J4563" s="12"/>
      <c r="K4563" s="12"/>
      <c r="L4563" s="12"/>
      <c r="M4563" s="12"/>
    </row>
    <row r="4564" spans="4:13">
      <c r="D4564" s="12"/>
      <c r="E4564" s="89"/>
      <c r="F4564" s="12"/>
      <c r="G4564" s="12"/>
      <c r="H4564" s="12"/>
      <c r="I4564" s="12"/>
      <c r="J4564" s="12"/>
      <c r="K4564" s="12"/>
      <c r="L4564" s="12"/>
      <c r="M4564" s="12"/>
    </row>
    <row r="4565" spans="4:13">
      <c r="D4565" s="12"/>
      <c r="E4565" s="89"/>
      <c r="F4565" s="12"/>
      <c r="G4565" s="12"/>
      <c r="H4565" s="12"/>
      <c r="I4565" s="12"/>
      <c r="J4565" s="12"/>
      <c r="K4565" s="12"/>
      <c r="L4565" s="12"/>
      <c r="M4565" s="12"/>
    </row>
    <row r="4566" spans="4:13">
      <c r="D4566" s="12"/>
      <c r="E4566" s="89"/>
      <c r="F4566" s="12"/>
      <c r="G4566" s="12"/>
      <c r="H4566" s="12"/>
      <c r="I4566" s="12"/>
      <c r="J4566" s="12"/>
      <c r="K4566" s="12"/>
      <c r="L4566" s="12"/>
      <c r="M4566" s="12"/>
    </row>
    <row r="4567" spans="4:13">
      <c r="D4567" s="12"/>
      <c r="E4567" s="89"/>
      <c r="F4567" s="12"/>
      <c r="G4567" s="12"/>
      <c r="H4567" s="12"/>
      <c r="I4567" s="12"/>
      <c r="J4567" s="12"/>
      <c r="K4567" s="12"/>
      <c r="L4567" s="12"/>
      <c r="M4567" s="12"/>
    </row>
    <row r="4568" spans="4:13">
      <c r="D4568" s="12"/>
      <c r="E4568" s="89"/>
      <c r="F4568" s="12"/>
      <c r="G4568" s="12"/>
      <c r="H4568" s="12"/>
      <c r="I4568" s="12"/>
      <c r="J4568" s="12"/>
      <c r="K4568" s="12"/>
      <c r="L4568" s="12"/>
      <c r="M4568" s="12"/>
    </row>
    <row r="4569" spans="4:13">
      <c r="D4569" s="12"/>
      <c r="E4569" s="89"/>
      <c r="F4569" s="12"/>
      <c r="G4569" s="12"/>
      <c r="H4569" s="12"/>
      <c r="I4569" s="12"/>
      <c r="J4569" s="12"/>
      <c r="K4569" s="12"/>
      <c r="L4569" s="12"/>
      <c r="M4569" s="12"/>
    </row>
    <row r="4570" spans="4:13">
      <c r="D4570" s="12"/>
      <c r="E4570" s="89"/>
      <c r="F4570" s="12"/>
      <c r="G4570" s="12"/>
      <c r="H4570" s="12"/>
      <c r="I4570" s="12"/>
      <c r="J4570" s="12"/>
      <c r="K4570" s="12"/>
      <c r="L4570" s="12"/>
      <c r="M4570" s="12"/>
    </row>
    <row r="4571" spans="4:13">
      <c r="D4571" s="12"/>
      <c r="E4571" s="89"/>
      <c r="F4571" s="12"/>
      <c r="G4571" s="12"/>
      <c r="H4571" s="12"/>
      <c r="I4571" s="12"/>
      <c r="J4571" s="12"/>
      <c r="K4571" s="12"/>
      <c r="L4571" s="12"/>
      <c r="M4571" s="12"/>
    </row>
    <row r="4572" spans="4:13">
      <c r="D4572" s="12"/>
      <c r="E4572" s="89"/>
      <c r="F4572" s="12"/>
      <c r="G4572" s="12"/>
      <c r="H4572" s="12"/>
      <c r="I4572" s="12"/>
      <c r="J4572" s="12"/>
      <c r="K4572" s="12"/>
      <c r="L4572" s="12"/>
      <c r="M4572" s="12"/>
    </row>
    <row r="4573" spans="4:13">
      <c r="D4573" s="12"/>
      <c r="E4573" s="89"/>
      <c r="F4573" s="12"/>
      <c r="G4573" s="12"/>
      <c r="H4573" s="12"/>
      <c r="I4573" s="12"/>
      <c r="J4573" s="12"/>
      <c r="K4573" s="12"/>
      <c r="L4573" s="12"/>
      <c r="M4573" s="12"/>
    </row>
    <row r="4574" spans="4:13">
      <c r="D4574" s="12"/>
      <c r="E4574" s="89"/>
      <c r="F4574" s="12"/>
      <c r="G4574" s="12"/>
      <c r="H4574" s="12"/>
      <c r="I4574" s="12"/>
      <c r="J4574" s="12"/>
      <c r="K4574" s="12"/>
      <c r="L4574" s="12"/>
      <c r="M4574" s="12"/>
    </row>
    <row r="4575" spans="4:13">
      <c r="D4575" s="12"/>
      <c r="E4575" s="89"/>
      <c r="F4575" s="12"/>
      <c r="G4575" s="12"/>
      <c r="H4575" s="12"/>
      <c r="I4575" s="12"/>
      <c r="J4575" s="12"/>
      <c r="K4575" s="12"/>
      <c r="L4575" s="12"/>
      <c r="M4575" s="12"/>
    </row>
    <row r="4576" spans="4:13">
      <c r="D4576" s="12"/>
      <c r="E4576" s="89"/>
      <c r="F4576" s="12"/>
      <c r="G4576" s="12"/>
      <c r="H4576" s="12"/>
      <c r="I4576" s="12"/>
      <c r="J4576" s="12"/>
      <c r="K4576" s="12"/>
      <c r="L4576" s="12"/>
      <c r="M4576" s="12"/>
    </row>
    <row r="4577" spans="4:13">
      <c r="D4577" s="12"/>
      <c r="E4577" s="89"/>
      <c r="F4577" s="12"/>
      <c r="G4577" s="12"/>
      <c r="H4577" s="12"/>
      <c r="I4577" s="12"/>
      <c r="J4577" s="12"/>
      <c r="K4577" s="12"/>
      <c r="L4577" s="12"/>
      <c r="M4577" s="12"/>
    </row>
    <row r="4578" spans="4:13">
      <c r="D4578" s="12"/>
      <c r="E4578" s="89"/>
      <c r="F4578" s="12"/>
      <c r="G4578" s="12"/>
      <c r="H4578" s="12"/>
      <c r="I4578" s="12"/>
      <c r="J4578" s="12"/>
      <c r="K4578" s="12"/>
      <c r="L4578" s="12"/>
      <c r="M4578" s="12"/>
    </row>
    <row r="4579" spans="4:13">
      <c r="D4579" s="12"/>
      <c r="E4579" s="89"/>
      <c r="F4579" s="12"/>
      <c r="G4579" s="12"/>
      <c r="H4579" s="12"/>
      <c r="I4579" s="12"/>
      <c r="J4579" s="12"/>
      <c r="K4579" s="12"/>
      <c r="L4579" s="12"/>
      <c r="M4579" s="12"/>
    </row>
    <row r="4580" spans="4:13">
      <c r="D4580" s="12"/>
      <c r="E4580" s="89"/>
      <c r="F4580" s="12"/>
      <c r="G4580" s="12"/>
      <c r="H4580" s="12"/>
      <c r="I4580" s="12"/>
      <c r="J4580" s="12"/>
      <c r="K4580" s="12"/>
      <c r="L4580" s="12"/>
      <c r="M4580" s="12"/>
    </row>
    <row r="4581" spans="4:13">
      <c r="D4581" s="12"/>
      <c r="E4581" s="89"/>
      <c r="F4581" s="12"/>
      <c r="G4581" s="12"/>
      <c r="H4581" s="12"/>
      <c r="I4581" s="12"/>
      <c r="J4581" s="12"/>
      <c r="K4581" s="12"/>
      <c r="L4581" s="12"/>
      <c r="M4581" s="12"/>
    </row>
    <row r="4582" spans="4:13">
      <c r="D4582" s="12"/>
      <c r="E4582" s="89"/>
      <c r="F4582" s="12"/>
      <c r="G4582" s="12"/>
      <c r="H4582" s="12"/>
      <c r="I4582" s="12"/>
      <c r="J4582" s="12"/>
      <c r="K4582" s="12"/>
      <c r="L4582" s="12"/>
      <c r="M4582" s="12"/>
    </row>
    <row r="4583" spans="4:13">
      <c r="D4583" s="12"/>
      <c r="E4583" s="89"/>
      <c r="F4583" s="12"/>
      <c r="G4583" s="12"/>
      <c r="H4583" s="12"/>
      <c r="I4583" s="12"/>
      <c r="J4583" s="12"/>
      <c r="K4583" s="12"/>
      <c r="L4583" s="12"/>
      <c r="M4583" s="12"/>
    </row>
    <row r="4584" spans="4:13">
      <c r="D4584" s="12"/>
      <c r="E4584" s="89"/>
      <c r="F4584" s="12"/>
      <c r="G4584" s="12"/>
      <c r="H4584" s="12"/>
      <c r="I4584" s="12"/>
      <c r="J4584" s="12"/>
      <c r="K4584" s="12"/>
      <c r="L4584" s="12"/>
      <c r="M4584" s="12"/>
    </row>
    <row r="4585" spans="4:13">
      <c r="D4585" s="12"/>
      <c r="E4585" s="89"/>
      <c r="F4585" s="12"/>
      <c r="G4585" s="12"/>
      <c r="H4585" s="12"/>
      <c r="I4585" s="12"/>
      <c r="J4585" s="12"/>
      <c r="K4585" s="12"/>
      <c r="L4585" s="12"/>
      <c r="M4585" s="12"/>
    </row>
    <row r="4586" spans="4:13">
      <c r="D4586" s="12"/>
      <c r="E4586" s="89"/>
      <c r="F4586" s="12"/>
      <c r="G4586" s="12"/>
      <c r="H4586" s="12"/>
      <c r="I4586" s="12"/>
      <c r="J4586" s="12"/>
      <c r="K4586" s="12"/>
      <c r="L4586" s="12"/>
      <c r="M4586" s="12"/>
    </row>
    <row r="4587" spans="4:13">
      <c r="D4587" s="12"/>
      <c r="E4587" s="89"/>
      <c r="F4587" s="12"/>
      <c r="G4587" s="12"/>
      <c r="H4587" s="12"/>
      <c r="I4587" s="12"/>
      <c r="J4587" s="12"/>
      <c r="K4587" s="12"/>
      <c r="L4587" s="12"/>
      <c r="M4587" s="12"/>
    </row>
    <row r="4588" spans="4:13">
      <c r="D4588" s="12"/>
      <c r="E4588" s="89"/>
      <c r="F4588" s="12"/>
      <c r="G4588" s="12"/>
      <c r="H4588" s="12"/>
      <c r="I4588" s="12"/>
      <c r="J4588" s="12"/>
      <c r="K4588" s="12"/>
      <c r="L4588" s="12"/>
      <c r="M4588" s="12"/>
    </row>
    <row r="4589" spans="4:13">
      <c r="D4589" s="12"/>
      <c r="E4589" s="89"/>
      <c r="F4589" s="12"/>
      <c r="G4589" s="12"/>
      <c r="H4589" s="12"/>
      <c r="I4589" s="12"/>
      <c r="J4589" s="12"/>
      <c r="K4589" s="12"/>
      <c r="L4589" s="12"/>
      <c r="M4589" s="12"/>
    </row>
    <row r="4590" spans="4:13">
      <c r="D4590" s="12"/>
      <c r="E4590" s="89"/>
      <c r="F4590" s="12"/>
      <c r="G4590" s="12"/>
      <c r="H4590" s="12"/>
      <c r="I4590" s="12"/>
      <c r="J4590" s="12"/>
      <c r="K4590" s="12"/>
      <c r="L4590" s="12"/>
      <c r="M4590" s="12"/>
    </row>
    <row r="4591" spans="4:13">
      <c r="D4591" s="12"/>
      <c r="E4591" s="89"/>
      <c r="F4591" s="12"/>
      <c r="G4591" s="12"/>
      <c r="H4591" s="12"/>
      <c r="I4591" s="12"/>
      <c r="J4591" s="12"/>
      <c r="K4591" s="12"/>
      <c r="L4591" s="12"/>
      <c r="M4591" s="12"/>
    </row>
    <row r="4592" spans="4:13">
      <c r="D4592" s="12"/>
      <c r="E4592" s="89"/>
      <c r="F4592" s="12"/>
      <c r="G4592" s="12"/>
      <c r="H4592" s="12"/>
      <c r="I4592" s="12"/>
      <c r="J4592" s="12"/>
      <c r="K4592" s="12"/>
      <c r="L4592" s="12"/>
      <c r="M4592" s="12"/>
    </row>
    <row r="4593" spans="4:13">
      <c r="D4593" s="12"/>
      <c r="E4593" s="89"/>
      <c r="F4593" s="12"/>
      <c r="G4593" s="12"/>
      <c r="H4593" s="12"/>
      <c r="I4593" s="12"/>
      <c r="J4593" s="12"/>
      <c r="K4593" s="12"/>
      <c r="L4593" s="12"/>
      <c r="M4593" s="12"/>
    </row>
    <row r="4594" spans="4:13">
      <c r="D4594" s="12"/>
      <c r="E4594" s="89"/>
      <c r="F4594" s="12"/>
      <c r="G4594" s="12"/>
      <c r="H4594" s="12"/>
      <c r="I4594" s="12"/>
      <c r="J4594" s="12"/>
      <c r="K4594" s="12"/>
      <c r="L4594" s="12"/>
      <c r="M4594" s="12"/>
    </row>
    <row r="4595" spans="4:13">
      <c r="D4595" s="12"/>
      <c r="E4595" s="89"/>
      <c r="F4595" s="12"/>
      <c r="G4595" s="12"/>
      <c r="H4595" s="12"/>
      <c r="I4595" s="12"/>
      <c r="J4595" s="12"/>
      <c r="K4595" s="12"/>
      <c r="L4595" s="12"/>
      <c r="M4595" s="12"/>
    </row>
    <row r="4596" spans="4:13">
      <c r="D4596" s="12"/>
      <c r="E4596" s="89"/>
      <c r="F4596" s="12"/>
      <c r="G4596" s="12"/>
      <c r="H4596" s="12"/>
      <c r="I4596" s="12"/>
      <c r="J4596" s="12"/>
      <c r="K4596" s="12"/>
      <c r="L4596" s="12"/>
      <c r="M4596" s="12"/>
    </row>
    <row r="4597" spans="4:13">
      <c r="D4597" s="12"/>
      <c r="E4597" s="89"/>
      <c r="F4597" s="12"/>
      <c r="G4597" s="12"/>
      <c r="H4597" s="12"/>
      <c r="I4597" s="12"/>
      <c r="J4597" s="12"/>
      <c r="K4597" s="12"/>
      <c r="L4597" s="12"/>
      <c r="M4597" s="12"/>
    </row>
    <row r="4598" spans="4:13">
      <c r="D4598" s="12"/>
      <c r="E4598" s="89"/>
      <c r="F4598" s="12"/>
      <c r="G4598" s="12"/>
      <c r="H4598" s="12"/>
      <c r="I4598" s="12"/>
      <c r="J4598" s="12"/>
      <c r="K4598" s="12"/>
      <c r="L4598" s="12"/>
      <c r="M4598" s="12"/>
    </row>
    <row r="4599" spans="4:13">
      <c r="D4599" s="12"/>
      <c r="E4599" s="89"/>
      <c r="F4599" s="12"/>
      <c r="G4599" s="12"/>
      <c r="H4599" s="12"/>
      <c r="I4599" s="12"/>
      <c r="J4599" s="12"/>
      <c r="K4599" s="12"/>
      <c r="L4599" s="12"/>
      <c r="M4599" s="12"/>
    </row>
    <row r="4600" spans="4:13">
      <c r="D4600" s="12"/>
      <c r="E4600" s="89"/>
      <c r="F4600" s="12"/>
      <c r="G4600" s="12"/>
      <c r="H4600" s="12"/>
      <c r="I4600" s="12"/>
      <c r="J4600" s="12"/>
      <c r="K4600" s="12"/>
      <c r="L4600" s="12"/>
      <c r="M4600" s="12"/>
    </row>
    <row r="4601" spans="4:13">
      <c r="D4601" s="12"/>
      <c r="E4601" s="89"/>
      <c r="F4601" s="12"/>
      <c r="G4601" s="12"/>
      <c r="H4601" s="12"/>
      <c r="I4601" s="12"/>
      <c r="J4601" s="12"/>
      <c r="K4601" s="12"/>
      <c r="L4601" s="12"/>
      <c r="M4601" s="12"/>
    </row>
    <row r="4602" spans="4:13">
      <c r="D4602" s="12"/>
      <c r="E4602" s="89"/>
      <c r="F4602" s="12"/>
      <c r="G4602" s="12"/>
      <c r="H4602" s="12"/>
      <c r="I4602" s="12"/>
      <c r="J4602" s="12"/>
      <c r="K4602" s="12"/>
      <c r="L4602" s="12"/>
      <c r="M4602" s="12"/>
    </row>
    <row r="4603" spans="4:13">
      <c r="D4603" s="12"/>
      <c r="E4603" s="89"/>
      <c r="F4603" s="12"/>
      <c r="G4603" s="12"/>
      <c r="H4603" s="12"/>
      <c r="I4603" s="12"/>
      <c r="J4603" s="12"/>
      <c r="K4603" s="12"/>
      <c r="L4603" s="12"/>
      <c r="M4603" s="12"/>
    </row>
    <row r="4604" spans="4:13">
      <c r="D4604" s="12"/>
      <c r="E4604" s="89"/>
      <c r="F4604" s="12"/>
      <c r="G4604" s="12"/>
      <c r="H4604" s="12"/>
      <c r="I4604" s="12"/>
      <c r="J4604" s="12"/>
      <c r="K4604" s="12"/>
      <c r="L4604" s="12"/>
      <c r="M4604" s="12"/>
    </row>
    <row r="4605" spans="4:13">
      <c r="D4605" s="12"/>
      <c r="E4605" s="89"/>
      <c r="F4605" s="12"/>
      <c r="G4605" s="12"/>
      <c r="H4605" s="12"/>
      <c r="I4605" s="12"/>
      <c r="J4605" s="12"/>
      <c r="K4605" s="12"/>
      <c r="L4605" s="12"/>
      <c r="M4605" s="12"/>
    </row>
    <row r="4606" spans="4:13">
      <c r="D4606" s="12"/>
      <c r="E4606" s="89"/>
      <c r="F4606" s="12"/>
      <c r="G4606" s="12"/>
      <c r="H4606" s="12"/>
      <c r="I4606" s="12"/>
      <c r="J4606" s="12"/>
      <c r="K4606" s="12"/>
      <c r="L4606" s="12"/>
      <c r="M4606" s="12"/>
    </row>
    <row r="4607" spans="4:13">
      <c r="D4607" s="12"/>
      <c r="E4607" s="89"/>
      <c r="F4607" s="12"/>
      <c r="G4607" s="12"/>
      <c r="H4607" s="12"/>
      <c r="I4607" s="12"/>
      <c r="J4607" s="12"/>
      <c r="K4607" s="12"/>
      <c r="L4607" s="12"/>
      <c r="M4607" s="12"/>
    </row>
    <row r="4608" spans="4:13">
      <c r="D4608" s="12"/>
      <c r="E4608" s="89"/>
      <c r="F4608" s="12"/>
      <c r="G4608" s="12"/>
      <c r="H4608" s="12"/>
      <c r="I4608" s="12"/>
      <c r="J4608" s="12"/>
      <c r="K4608" s="12"/>
      <c r="L4608" s="12"/>
      <c r="M4608" s="12"/>
    </row>
    <row r="4609" spans="4:13">
      <c r="D4609" s="12"/>
      <c r="E4609" s="89"/>
      <c r="F4609" s="12"/>
      <c r="G4609" s="12"/>
      <c r="H4609" s="12"/>
      <c r="I4609" s="12"/>
      <c r="J4609" s="12"/>
      <c r="K4609" s="12"/>
      <c r="L4609" s="12"/>
      <c r="M4609" s="12"/>
    </row>
    <row r="4610" spans="4:13">
      <c r="D4610" s="12"/>
      <c r="E4610" s="89"/>
      <c r="F4610" s="12"/>
      <c r="G4610" s="12"/>
      <c r="H4610" s="12"/>
      <c r="I4610" s="12"/>
      <c r="J4610" s="12"/>
      <c r="K4610" s="12"/>
      <c r="L4610" s="12"/>
      <c r="M4610" s="12"/>
    </row>
    <row r="4611" spans="4:13">
      <c r="D4611" s="12"/>
      <c r="E4611" s="89"/>
      <c r="F4611" s="12"/>
      <c r="G4611" s="12"/>
      <c r="H4611" s="12"/>
      <c r="I4611" s="12"/>
      <c r="J4611" s="12"/>
      <c r="K4611" s="12"/>
      <c r="L4611" s="12"/>
      <c r="M4611" s="12"/>
    </row>
    <row r="4612" spans="4:13">
      <c r="D4612" s="12"/>
      <c r="E4612" s="89"/>
      <c r="F4612" s="12"/>
      <c r="G4612" s="12"/>
      <c r="H4612" s="12"/>
      <c r="I4612" s="12"/>
      <c r="J4612" s="12"/>
      <c r="K4612" s="12"/>
      <c r="L4612" s="12"/>
      <c r="M4612" s="12"/>
    </row>
    <row r="4613" spans="4:13">
      <c r="D4613" s="12"/>
      <c r="E4613" s="89"/>
      <c r="F4613" s="12"/>
      <c r="G4613" s="12"/>
      <c r="H4613" s="12"/>
      <c r="I4613" s="12"/>
      <c r="J4613" s="12"/>
      <c r="K4613" s="12"/>
      <c r="L4613" s="12"/>
      <c r="M4613" s="12"/>
    </row>
    <row r="4614" spans="4:13">
      <c r="D4614" s="12"/>
      <c r="E4614" s="89"/>
      <c r="F4614" s="12"/>
      <c r="G4614" s="12"/>
      <c r="H4614" s="12"/>
      <c r="I4614" s="12"/>
      <c r="J4614" s="12"/>
      <c r="K4614" s="12"/>
      <c r="L4614" s="12"/>
      <c r="M4614" s="12"/>
    </row>
    <row r="4615" spans="4:13">
      <c r="D4615" s="12"/>
      <c r="E4615" s="89"/>
      <c r="F4615" s="12"/>
      <c r="G4615" s="12"/>
      <c r="H4615" s="12"/>
      <c r="I4615" s="12"/>
      <c r="J4615" s="12"/>
      <c r="K4615" s="12"/>
      <c r="L4615" s="12"/>
      <c r="M4615" s="12"/>
    </row>
    <row r="4616" spans="4:13">
      <c r="D4616" s="12"/>
      <c r="E4616" s="89"/>
      <c r="F4616" s="12"/>
      <c r="G4616" s="12"/>
      <c r="H4616" s="12"/>
      <c r="I4616" s="12"/>
      <c r="J4616" s="12"/>
      <c r="K4616" s="12"/>
      <c r="L4616" s="12"/>
      <c r="M4616" s="12"/>
    </row>
    <row r="4617" spans="4:13">
      <c r="D4617" s="12"/>
      <c r="E4617" s="89"/>
      <c r="F4617" s="12"/>
      <c r="G4617" s="12"/>
      <c r="H4617" s="12"/>
      <c r="I4617" s="12"/>
      <c r="J4617" s="12"/>
      <c r="K4617" s="12"/>
      <c r="L4617" s="12"/>
      <c r="M4617" s="12"/>
    </row>
    <row r="4618" spans="4:13">
      <c r="D4618" s="12"/>
      <c r="E4618" s="89"/>
      <c r="F4618" s="12"/>
      <c r="G4618" s="12"/>
      <c r="H4618" s="12"/>
      <c r="I4618" s="12"/>
      <c r="J4618" s="12"/>
      <c r="K4618" s="12"/>
      <c r="L4618" s="12"/>
      <c r="M4618" s="12"/>
    </row>
    <row r="4619" spans="4:13">
      <c r="D4619" s="12"/>
      <c r="E4619" s="89"/>
      <c r="F4619" s="12"/>
      <c r="G4619" s="12"/>
      <c r="H4619" s="12"/>
      <c r="I4619" s="12"/>
      <c r="J4619" s="12"/>
      <c r="K4619" s="12"/>
      <c r="L4619" s="12"/>
      <c r="M4619" s="12"/>
    </row>
    <row r="4620" spans="4:13">
      <c r="D4620" s="12"/>
      <c r="E4620" s="89"/>
      <c r="F4620" s="12"/>
      <c r="G4620" s="12"/>
      <c r="H4620" s="12"/>
      <c r="I4620" s="12"/>
      <c r="J4620" s="12"/>
      <c r="K4620" s="12"/>
      <c r="L4620" s="12"/>
      <c r="M4620" s="12"/>
    </row>
    <row r="4621" spans="4:13">
      <c r="D4621" s="12"/>
      <c r="E4621" s="89"/>
      <c r="F4621" s="12"/>
      <c r="G4621" s="12"/>
      <c r="H4621" s="12"/>
      <c r="I4621" s="12"/>
      <c r="J4621" s="12"/>
      <c r="K4621" s="12"/>
      <c r="L4621" s="12"/>
      <c r="M4621" s="12"/>
    </row>
    <row r="4622" spans="4:13">
      <c r="D4622" s="12"/>
      <c r="E4622" s="89"/>
      <c r="F4622" s="12"/>
      <c r="G4622" s="12"/>
      <c r="H4622" s="12"/>
      <c r="I4622" s="12"/>
      <c r="J4622" s="12"/>
      <c r="K4622" s="12"/>
      <c r="L4622" s="12"/>
      <c r="M4622" s="12"/>
    </row>
    <row r="4623" spans="4:13">
      <c r="D4623" s="12"/>
      <c r="E4623" s="89"/>
      <c r="F4623" s="12"/>
      <c r="G4623" s="12"/>
      <c r="H4623" s="12"/>
      <c r="I4623" s="12"/>
      <c r="J4623" s="12"/>
      <c r="K4623" s="12"/>
      <c r="L4623" s="12"/>
      <c r="M4623" s="12"/>
    </row>
    <row r="4624" spans="4:13">
      <c r="D4624" s="12"/>
      <c r="E4624" s="89"/>
      <c r="F4624" s="12"/>
      <c r="G4624" s="12"/>
      <c r="H4624" s="12"/>
      <c r="I4624" s="12"/>
      <c r="J4624" s="12"/>
      <c r="K4624" s="12"/>
      <c r="L4624" s="12"/>
      <c r="M4624" s="12"/>
    </row>
    <row r="4625" spans="4:13">
      <c r="D4625" s="12"/>
      <c r="E4625" s="89"/>
      <c r="F4625" s="12"/>
      <c r="G4625" s="12"/>
      <c r="H4625" s="12"/>
      <c r="I4625" s="12"/>
      <c r="J4625" s="12"/>
      <c r="K4625" s="12"/>
      <c r="L4625" s="12"/>
      <c r="M4625" s="12"/>
    </row>
    <row r="4626" spans="4:13">
      <c r="D4626" s="12"/>
      <c r="E4626" s="89"/>
      <c r="F4626" s="12"/>
      <c r="G4626" s="12"/>
      <c r="H4626" s="12"/>
      <c r="I4626" s="12"/>
      <c r="J4626" s="12"/>
      <c r="K4626" s="12"/>
      <c r="L4626" s="12"/>
      <c r="M4626" s="12"/>
    </row>
    <row r="4627" spans="4:13">
      <c r="D4627" s="12"/>
      <c r="E4627" s="89"/>
      <c r="F4627" s="12"/>
      <c r="G4627" s="12"/>
      <c r="H4627" s="12"/>
      <c r="I4627" s="12"/>
      <c r="J4627" s="12"/>
      <c r="K4627" s="12"/>
      <c r="L4627" s="12"/>
      <c r="M4627" s="12"/>
    </row>
    <row r="4628" spans="4:13">
      <c r="D4628" s="12"/>
      <c r="E4628" s="89"/>
      <c r="F4628" s="12"/>
      <c r="G4628" s="12"/>
      <c r="H4628" s="12"/>
      <c r="I4628" s="12"/>
      <c r="J4628" s="12"/>
      <c r="K4628" s="12"/>
      <c r="L4628" s="12"/>
      <c r="M4628" s="12"/>
    </row>
    <row r="4629" spans="4:13">
      <c r="D4629" s="12"/>
      <c r="E4629" s="89"/>
      <c r="F4629" s="12"/>
      <c r="G4629" s="12"/>
      <c r="H4629" s="12"/>
      <c r="I4629" s="12"/>
      <c r="J4629" s="12"/>
      <c r="K4629" s="12"/>
      <c r="L4629" s="12"/>
      <c r="M4629" s="12"/>
    </row>
    <row r="4630" spans="4:13">
      <c r="D4630" s="12"/>
      <c r="E4630" s="89"/>
      <c r="F4630" s="12"/>
      <c r="G4630" s="12"/>
      <c r="H4630" s="12"/>
      <c r="I4630" s="12"/>
      <c r="J4630" s="12"/>
      <c r="K4630" s="12"/>
      <c r="L4630" s="12"/>
      <c r="M4630" s="12"/>
    </row>
    <row r="4631" spans="4:13">
      <c r="D4631" s="12"/>
      <c r="E4631" s="89"/>
      <c r="F4631" s="12"/>
      <c r="G4631" s="12"/>
      <c r="H4631" s="12"/>
      <c r="I4631" s="12"/>
      <c r="J4631" s="12"/>
      <c r="K4631" s="12"/>
      <c r="L4631" s="12"/>
      <c r="M4631" s="12"/>
    </row>
    <row r="4632" spans="4:13">
      <c r="D4632" s="12"/>
      <c r="E4632" s="89"/>
      <c r="F4632" s="12"/>
      <c r="G4632" s="12"/>
      <c r="H4632" s="12"/>
      <c r="I4632" s="12"/>
      <c r="J4632" s="12"/>
      <c r="K4632" s="12"/>
      <c r="L4632" s="12"/>
      <c r="M4632" s="12"/>
    </row>
    <row r="4633" spans="4:13">
      <c r="D4633" s="12"/>
      <c r="E4633" s="89"/>
      <c r="F4633" s="12"/>
      <c r="G4633" s="12"/>
      <c r="H4633" s="12"/>
      <c r="I4633" s="12"/>
      <c r="J4633" s="12"/>
      <c r="K4633" s="12"/>
      <c r="L4633" s="12"/>
      <c r="M4633" s="12"/>
    </row>
    <row r="4634" spans="4:13">
      <c r="D4634" s="12"/>
      <c r="E4634" s="89"/>
      <c r="F4634" s="12"/>
      <c r="G4634" s="12"/>
      <c r="H4634" s="12"/>
      <c r="I4634" s="12"/>
      <c r="J4634" s="12"/>
      <c r="K4634" s="12"/>
      <c r="L4634" s="12"/>
      <c r="M4634" s="12"/>
    </row>
    <row r="4635" spans="4:13">
      <c r="D4635" s="12"/>
      <c r="E4635" s="89"/>
      <c r="F4635" s="12"/>
      <c r="G4635" s="12"/>
      <c r="H4635" s="12"/>
      <c r="I4635" s="12"/>
      <c r="J4635" s="12"/>
      <c r="K4635" s="12"/>
      <c r="L4635" s="12"/>
      <c r="M4635" s="12"/>
    </row>
    <row r="4636" spans="4:13">
      <c r="D4636" s="12"/>
      <c r="E4636" s="89"/>
      <c r="F4636" s="12"/>
      <c r="G4636" s="12"/>
      <c r="H4636" s="12"/>
      <c r="I4636" s="12"/>
      <c r="J4636" s="12"/>
      <c r="K4636" s="12"/>
      <c r="L4636" s="12"/>
      <c r="M4636" s="12"/>
    </row>
    <row r="4637" spans="4:13">
      <c r="D4637" s="12"/>
      <c r="E4637" s="89"/>
      <c r="F4637" s="12"/>
      <c r="G4637" s="12"/>
      <c r="H4637" s="12"/>
      <c r="I4637" s="12"/>
      <c r="J4637" s="12"/>
      <c r="K4637" s="12"/>
      <c r="L4637" s="12"/>
      <c r="M4637" s="12"/>
    </row>
    <row r="4638" spans="4:13">
      <c r="D4638" s="12"/>
      <c r="E4638" s="89"/>
      <c r="F4638" s="12"/>
      <c r="G4638" s="12"/>
      <c r="H4638" s="12"/>
      <c r="I4638" s="12"/>
      <c r="J4638" s="12"/>
      <c r="K4638" s="12"/>
      <c r="L4638" s="12"/>
      <c r="M4638" s="12"/>
    </row>
    <row r="4639" spans="4:13">
      <c r="D4639" s="12"/>
      <c r="E4639" s="89"/>
      <c r="F4639" s="12"/>
      <c r="G4639" s="12"/>
      <c r="H4639" s="12"/>
      <c r="I4639" s="12"/>
      <c r="J4639" s="12"/>
      <c r="K4639" s="12"/>
      <c r="L4639" s="12"/>
      <c r="M4639" s="12"/>
    </row>
    <row r="4640" spans="4:13">
      <c r="D4640" s="12"/>
      <c r="E4640" s="89"/>
      <c r="F4640" s="12"/>
      <c r="G4640" s="12"/>
      <c r="H4640" s="12"/>
      <c r="I4640" s="12"/>
      <c r="J4640" s="12"/>
      <c r="K4640" s="12"/>
      <c r="L4640" s="12"/>
      <c r="M4640" s="12"/>
    </row>
    <row r="4641" spans="4:13">
      <c r="D4641" s="12"/>
      <c r="E4641" s="89"/>
      <c r="F4641" s="12"/>
      <c r="G4641" s="12"/>
      <c r="H4641" s="12"/>
      <c r="I4641" s="12"/>
      <c r="J4641" s="12"/>
      <c r="K4641" s="12"/>
      <c r="L4641" s="12"/>
      <c r="M4641" s="12"/>
    </row>
    <row r="4642" spans="4:13">
      <c r="D4642" s="12"/>
      <c r="E4642" s="89"/>
      <c r="F4642" s="12"/>
      <c r="G4642" s="12"/>
      <c r="H4642" s="12"/>
      <c r="I4642" s="12"/>
      <c r="J4642" s="12"/>
      <c r="K4642" s="12"/>
      <c r="L4642" s="12"/>
      <c r="M4642" s="12"/>
    </row>
    <row r="4643" spans="4:13">
      <c r="D4643" s="12"/>
      <c r="E4643" s="89"/>
      <c r="F4643" s="12"/>
      <c r="G4643" s="12"/>
      <c r="H4643" s="12"/>
      <c r="I4643" s="12"/>
      <c r="J4643" s="12"/>
      <c r="K4643" s="12"/>
      <c r="L4643" s="12"/>
      <c r="M4643" s="12"/>
    </row>
    <row r="4644" spans="4:13">
      <c r="D4644" s="12"/>
      <c r="E4644" s="89"/>
      <c r="F4644" s="12"/>
      <c r="G4644" s="12"/>
      <c r="H4644" s="12"/>
      <c r="I4644" s="12"/>
      <c r="J4644" s="12"/>
      <c r="K4644" s="12"/>
      <c r="L4644" s="12"/>
      <c r="M4644" s="12"/>
    </row>
    <row r="4645" spans="4:13">
      <c r="D4645" s="12"/>
      <c r="E4645" s="89"/>
      <c r="F4645" s="12"/>
      <c r="G4645" s="12"/>
      <c r="H4645" s="12"/>
      <c r="I4645" s="12"/>
      <c r="J4645" s="12"/>
      <c r="K4645" s="12"/>
      <c r="L4645" s="12"/>
      <c r="M4645" s="12"/>
    </row>
    <row r="4646" spans="4:13">
      <c r="D4646" s="12"/>
      <c r="E4646" s="89"/>
      <c r="F4646" s="12"/>
      <c r="G4646" s="12"/>
      <c r="H4646" s="12"/>
      <c r="I4646" s="12"/>
      <c r="J4646" s="12"/>
      <c r="K4646" s="12"/>
      <c r="L4646" s="12"/>
      <c r="M4646" s="12"/>
    </row>
    <row r="4647" spans="4:13">
      <c r="D4647" s="12"/>
      <c r="E4647" s="89"/>
      <c r="F4647" s="12"/>
      <c r="G4647" s="12"/>
      <c r="H4647" s="12"/>
      <c r="I4647" s="12"/>
      <c r="J4647" s="12"/>
      <c r="K4647" s="12"/>
      <c r="L4647" s="12"/>
      <c r="M4647" s="12"/>
    </row>
    <row r="4648" spans="4:13">
      <c r="D4648" s="12"/>
      <c r="E4648" s="89"/>
      <c r="F4648" s="12"/>
      <c r="G4648" s="12"/>
      <c r="H4648" s="12"/>
      <c r="I4648" s="12"/>
      <c r="J4648" s="12"/>
      <c r="K4648" s="12"/>
      <c r="L4648" s="12"/>
      <c r="M4648" s="12"/>
    </row>
    <row r="4649" spans="4:13">
      <c r="D4649" s="12"/>
      <c r="E4649" s="89"/>
      <c r="F4649" s="12"/>
      <c r="G4649" s="12"/>
      <c r="H4649" s="12"/>
      <c r="I4649" s="12"/>
      <c r="J4649" s="12"/>
      <c r="K4649" s="12"/>
      <c r="L4649" s="12"/>
      <c r="M4649" s="12"/>
    </row>
    <row r="4650" spans="4:13">
      <c r="D4650" s="12"/>
      <c r="E4650" s="89"/>
      <c r="F4650" s="12"/>
      <c r="G4650" s="12"/>
      <c r="H4650" s="12"/>
      <c r="I4650" s="12"/>
      <c r="J4650" s="12"/>
      <c r="K4650" s="12"/>
      <c r="L4650" s="12"/>
      <c r="M4650" s="12"/>
    </row>
    <row r="4651" spans="4:13">
      <c r="D4651" s="12"/>
      <c r="E4651" s="89"/>
      <c r="F4651" s="12"/>
      <c r="G4651" s="12"/>
      <c r="H4651" s="12"/>
      <c r="I4651" s="12"/>
      <c r="J4651" s="12"/>
      <c r="K4651" s="12"/>
      <c r="L4651" s="12"/>
      <c r="M4651" s="12"/>
    </row>
    <row r="4652" spans="4:13">
      <c r="D4652" s="12"/>
      <c r="E4652" s="89"/>
      <c r="F4652" s="12"/>
      <c r="G4652" s="12"/>
      <c r="H4652" s="12"/>
      <c r="I4652" s="12"/>
      <c r="J4652" s="12"/>
      <c r="K4652" s="12"/>
      <c r="L4652" s="12"/>
      <c r="M4652" s="12"/>
    </row>
    <row r="4653" spans="4:13">
      <c r="D4653" s="12"/>
      <c r="E4653" s="89"/>
      <c r="F4653" s="12"/>
      <c r="G4653" s="12"/>
      <c r="H4653" s="12"/>
      <c r="I4653" s="12"/>
      <c r="J4653" s="12"/>
      <c r="K4653" s="12"/>
      <c r="L4653" s="12"/>
      <c r="M4653" s="12"/>
    </row>
    <row r="4654" spans="4:13">
      <c r="D4654" s="12"/>
      <c r="E4654" s="89"/>
      <c r="F4654" s="12"/>
      <c r="G4654" s="12"/>
      <c r="H4654" s="12"/>
      <c r="I4654" s="12"/>
      <c r="J4654" s="12"/>
      <c r="K4654" s="12"/>
      <c r="L4654" s="12"/>
      <c r="M4654" s="12"/>
    </row>
    <row r="4655" spans="4:13">
      <c r="D4655" s="12"/>
      <c r="E4655" s="89"/>
      <c r="F4655" s="12"/>
      <c r="G4655" s="12"/>
      <c r="H4655" s="12"/>
      <c r="I4655" s="12"/>
      <c r="J4655" s="12"/>
      <c r="K4655" s="12"/>
      <c r="L4655" s="12"/>
      <c r="M4655" s="12"/>
    </row>
    <row r="4656" spans="4:13">
      <c r="D4656" s="12"/>
      <c r="E4656" s="89"/>
      <c r="F4656" s="12"/>
      <c r="G4656" s="12"/>
      <c r="H4656" s="12"/>
      <c r="I4656" s="12"/>
      <c r="J4656" s="12"/>
      <c r="K4656" s="12"/>
      <c r="L4656" s="12"/>
      <c r="M4656" s="12"/>
    </row>
    <row r="4657" spans="4:13">
      <c r="D4657" s="12"/>
      <c r="E4657" s="89"/>
      <c r="F4657" s="12"/>
      <c r="G4657" s="12"/>
      <c r="H4657" s="12"/>
      <c r="I4657" s="12"/>
      <c r="J4657" s="12"/>
      <c r="K4657" s="12"/>
      <c r="L4657" s="12"/>
      <c r="M4657" s="12"/>
    </row>
    <row r="4658" spans="4:13">
      <c r="D4658" s="12"/>
      <c r="E4658" s="89"/>
      <c r="F4658" s="12"/>
      <c r="G4658" s="12"/>
      <c r="H4658" s="12"/>
      <c r="I4658" s="12"/>
      <c r="J4658" s="12"/>
      <c r="K4658" s="12"/>
      <c r="L4658" s="12"/>
      <c r="M4658" s="12"/>
    </row>
    <row r="4659" spans="4:13">
      <c r="D4659" s="12"/>
      <c r="E4659" s="89"/>
      <c r="F4659" s="12"/>
      <c r="G4659" s="12"/>
      <c r="H4659" s="12"/>
      <c r="I4659" s="12"/>
      <c r="J4659" s="12"/>
      <c r="K4659" s="12"/>
      <c r="L4659" s="12"/>
      <c r="M4659" s="12"/>
    </row>
    <row r="4660" spans="4:13">
      <c r="D4660" s="12"/>
      <c r="E4660" s="89"/>
      <c r="F4660" s="12"/>
      <c r="G4660" s="12"/>
      <c r="H4660" s="12"/>
      <c r="I4660" s="12"/>
      <c r="J4660" s="12"/>
      <c r="K4660" s="12"/>
      <c r="L4660" s="12"/>
      <c r="M4660" s="12"/>
    </row>
    <row r="4661" spans="4:13">
      <c r="D4661" s="12"/>
      <c r="E4661" s="89"/>
      <c r="F4661" s="12"/>
      <c r="G4661" s="12"/>
      <c r="H4661" s="12"/>
      <c r="I4661" s="12"/>
      <c r="J4661" s="12"/>
      <c r="K4661" s="12"/>
      <c r="L4661" s="12"/>
      <c r="M4661" s="12"/>
    </row>
    <row r="4662" spans="4:13">
      <c r="D4662" s="12"/>
      <c r="E4662" s="89"/>
      <c r="F4662" s="12"/>
      <c r="G4662" s="12"/>
      <c r="H4662" s="12"/>
      <c r="I4662" s="12"/>
      <c r="J4662" s="12"/>
      <c r="K4662" s="12"/>
      <c r="L4662" s="12"/>
      <c r="M4662" s="12"/>
    </row>
    <row r="4663" spans="4:13">
      <c r="D4663" s="12"/>
      <c r="E4663" s="89"/>
      <c r="F4663" s="12"/>
      <c r="G4663" s="12"/>
      <c r="H4663" s="12"/>
      <c r="I4663" s="12"/>
      <c r="J4663" s="12"/>
      <c r="K4663" s="12"/>
      <c r="L4663" s="12"/>
      <c r="M4663" s="12"/>
    </row>
    <row r="4664" spans="4:13">
      <c r="D4664" s="12"/>
      <c r="E4664" s="89"/>
      <c r="F4664" s="12"/>
      <c r="G4664" s="12"/>
      <c r="H4664" s="12"/>
      <c r="I4664" s="12"/>
      <c r="J4664" s="12"/>
      <c r="K4664" s="12"/>
      <c r="L4664" s="12"/>
      <c r="M4664" s="12"/>
    </row>
    <row r="4665" spans="4:13">
      <c r="D4665" s="12"/>
      <c r="E4665" s="89"/>
      <c r="F4665" s="12"/>
      <c r="G4665" s="12"/>
      <c r="H4665" s="12"/>
      <c r="I4665" s="12"/>
      <c r="J4665" s="12"/>
      <c r="K4665" s="12"/>
      <c r="L4665" s="12"/>
      <c r="M4665" s="12"/>
    </row>
    <row r="4666" spans="4:13">
      <c r="D4666" s="12"/>
      <c r="E4666" s="89"/>
      <c r="F4666" s="12"/>
      <c r="G4666" s="12"/>
      <c r="H4666" s="12"/>
      <c r="I4666" s="12"/>
      <c r="J4666" s="12"/>
      <c r="K4666" s="12"/>
      <c r="L4666" s="12"/>
      <c r="M4666" s="12"/>
    </row>
    <row r="4667" spans="4:13">
      <c r="D4667" s="12"/>
      <c r="E4667" s="89"/>
      <c r="F4667" s="12"/>
      <c r="G4667" s="12"/>
      <c r="H4667" s="12"/>
      <c r="I4667" s="12"/>
      <c r="J4667" s="12"/>
      <c r="K4667" s="12"/>
      <c r="L4667" s="12"/>
      <c r="M4667" s="12"/>
    </row>
    <row r="4668" spans="4:13">
      <c r="D4668" s="12"/>
      <c r="E4668" s="89"/>
      <c r="F4668" s="12"/>
      <c r="G4668" s="12"/>
      <c r="H4668" s="12"/>
      <c r="I4668" s="12"/>
      <c r="J4668" s="12"/>
      <c r="K4668" s="12"/>
      <c r="L4668" s="12"/>
      <c r="M4668" s="12"/>
    </row>
    <row r="4669" spans="4:13">
      <c r="D4669" s="12"/>
      <c r="E4669" s="89"/>
      <c r="F4669" s="12"/>
      <c r="G4669" s="12"/>
      <c r="H4669" s="12"/>
      <c r="I4669" s="12"/>
      <c r="J4669" s="12"/>
      <c r="K4669" s="12"/>
      <c r="L4669" s="12"/>
      <c r="M4669" s="12"/>
    </row>
    <row r="4670" spans="4:13">
      <c r="D4670" s="12"/>
      <c r="E4670" s="89"/>
      <c r="F4670" s="12"/>
      <c r="G4670" s="12"/>
      <c r="H4670" s="12"/>
      <c r="I4670" s="12"/>
      <c r="J4670" s="12"/>
      <c r="K4670" s="12"/>
      <c r="L4670" s="12"/>
      <c r="M4670" s="12"/>
    </row>
    <row r="4671" spans="4:13">
      <c r="D4671" s="12"/>
      <c r="E4671" s="89"/>
      <c r="F4671" s="12"/>
      <c r="G4671" s="12"/>
      <c r="H4671" s="12"/>
      <c r="I4671" s="12"/>
      <c r="J4671" s="12"/>
      <c r="K4671" s="12"/>
      <c r="L4671" s="12"/>
      <c r="M4671" s="12"/>
    </row>
    <row r="4672" spans="4:13">
      <c r="D4672" s="12"/>
      <c r="E4672" s="89"/>
      <c r="F4672" s="12"/>
      <c r="G4672" s="12"/>
      <c r="H4672" s="12"/>
      <c r="I4672" s="12"/>
      <c r="J4672" s="12"/>
      <c r="K4672" s="12"/>
      <c r="L4672" s="12"/>
      <c r="M4672" s="12"/>
    </row>
    <row r="4673" spans="4:13">
      <c r="D4673" s="12"/>
      <c r="E4673" s="89"/>
      <c r="F4673" s="12"/>
      <c r="G4673" s="12"/>
      <c r="H4673" s="12"/>
      <c r="I4673" s="12"/>
      <c r="J4673" s="12"/>
      <c r="K4673" s="12"/>
      <c r="L4673" s="12"/>
      <c r="M4673" s="12"/>
    </row>
    <row r="4674" spans="4:13">
      <c r="D4674" s="12"/>
      <c r="E4674" s="89"/>
      <c r="F4674" s="12"/>
      <c r="G4674" s="12"/>
      <c r="H4674" s="12"/>
      <c r="I4674" s="12"/>
      <c r="J4674" s="12"/>
      <c r="K4674" s="12"/>
      <c r="L4674" s="12"/>
      <c r="M4674" s="12"/>
    </row>
    <row r="4675" spans="4:13">
      <c r="D4675" s="12"/>
      <c r="E4675" s="89"/>
      <c r="F4675" s="12"/>
      <c r="G4675" s="12"/>
      <c r="H4675" s="12"/>
      <c r="I4675" s="12"/>
      <c r="J4675" s="12"/>
      <c r="K4675" s="12"/>
      <c r="L4675" s="12"/>
      <c r="M4675" s="12"/>
    </row>
    <row r="4676" spans="4:13">
      <c r="D4676" s="12"/>
      <c r="E4676" s="89"/>
      <c r="F4676" s="12"/>
      <c r="G4676" s="12"/>
      <c r="H4676" s="12"/>
      <c r="I4676" s="12"/>
      <c r="J4676" s="12"/>
      <c r="K4676" s="12"/>
      <c r="L4676" s="12"/>
      <c r="M4676" s="12"/>
    </row>
    <row r="4677" spans="4:13">
      <c r="D4677" s="12"/>
      <c r="E4677" s="89"/>
      <c r="F4677" s="12"/>
      <c r="G4677" s="12"/>
      <c r="H4677" s="12"/>
      <c r="I4677" s="12"/>
      <c r="J4677" s="12"/>
      <c r="K4677" s="12"/>
      <c r="L4677" s="12"/>
      <c r="M4677" s="12"/>
    </row>
    <row r="4678" spans="4:13">
      <c r="D4678" s="12"/>
      <c r="E4678" s="89"/>
      <c r="F4678" s="12"/>
      <c r="G4678" s="12"/>
      <c r="H4678" s="12"/>
      <c r="I4678" s="12"/>
      <c r="J4678" s="12"/>
      <c r="K4678" s="12"/>
      <c r="L4678" s="12"/>
      <c r="M4678" s="12"/>
    </row>
    <row r="4679" spans="4:13">
      <c r="D4679" s="12"/>
      <c r="E4679" s="89"/>
      <c r="F4679" s="12"/>
      <c r="G4679" s="12"/>
      <c r="H4679" s="12"/>
      <c r="I4679" s="12"/>
      <c r="J4679" s="12"/>
      <c r="K4679" s="12"/>
      <c r="L4679" s="12"/>
      <c r="M4679" s="12"/>
    </row>
    <row r="4680" spans="4:13">
      <c r="D4680" s="12"/>
      <c r="E4680" s="89"/>
      <c r="F4680" s="12"/>
      <c r="G4680" s="12"/>
      <c r="H4680" s="12"/>
      <c r="I4680" s="12"/>
      <c r="J4680" s="12"/>
      <c r="K4680" s="12"/>
      <c r="L4680" s="12"/>
      <c r="M4680" s="12"/>
    </row>
    <row r="4681" spans="4:13">
      <c r="D4681" s="12"/>
      <c r="E4681" s="89"/>
      <c r="F4681" s="12"/>
      <c r="G4681" s="12"/>
      <c r="H4681" s="12"/>
      <c r="I4681" s="12"/>
      <c r="J4681" s="12"/>
      <c r="K4681" s="12"/>
      <c r="L4681" s="12"/>
      <c r="M4681" s="12"/>
    </row>
    <row r="4682" spans="4:13">
      <c r="D4682" s="12"/>
      <c r="E4682" s="89"/>
      <c r="F4682" s="12"/>
      <c r="G4682" s="12"/>
      <c r="H4682" s="12"/>
      <c r="I4682" s="12"/>
      <c r="J4682" s="12"/>
      <c r="K4682" s="12"/>
      <c r="L4682" s="12"/>
      <c r="M4682" s="12"/>
    </row>
    <row r="4683" spans="4:13">
      <c r="D4683" s="12"/>
      <c r="E4683" s="89"/>
      <c r="F4683" s="12"/>
      <c r="G4683" s="12"/>
      <c r="H4683" s="12"/>
      <c r="I4683" s="12"/>
      <c r="J4683" s="12"/>
      <c r="K4683" s="12"/>
      <c r="L4683" s="12"/>
      <c r="M4683" s="12"/>
    </row>
    <row r="4684" spans="4:13">
      <c r="D4684" s="12"/>
      <c r="E4684" s="89"/>
      <c r="F4684" s="12"/>
      <c r="G4684" s="12"/>
      <c r="H4684" s="12"/>
      <c r="I4684" s="12"/>
      <c r="J4684" s="12"/>
      <c r="K4684" s="12"/>
      <c r="L4684" s="12"/>
      <c r="M4684" s="12"/>
    </row>
    <row r="4685" spans="4:13">
      <c r="D4685" s="12"/>
      <c r="E4685" s="89"/>
      <c r="F4685" s="12"/>
      <c r="G4685" s="12"/>
      <c r="H4685" s="12"/>
      <c r="I4685" s="12"/>
      <c r="J4685" s="12"/>
      <c r="K4685" s="12"/>
      <c r="L4685" s="12"/>
      <c r="M4685" s="12"/>
    </row>
    <row r="4686" spans="4:13">
      <c r="D4686" s="12"/>
      <c r="E4686" s="89"/>
      <c r="F4686" s="12"/>
      <c r="G4686" s="12"/>
      <c r="H4686" s="12"/>
      <c r="I4686" s="12"/>
      <c r="J4686" s="12"/>
      <c r="K4686" s="12"/>
      <c r="L4686" s="12"/>
      <c r="M4686" s="12"/>
    </row>
    <row r="4687" spans="4:13">
      <c r="D4687" s="12"/>
      <c r="E4687" s="89"/>
      <c r="F4687" s="12"/>
      <c r="G4687" s="12"/>
      <c r="H4687" s="12"/>
      <c r="I4687" s="12"/>
      <c r="J4687" s="12"/>
      <c r="K4687" s="12"/>
      <c r="L4687" s="12"/>
      <c r="M4687" s="12"/>
    </row>
    <row r="4688" spans="4:13">
      <c r="D4688" s="12"/>
      <c r="E4688" s="89"/>
      <c r="F4688" s="12"/>
      <c r="G4688" s="12"/>
      <c r="H4688" s="12"/>
      <c r="I4688" s="12"/>
      <c r="J4688" s="12"/>
      <c r="K4688" s="12"/>
      <c r="L4688" s="12"/>
      <c r="M4688" s="12"/>
    </row>
    <row r="4689" spans="4:13">
      <c r="D4689" s="12"/>
      <c r="E4689" s="89"/>
      <c r="F4689" s="12"/>
      <c r="G4689" s="12"/>
      <c r="H4689" s="12"/>
      <c r="I4689" s="12"/>
      <c r="J4689" s="12"/>
      <c r="K4689" s="12"/>
      <c r="L4689" s="12"/>
      <c r="M4689" s="12"/>
    </row>
    <row r="4690" spans="4:13">
      <c r="D4690" s="12"/>
      <c r="E4690" s="89"/>
      <c r="F4690" s="12"/>
      <c r="G4690" s="12"/>
      <c r="H4690" s="12"/>
      <c r="I4690" s="12"/>
      <c r="J4690" s="12"/>
      <c r="K4690" s="12"/>
      <c r="L4690" s="12"/>
      <c r="M4690" s="12"/>
    </row>
    <row r="4691" spans="4:13">
      <c r="D4691" s="12"/>
      <c r="E4691" s="89"/>
      <c r="F4691" s="12"/>
      <c r="G4691" s="12"/>
      <c r="H4691" s="12"/>
      <c r="I4691" s="12"/>
      <c r="J4691" s="12"/>
      <c r="K4691" s="12"/>
      <c r="L4691" s="12"/>
      <c r="M4691" s="12"/>
    </row>
    <row r="4692" spans="4:13">
      <c r="D4692" s="12"/>
      <c r="E4692" s="89"/>
      <c r="F4692" s="12"/>
      <c r="G4692" s="12"/>
      <c r="H4692" s="12"/>
      <c r="I4692" s="12"/>
      <c r="J4692" s="12"/>
      <c r="K4692" s="12"/>
      <c r="L4692" s="12"/>
      <c r="M4692" s="12"/>
    </row>
    <row r="4693" spans="4:13">
      <c r="D4693" s="12"/>
      <c r="E4693" s="89"/>
      <c r="F4693" s="12"/>
      <c r="G4693" s="12"/>
      <c r="H4693" s="12"/>
      <c r="I4693" s="12"/>
      <c r="J4693" s="12"/>
      <c r="K4693" s="12"/>
      <c r="L4693" s="12"/>
      <c r="M4693" s="12"/>
    </row>
    <row r="4694" spans="4:13">
      <c r="D4694" s="12"/>
      <c r="E4694" s="89"/>
      <c r="F4694" s="12"/>
      <c r="G4694" s="12"/>
      <c r="H4694" s="12"/>
      <c r="I4694" s="12"/>
      <c r="J4694" s="12"/>
      <c r="K4694" s="12"/>
      <c r="L4694" s="12"/>
      <c r="M4694" s="12"/>
    </row>
    <row r="4695" spans="4:13">
      <c r="D4695" s="12"/>
      <c r="E4695" s="89"/>
      <c r="F4695" s="12"/>
      <c r="G4695" s="12"/>
      <c r="H4695" s="12"/>
      <c r="I4695" s="12"/>
      <c r="J4695" s="12"/>
      <c r="K4695" s="12"/>
      <c r="L4695" s="12"/>
      <c r="M4695" s="12"/>
    </row>
    <row r="4696" spans="4:13">
      <c r="D4696" s="12"/>
      <c r="E4696" s="89"/>
      <c r="F4696" s="12"/>
      <c r="G4696" s="12"/>
      <c r="H4696" s="12"/>
      <c r="I4696" s="12"/>
      <c r="J4696" s="12"/>
      <c r="K4696" s="12"/>
      <c r="L4696" s="12"/>
      <c r="M4696" s="12"/>
    </row>
    <row r="4697" spans="4:13">
      <c r="D4697" s="12"/>
      <c r="E4697" s="89"/>
      <c r="F4697" s="12"/>
      <c r="G4697" s="12"/>
      <c r="H4697" s="12"/>
      <c r="I4697" s="12"/>
      <c r="J4697" s="12"/>
      <c r="K4697" s="12"/>
      <c r="L4697" s="12"/>
      <c r="M4697" s="12"/>
    </row>
    <row r="4698" spans="4:13">
      <c r="D4698" s="12"/>
      <c r="E4698" s="89"/>
      <c r="F4698" s="12"/>
      <c r="G4698" s="12"/>
      <c r="H4698" s="12"/>
      <c r="I4698" s="12"/>
      <c r="J4698" s="12"/>
      <c r="K4698" s="12"/>
      <c r="L4698" s="12"/>
      <c r="M4698" s="12"/>
    </row>
    <row r="4699" spans="4:13">
      <c r="D4699" s="12"/>
      <c r="E4699" s="89"/>
      <c r="F4699" s="12"/>
      <c r="G4699" s="12"/>
      <c r="H4699" s="12"/>
      <c r="I4699" s="12"/>
      <c r="J4699" s="12"/>
      <c r="K4699" s="12"/>
      <c r="L4699" s="12"/>
      <c r="M4699" s="12"/>
    </row>
    <row r="4700" spans="4:13">
      <c r="D4700" s="12"/>
      <c r="E4700" s="89"/>
      <c r="F4700" s="12"/>
      <c r="G4700" s="12"/>
      <c r="H4700" s="12"/>
      <c r="I4700" s="12"/>
      <c r="J4700" s="12"/>
      <c r="K4700" s="12"/>
      <c r="L4700" s="12"/>
      <c r="M4700" s="12"/>
    </row>
    <row r="4701" spans="4:13">
      <c r="D4701" s="12"/>
      <c r="E4701" s="89"/>
      <c r="F4701" s="12"/>
      <c r="G4701" s="12"/>
      <c r="H4701" s="12"/>
      <c r="I4701" s="12"/>
      <c r="J4701" s="12"/>
      <c r="K4701" s="12"/>
      <c r="L4701" s="12"/>
      <c r="M4701" s="12"/>
    </row>
    <row r="4702" spans="4:13">
      <c r="D4702" s="12"/>
      <c r="E4702" s="89"/>
      <c r="F4702" s="12"/>
      <c r="G4702" s="12"/>
      <c r="H4702" s="12"/>
      <c r="I4702" s="12"/>
      <c r="J4702" s="12"/>
      <c r="K4702" s="12"/>
      <c r="L4702" s="12"/>
      <c r="M4702" s="12"/>
    </row>
    <row r="4703" spans="4:13">
      <c r="D4703" s="12"/>
      <c r="E4703" s="89"/>
      <c r="F4703" s="12"/>
      <c r="G4703" s="12"/>
      <c r="H4703" s="12"/>
      <c r="I4703" s="12"/>
      <c r="J4703" s="12"/>
      <c r="K4703" s="12"/>
      <c r="L4703" s="12"/>
      <c r="M4703" s="12"/>
    </row>
    <row r="4704" spans="4:13">
      <c r="D4704" s="12"/>
      <c r="E4704" s="89"/>
      <c r="F4704" s="12"/>
      <c r="G4704" s="12"/>
      <c r="H4704" s="12"/>
      <c r="I4704" s="12"/>
      <c r="J4704" s="12"/>
      <c r="K4704" s="12"/>
      <c r="L4704" s="12"/>
      <c r="M4704" s="12"/>
    </row>
    <row r="4705" spans="4:13">
      <c r="D4705" s="12"/>
      <c r="E4705" s="89"/>
      <c r="F4705" s="12"/>
      <c r="G4705" s="12"/>
      <c r="H4705" s="12"/>
      <c r="I4705" s="12"/>
      <c r="J4705" s="12"/>
      <c r="K4705" s="12"/>
      <c r="L4705" s="12"/>
      <c r="M4705" s="12"/>
    </row>
    <row r="4706" spans="4:13">
      <c r="D4706" s="12"/>
      <c r="E4706" s="89"/>
      <c r="F4706" s="12"/>
      <c r="G4706" s="12"/>
      <c r="H4706" s="12"/>
      <c r="I4706" s="12"/>
      <c r="J4706" s="12"/>
      <c r="K4706" s="12"/>
      <c r="L4706" s="12"/>
      <c r="M4706" s="12"/>
    </row>
    <row r="4707" spans="4:13">
      <c r="D4707" s="12"/>
      <c r="E4707" s="89"/>
      <c r="F4707" s="12"/>
      <c r="G4707" s="12"/>
      <c r="H4707" s="12"/>
      <c r="I4707" s="12"/>
      <c r="J4707" s="12"/>
      <c r="K4707" s="12"/>
      <c r="L4707" s="12"/>
      <c r="M4707" s="12"/>
    </row>
    <row r="4708" spans="4:13">
      <c r="D4708" s="12"/>
      <c r="E4708" s="89"/>
      <c r="F4708" s="12"/>
      <c r="G4708" s="12"/>
      <c r="H4708" s="12"/>
      <c r="I4708" s="12"/>
      <c r="J4708" s="12"/>
      <c r="K4708" s="12"/>
      <c r="L4708" s="12"/>
      <c r="M4708" s="12"/>
    </row>
    <row r="4709" spans="4:13">
      <c r="D4709" s="12"/>
      <c r="E4709" s="89"/>
      <c r="F4709" s="12"/>
      <c r="G4709" s="12"/>
      <c r="H4709" s="12"/>
      <c r="I4709" s="12"/>
      <c r="J4709" s="12"/>
      <c r="K4709" s="12"/>
      <c r="L4709" s="12"/>
      <c r="M4709" s="12"/>
    </row>
    <row r="4710" spans="4:13">
      <c r="D4710" s="12"/>
      <c r="E4710" s="89"/>
      <c r="F4710" s="12"/>
      <c r="G4710" s="12"/>
      <c r="H4710" s="12"/>
      <c r="I4710" s="12"/>
      <c r="J4710" s="12"/>
      <c r="K4710" s="12"/>
      <c r="L4710" s="12"/>
      <c r="M4710" s="12"/>
    </row>
    <row r="4711" spans="4:13">
      <c r="D4711" s="12"/>
      <c r="E4711" s="89"/>
      <c r="F4711" s="12"/>
      <c r="G4711" s="12"/>
      <c r="H4711" s="12"/>
      <c r="I4711" s="12"/>
      <c r="J4711" s="12"/>
      <c r="K4711" s="12"/>
      <c r="L4711" s="12"/>
      <c r="M4711" s="12"/>
    </row>
    <row r="4712" spans="4:13">
      <c r="D4712" s="12"/>
      <c r="E4712" s="89"/>
      <c r="F4712" s="12"/>
      <c r="G4712" s="12"/>
      <c r="H4712" s="12"/>
      <c r="I4712" s="12"/>
      <c r="J4712" s="12"/>
      <c r="K4712" s="12"/>
      <c r="L4712" s="12"/>
      <c r="M4712" s="12"/>
    </row>
    <row r="4713" spans="4:13">
      <c r="D4713" s="12"/>
      <c r="E4713" s="89"/>
      <c r="F4713" s="12"/>
      <c r="G4713" s="12"/>
      <c r="H4713" s="12"/>
      <c r="I4713" s="12"/>
      <c r="J4713" s="12"/>
      <c r="K4713" s="12"/>
      <c r="L4713" s="12"/>
      <c r="M4713" s="12"/>
    </row>
    <row r="4714" spans="4:13">
      <c r="D4714" s="12"/>
      <c r="E4714" s="89"/>
      <c r="F4714" s="12"/>
      <c r="G4714" s="12"/>
      <c r="H4714" s="12"/>
      <c r="I4714" s="12"/>
      <c r="J4714" s="12"/>
      <c r="K4714" s="12"/>
      <c r="L4714" s="12"/>
      <c r="M4714" s="12"/>
    </row>
    <row r="4715" spans="4:13">
      <c r="D4715" s="12"/>
      <c r="E4715" s="89"/>
      <c r="F4715" s="12"/>
      <c r="G4715" s="12"/>
      <c r="H4715" s="12"/>
      <c r="I4715" s="12"/>
      <c r="J4715" s="12"/>
      <c r="K4715" s="12"/>
      <c r="L4715" s="12"/>
      <c r="M4715" s="12"/>
    </row>
    <row r="4716" spans="4:13">
      <c r="D4716" s="12"/>
      <c r="E4716" s="89"/>
      <c r="F4716" s="12"/>
      <c r="G4716" s="12"/>
      <c r="H4716" s="12"/>
      <c r="I4716" s="12"/>
      <c r="J4716" s="12"/>
      <c r="K4716" s="12"/>
      <c r="L4716" s="12"/>
      <c r="M4716" s="12"/>
    </row>
    <row r="4717" spans="4:13">
      <c r="D4717" s="12"/>
      <c r="E4717" s="89"/>
      <c r="F4717" s="12"/>
      <c r="G4717" s="12"/>
      <c r="H4717" s="12"/>
      <c r="I4717" s="12"/>
      <c r="J4717" s="12"/>
      <c r="K4717" s="12"/>
      <c r="L4717" s="12"/>
      <c r="M4717" s="12"/>
    </row>
    <row r="4718" spans="4:13">
      <c r="D4718" s="12"/>
      <c r="E4718" s="89"/>
      <c r="F4718" s="12"/>
      <c r="G4718" s="12"/>
      <c r="H4718" s="12"/>
      <c r="I4718" s="12"/>
      <c r="J4718" s="12"/>
      <c r="K4718" s="12"/>
      <c r="L4718" s="12"/>
      <c r="M4718" s="12"/>
    </row>
    <row r="4719" spans="4:13">
      <c r="D4719" s="12"/>
      <c r="E4719" s="89"/>
      <c r="F4719" s="12"/>
      <c r="G4719" s="12"/>
      <c r="H4719" s="12"/>
      <c r="I4719" s="12"/>
      <c r="J4719" s="12"/>
      <c r="K4719" s="12"/>
      <c r="L4719" s="12"/>
      <c r="M4719" s="12"/>
    </row>
    <row r="4720" spans="4:13">
      <c r="D4720" s="12"/>
      <c r="E4720" s="89"/>
      <c r="F4720" s="12"/>
      <c r="G4720" s="12"/>
      <c r="H4720" s="12"/>
      <c r="I4720" s="12"/>
      <c r="J4720" s="12"/>
      <c r="K4720" s="12"/>
      <c r="L4720" s="12"/>
      <c r="M4720" s="12"/>
    </row>
    <row r="4721" spans="4:13">
      <c r="D4721" s="12"/>
      <c r="E4721" s="89"/>
      <c r="F4721" s="12"/>
      <c r="G4721" s="12"/>
      <c r="H4721" s="12"/>
      <c r="I4721" s="12"/>
      <c r="J4721" s="12"/>
      <c r="K4721" s="12"/>
      <c r="L4721" s="12"/>
      <c r="M4721" s="12"/>
    </row>
    <row r="4722" spans="4:13">
      <c r="D4722" s="12"/>
      <c r="E4722" s="89"/>
      <c r="F4722" s="12"/>
      <c r="G4722" s="12"/>
      <c r="H4722" s="12"/>
      <c r="I4722" s="12"/>
      <c r="J4722" s="12"/>
      <c r="K4722" s="12"/>
      <c r="L4722" s="12"/>
      <c r="M4722" s="12"/>
    </row>
    <row r="4723" spans="4:13">
      <c r="D4723" s="12"/>
      <c r="E4723" s="89"/>
      <c r="F4723" s="12"/>
      <c r="G4723" s="12"/>
      <c r="H4723" s="12"/>
      <c r="I4723" s="12"/>
      <c r="J4723" s="12"/>
      <c r="K4723" s="12"/>
      <c r="L4723" s="12"/>
      <c r="M4723" s="12"/>
    </row>
    <row r="4724" spans="4:13">
      <c r="D4724" s="12"/>
      <c r="E4724" s="89"/>
      <c r="F4724" s="12"/>
      <c r="G4724" s="12"/>
      <c r="H4724" s="12"/>
      <c r="I4724" s="12"/>
      <c r="J4724" s="12"/>
      <c r="K4724" s="12"/>
      <c r="L4724" s="12"/>
      <c r="M4724" s="12"/>
    </row>
    <row r="4725" spans="4:13">
      <c r="D4725" s="12"/>
      <c r="E4725" s="89"/>
      <c r="F4725" s="12"/>
      <c r="G4725" s="12"/>
      <c r="H4725" s="12"/>
      <c r="I4725" s="12"/>
      <c r="J4725" s="12"/>
      <c r="K4725" s="12"/>
      <c r="L4725" s="12"/>
      <c r="M4725" s="12"/>
    </row>
    <row r="4726" spans="4:13">
      <c r="D4726" s="12"/>
      <c r="E4726" s="89"/>
      <c r="F4726" s="12"/>
      <c r="G4726" s="12"/>
      <c r="H4726" s="12"/>
      <c r="I4726" s="12"/>
      <c r="J4726" s="12"/>
      <c r="K4726" s="12"/>
      <c r="L4726" s="12"/>
      <c r="M4726" s="12"/>
    </row>
    <row r="4727" spans="4:13">
      <c r="D4727" s="12"/>
      <c r="E4727" s="89"/>
      <c r="F4727" s="12"/>
      <c r="G4727" s="12"/>
      <c r="H4727" s="12"/>
      <c r="I4727" s="12"/>
      <c r="J4727" s="12"/>
      <c r="K4727" s="12"/>
      <c r="L4727" s="12"/>
      <c r="M4727" s="12"/>
    </row>
    <row r="4728" spans="4:13">
      <c r="D4728" s="12"/>
      <c r="E4728" s="89"/>
      <c r="F4728" s="12"/>
      <c r="G4728" s="12"/>
      <c r="H4728" s="12"/>
      <c r="I4728" s="12"/>
      <c r="J4728" s="12"/>
      <c r="K4728" s="12"/>
      <c r="L4728" s="12"/>
      <c r="M4728" s="12"/>
    </row>
    <row r="4729" spans="4:13">
      <c r="D4729" s="12"/>
      <c r="E4729" s="89"/>
      <c r="F4729" s="12"/>
      <c r="G4729" s="12"/>
      <c r="H4729" s="12"/>
      <c r="I4729" s="12"/>
      <c r="J4729" s="12"/>
      <c r="K4729" s="12"/>
      <c r="L4729" s="12"/>
      <c r="M4729" s="12"/>
    </row>
    <row r="4730" spans="4:13">
      <c r="D4730" s="12"/>
      <c r="E4730" s="89"/>
      <c r="F4730" s="12"/>
      <c r="G4730" s="12"/>
      <c r="H4730" s="12"/>
      <c r="I4730" s="12"/>
      <c r="J4730" s="12"/>
      <c r="K4730" s="12"/>
      <c r="L4730" s="12"/>
      <c r="M4730" s="12"/>
    </row>
    <row r="4731" spans="4:13">
      <c r="D4731" s="12"/>
      <c r="E4731" s="89"/>
      <c r="F4731" s="12"/>
      <c r="G4731" s="12"/>
      <c r="H4731" s="12"/>
      <c r="I4731" s="12"/>
      <c r="J4731" s="12"/>
      <c r="K4731" s="12"/>
      <c r="L4731" s="12"/>
      <c r="M4731" s="12"/>
    </row>
    <row r="4732" spans="4:13">
      <c r="D4732" s="12"/>
      <c r="E4732" s="89"/>
      <c r="F4732" s="12"/>
      <c r="G4732" s="12"/>
      <c r="H4732" s="12"/>
      <c r="I4732" s="12"/>
      <c r="J4732" s="12"/>
      <c r="K4732" s="12"/>
      <c r="L4732" s="12"/>
      <c r="M4732" s="12"/>
    </row>
    <row r="4733" spans="4:13">
      <c r="D4733" s="12"/>
      <c r="E4733" s="89"/>
      <c r="F4733" s="12"/>
      <c r="G4733" s="12"/>
      <c r="H4733" s="12"/>
      <c r="I4733" s="12"/>
      <c r="J4733" s="12"/>
      <c r="K4733" s="12"/>
      <c r="L4733" s="12"/>
      <c r="M4733" s="12"/>
    </row>
    <row r="4734" spans="4:13">
      <c r="D4734" s="12"/>
      <c r="E4734" s="89"/>
      <c r="F4734" s="12"/>
      <c r="G4734" s="12"/>
      <c r="H4734" s="12"/>
      <c r="I4734" s="12"/>
      <c r="J4734" s="12"/>
      <c r="K4734" s="12"/>
      <c r="L4734" s="12"/>
      <c r="M4734" s="12"/>
    </row>
    <row r="4735" spans="4:13">
      <c r="D4735" s="12"/>
      <c r="E4735" s="89"/>
      <c r="F4735" s="12"/>
      <c r="G4735" s="12"/>
      <c r="H4735" s="12"/>
      <c r="I4735" s="12"/>
      <c r="J4735" s="12"/>
      <c r="K4735" s="12"/>
      <c r="L4735" s="12"/>
      <c r="M4735" s="12"/>
    </row>
    <row r="4736" spans="4:13">
      <c r="D4736" s="12"/>
      <c r="E4736" s="89"/>
      <c r="F4736" s="12"/>
      <c r="G4736" s="12"/>
      <c r="H4736" s="12"/>
      <c r="I4736" s="12"/>
      <c r="J4736" s="12"/>
      <c r="K4736" s="12"/>
      <c r="L4736" s="12"/>
      <c r="M4736" s="12"/>
    </row>
    <row r="4737" spans="4:13">
      <c r="D4737" s="12"/>
      <c r="E4737" s="89"/>
      <c r="F4737" s="12"/>
      <c r="G4737" s="12"/>
      <c r="H4737" s="12"/>
      <c r="I4737" s="12"/>
      <c r="J4737" s="12"/>
      <c r="K4737" s="12"/>
      <c r="L4737" s="12"/>
      <c r="M4737" s="12"/>
    </row>
    <row r="4738" spans="4:13">
      <c r="D4738" s="12"/>
      <c r="E4738" s="89"/>
      <c r="F4738" s="12"/>
      <c r="G4738" s="12"/>
      <c r="H4738" s="12"/>
      <c r="I4738" s="12"/>
      <c r="J4738" s="12"/>
      <c r="K4738" s="12"/>
      <c r="L4738" s="12"/>
      <c r="M4738" s="12"/>
    </row>
    <row r="4739" spans="4:13">
      <c r="D4739" s="12"/>
      <c r="E4739" s="89"/>
      <c r="F4739" s="12"/>
      <c r="G4739" s="12"/>
      <c r="H4739" s="12"/>
      <c r="I4739" s="12"/>
      <c r="J4739" s="12"/>
      <c r="K4739" s="12"/>
      <c r="L4739" s="12"/>
      <c r="M4739" s="12"/>
    </row>
    <row r="4740" spans="4:13">
      <c r="D4740" s="12"/>
      <c r="E4740" s="89"/>
      <c r="F4740" s="12"/>
      <c r="G4740" s="12"/>
      <c r="H4740" s="12"/>
      <c r="I4740" s="12"/>
      <c r="J4740" s="12"/>
      <c r="K4740" s="12"/>
      <c r="L4740" s="12"/>
      <c r="M4740" s="12"/>
    </row>
    <row r="4741" spans="4:13">
      <c r="D4741" s="12"/>
      <c r="E4741" s="89"/>
      <c r="F4741" s="12"/>
      <c r="G4741" s="12"/>
      <c r="H4741" s="12"/>
      <c r="I4741" s="12"/>
      <c r="J4741" s="12"/>
      <c r="K4741" s="12"/>
      <c r="L4741" s="12"/>
      <c r="M4741" s="12"/>
    </row>
    <row r="4742" spans="4:13">
      <c r="D4742" s="12"/>
      <c r="E4742" s="89"/>
      <c r="F4742" s="12"/>
      <c r="G4742" s="12"/>
      <c r="H4742" s="12"/>
      <c r="I4742" s="12"/>
      <c r="J4742" s="12"/>
      <c r="K4742" s="12"/>
      <c r="L4742" s="12"/>
      <c r="M4742" s="12"/>
    </row>
    <row r="4743" spans="4:13">
      <c r="D4743" s="12"/>
      <c r="E4743" s="89"/>
      <c r="F4743" s="12"/>
      <c r="G4743" s="12"/>
      <c r="H4743" s="12"/>
      <c r="I4743" s="12"/>
      <c r="J4743" s="12"/>
      <c r="K4743" s="12"/>
      <c r="L4743" s="12"/>
      <c r="M4743" s="12"/>
    </row>
    <row r="4744" spans="4:13">
      <c r="D4744" s="12"/>
      <c r="E4744" s="89"/>
      <c r="F4744" s="12"/>
      <c r="G4744" s="12"/>
      <c r="H4744" s="12"/>
      <c r="I4744" s="12"/>
      <c r="J4744" s="12"/>
      <c r="K4744" s="12"/>
      <c r="L4744" s="12"/>
      <c r="M4744" s="12"/>
    </row>
    <row r="4745" spans="4:13">
      <c r="D4745" s="12"/>
      <c r="E4745" s="89"/>
      <c r="F4745" s="12"/>
      <c r="G4745" s="12"/>
      <c r="H4745" s="12"/>
      <c r="I4745" s="12"/>
      <c r="J4745" s="12"/>
      <c r="K4745" s="12"/>
      <c r="L4745" s="12"/>
      <c r="M4745" s="12"/>
    </row>
    <row r="4746" spans="4:13">
      <c r="D4746" s="12"/>
      <c r="E4746" s="89"/>
      <c r="F4746" s="12"/>
      <c r="G4746" s="12"/>
      <c r="H4746" s="12"/>
      <c r="I4746" s="12"/>
      <c r="J4746" s="12"/>
      <c r="K4746" s="12"/>
      <c r="L4746" s="12"/>
      <c r="M4746" s="12"/>
    </row>
    <row r="4747" spans="4:13">
      <c r="D4747" s="12"/>
      <c r="E4747" s="89"/>
      <c r="F4747" s="12"/>
      <c r="G4747" s="12"/>
      <c r="H4747" s="12"/>
      <c r="I4747" s="12"/>
      <c r="J4747" s="12"/>
      <c r="K4747" s="12"/>
      <c r="L4747" s="12"/>
      <c r="M4747" s="12"/>
    </row>
    <row r="4748" spans="4:13">
      <c r="D4748" s="12"/>
      <c r="E4748" s="89"/>
      <c r="F4748" s="12"/>
      <c r="G4748" s="12"/>
      <c r="H4748" s="12"/>
      <c r="I4748" s="12"/>
      <c r="J4748" s="12"/>
      <c r="K4748" s="12"/>
      <c r="L4748" s="12"/>
      <c r="M4748" s="12"/>
    </row>
    <row r="4749" spans="4:13">
      <c r="D4749" s="12"/>
      <c r="E4749" s="89"/>
      <c r="F4749" s="12"/>
      <c r="G4749" s="12"/>
      <c r="H4749" s="12"/>
      <c r="I4749" s="12"/>
      <c r="J4749" s="12"/>
      <c r="K4749" s="12"/>
      <c r="L4749" s="12"/>
      <c r="M4749" s="12"/>
    </row>
    <row r="4750" spans="4:13">
      <c r="D4750" s="12"/>
      <c r="E4750" s="89"/>
      <c r="F4750" s="12"/>
      <c r="G4750" s="12"/>
      <c r="H4750" s="12"/>
      <c r="I4750" s="12"/>
      <c r="J4750" s="12"/>
      <c r="K4750" s="12"/>
      <c r="L4750" s="12"/>
      <c r="M4750" s="12"/>
    </row>
    <row r="4751" spans="4:13">
      <c r="D4751" s="12"/>
      <c r="E4751" s="89"/>
      <c r="F4751" s="12"/>
      <c r="G4751" s="12"/>
      <c r="H4751" s="12"/>
      <c r="I4751" s="12"/>
      <c r="J4751" s="12"/>
      <c r="K4751" s="12"/>
      <c r="L4751" s="12"/>
      <c r="M4751" s="12"/>
    </row>
    <row r="4752" spans="4:13">
      <c r="D4752" s="12"/>
      <c r="E4752" s="89"/>
      <c r="F4752" s="12"/>
      <c r="G4752" s="12"/>
      <c r="H4752" s="12"/>
      <c r="I4752" s="12"/>
      <c r="J4752" s="12"/>
      <c r="K4752" s="12"/>
      <c r="L4752" s="12"/>
      <c r="M4752" s="12"/>
    </row>
    <row r="4753" spans="4:13">
      <c r="D4753" s="12"/>
      <c r="E4753" s="89"/>
      <c r="F4753" s="12"/>
      <c r="G4753" s="12"/>
      <c r="H4753" s="12"/>
      <c r="I4753" s="12"/>
      <c r="J4753" s="12"/>
      <c r="K4753" s="12"/>
      <c r="L4753" s="12"/>
      <c r="M4753" s="12"/>
    </row>
    <row r="4754" spans="4:13">
      <c r="D4754" s="12"/>
      <c r="E4754" s="89"/>
      <c r="F4754" s="12"/>
      <c r="G4754" s="12"/>
      <c r="H4754" s="12"/>
      <c r="I4754" s="12"/>
      <c r="J4754" s="12"/>
      <c r="K4754" s="12"/>
      <c r="L4754" s="12"/>
      <c r="M4754" s="12"/>
    </row>
    <row r="4755" spans="4:13">
      <c r="D4755" s="12"/>
      <c r="E4755" s="89"/>
      <c r="F4755" s="12"/>
      <c r="G4755" s="12"/>
      <c r="H4755" s="12"/>
      <c r="I4755" s="12"/>
      <c r="J4755" s="12"/>
      <c r="K4755" s="12"/>
      <c r="L4755" s="12"/>
      <c r="M4755" s="12"/>
    </row>
    <row r="4756" spans="4:13">
      <c r="D4756" s="12"/>
      <c r="E4756" s="89"/>
      <c r="F4756" s="12"/>
      <c r="G4756" s="12"/>
      <c r="H4756" s="12"/>
      <c r="I4756" s="12"/>
      <c r="J4756" s="12"/>
      <c r="K4756" s="12"/>
      <c r="L4756" s="12"/>
      <c r="M4756" s="12"/>
    </row>
    <row r="4757" spans="4:13">
      <c r="D4757" s="12"/>
      <c r="E4757" s="89"/>
      <c r="F4757" s="12"/>
      <c r="G4757" s="12"/>
      <c r="H4757" s="12"/>
      <c r="I4757" s="12"/>
      <c r="J4757" s="12"/>
      <c r="K4757" s="12"/>
      <c r="L4757" s="12"/>
      <c r="M4757" s="12"/>
    </row>
    <row r="4758" spans="4:13">
      <c r="D4758" s="12"/>
      <c r="E4758" s="89"/>
      <c r="F4758" s="12"/>
      <c r="G4758" s="12"/>
      <c r="H4758" s="12"/>
      <c r="I4758" s="12"/>
      <c r="J4758" s="12"/>
      <c r="K4758" s="12"/>
      <c r="L4758" s="12"/>
      <c r="M4758" s="12"/>
    </row>
    <row r="4759" spans="4:13">
      <c r="D4759" s="12"/>
      <c r="E4759" s="89"/>
      <c r="F4759" s="12"/>
      <c r="G4759" s="12"/>
      <c r="H4759" s="12"/>
      <c r="I4759" s="12"/>
      <c r="J4759" s="12"/>
      <c r="K4759" s="12"/>
      <c r="L4759" s="12"/>
      <c r="M4759" s="12"/>
    </row>
    <row r="4760" spans="4:13">
      <c r="D4760" s="12"/>
      <c r="E4760" s="89"/>
      <c r="F4760" s="12"/>
      <c r="G4760" s="12"/>
      <c r="H4760" s="12"/>
      <c r="I4760" s="12"/>
      <c r="J4760" s="12"/>
      <c r="K4760" s="12"/>
      <c r="L4760" s="12"/>
      <c r="M4760" s="12"/>
    </row>
    <row r="4761" spans="4:13">
      <c r="D4761" s="12"/>
      <c r="E4761" s="89"/>
      <c r="F4761" s="12"/>
      <c r="G4761" s="12"/>
      <c r="H4761" s="12"/>
      <c r="I4761" s="12"/>
      <c r="J4761" s="12"/>
      <c r="K4761" s="12"/>
      <c r="L4761" s="12"/>
      <c r="M4761" s="12"/>
    </row>
    <row r="4762" spans="4:13">
      <c r="D4762" s="12"/>
      <c r="E4762" s="89"/>
      <c r="F4762" s="12"/>
      <c r="G4762" s="12"/>
      <c r="H4762" s="12"/>
      <c r="I4762" s="12"/>
      <c r="J4762" s="12"/>
      <c r="K4762" s="12"/>
      <c r="L4762" s="12"/>
      <c r="M4762" s="12"/>
    </row>
    <row r="4763" spans="4:13">
      <c r="D4763" s="12"/>
      <c r="E4763" s="89"/>
      <c r="F4763" s="12"/>
      <c r="G4763" s="12"/>
      <c r="H4763" s="12"/>
      <c r="I4763" s="12"/>
      <c r="J4763" s="12"/>
      <c r="K4763" s="12"/>
      <c r="L4763" s="12"/>
      <c r="M4763" s="12"/>
    </row>
    <row r="4764" spans="4:13">
      <c r="D4764" s="12"/>
      <c r="E4764" s="89"/>
      <c r="F4764" s="12"/>
      <c r="G4764" s="12"/>
      <c r="H4764" s="12"/>
      <c r="I4764" s="12"/>
      <c r="J4764" s="12"/>
      <c r="K4764" s="12"/>
      <c r="L4764" s="12"/>
      <c r="M4764" s="12"/>
    </row>
    <row r="4765" spans="4:13">
      <c r="D4765" s="12"/>
      <c r="E4765" s="89"/>
      <c r="F4765" s="12"/>
      <c r="G4765" s="12"/>
      <c r="H4765" s="12"/>
      <c r="I4765" s="12"/>
      <c r="J4765" s="12"/>
      <c r="K4765" s="12"/>
      <c r="L4765" s="12"/>
      <c r="M4765" s="12"/>
    </row>
    <row r="4766" spans="4:13">
      <c r="D4766" s="12"/>
      <c r="E4766" s="89"/>
      <c r="F4766" s="12"/>
      <c r="G4766" s="12"/>
      <c r="H4766" s="12"/>
      <c r="I4766" s="12"/>
      <c r="J4766" s="12"/>
      <c r="K4766" s="12"/>
      <c r="L4766" s="12"/>
      <c r="M4766" s="12"/>
    </row>
    <row r="4767" spans="4:13">
      <c r="D4767" s="12"/>
      <c r="E4767" s="89"/>
      <c r="F4767" s="12"/>
      <c r="G4767" s="12"/>
      <c r="H4767" s="12"/>
      <c r="I4767" s="12"/>
      <c r="J4767" s="12"/>
      <c r="K4767" s="12"/>
      <c r="L4767" s="12"/>
      <c r="M4767" s="12"/>
    </row>
    <row r="4768" spans="4:13">
      <c r="D4768" s="12"/>
      <c r="E4768" s="89"/>
      <c r="F4768" s="12"/>
      <c r="G4768" s="12"/>
      <c r="H4768" s="12"/>
      <c r="I4768" s="12"/>
      <c r="J4768" s="12"/>
      <c r="K4768" s="12"/>
      <c r="L4768" s="12"/>
      <c r="M4768" s="12"/>
    </row>
    <row r="4769" spans="4:13">
      <c r="D4769" s="12"/>
      <c r="E4769" s="89"/>
      <c r="F4769" s="12"/>
      <c r="G4769" s="12"/>
      <c r="H4769" s="12"/>
      <c r="I4769" s="12"/>
      <c r="J4769" s="12"/>
      <c r="K4769" s="12"/>
      <c r="L4769" s="12"/>
      <c r="M4769" s="12"/>
    </row>
    <row r="4770" spans="4:13">
      <c r="D4770" s="12"/>
      <c r="E4770" s="89"/>
      <c r="F4770" s="12"/>
      <c r="G4770" s="12"/>
      <c r="H4770" s="12"/>
      <c r="I4770" s="12"/>
      <c r="J4770" s="12"/>
      <c r="K4770" s="12"/>
      <c r="L4770" s="12"/>
      <c r="M4770" s="12"/>
    </row>
    <row r="4771" spans="4:13">
      <c r="D4771" s="12"/>
      <c r="E4771" s="89"/>
      <c r="F4771" s="12"/>
      <c r="G4771" s="12"/>
      <c r="H4771" s="12"/>
      <c r="I4771" s="12"/>
      <c r="J4771" s="12"/>
      <c r="K4771" s="12"/>
      <c r="L4771" s="12"/>
      <c r="M4771" s="12"/>
    </row>
    <row r="4772" spans="4:13">
      <c r="D4772" s="12"/>
      <c r="E4772" s="89"/>
      <c r="F4772" s="12"/>
      <c r="G4772" s="12"/>
      <c r="H4772" s="12"/>
      <c r="I4772" s="12"/>
      <c r="J4772" s="12"/>
      <c r="K4772" s="12"/>
      <c r="L4772" s="12"/>
      <c r="M4772" s="12"/>
    </row>
    <row r="4773" spans="4:13">
      <c r="D4773" s="12"/>
      <c r="E4773" s="89"/>
      <c r="F4773" s="12"/>
      <c r="G4773" s="12"/>
      <c r="H4773" s="12"/>
      <c r="I4773" s="12"/>
      <c r="J4773" s="12"/>
      <c r="K4773" s="12"/>
      <c r="L4773" s="12"/>
      <c r="M4773" s="12"/>
    </row>
    <row r="4774" spans="4:13">
      <c r="D4774" s="12"/>
      <c r="E4774" s="89"/>
      <c r="F4774" s="12"/>
      <c r="G4774" s="12"/>
      <c r="H4774" s="12"/>
      <c r="I4774" s="12"/>
      <c r="J4774" s="12"/>
      <c r="K4774" s="12"/>
      <c r="L4774" s="12"/>
      <c r="M4774" s="12"/>
    </row>
    <row r="4775" spans="4:13">
      <c r="D4775" s="12"/>
      <c r="E4775" s="89"/>
      <c r="F4775" s="12"/>
      <c r="G4775" s="12"/>
      <c r="H4775" s="12"/>
      <c r="I4775" s="12"/>
      <c r="J4775" s="12"/>
      <c r="K4775" s="12"/>
      <c r="L4775" s="12"/>
      <c r="M4775" s="12"/>
    </row>
    <row r="4776" spans="4:13">
      <c r="D4776" s="12"/>
      <c r="E4776" s="89"/>
      <c r="F4776" s="12"/>
      <c r="G4776" s="12"/>
      <c r="H4776" s="12"/>
      <c r="I4776" s="12"/>
      <c r="J4776" s="12"/>
      <c r="K4776" s="12"/>
      <c r="L4776" s="12"/>
      <c r="M4776" s="12"/>
    </row>
    <row r="4777" spans="4:13">
      <c r="D4777" s="12"/>
      <c r="E4777" s="89"/>
      <c r="F4777" s="12"/>
      <c r="G4777" s="12"/>
      <c r="H4777" s="12"/>
      <c r="I4777" s="12"/>
      <c r="J4777" s="12"/>
      <c r="K4777" s="12"/>
      <c r="L4777" s="12"/>
      <c r="M4777" s="12"/>
    </row>
    <row r="4778" spans="4:13">
      <c r="D4778" s="12"/>
      <c r="E4778" s="89"/>
      <c r="F4778" s="12"/>
      <c r="G4778" s="12"/>
      <c r="H4778" s="12"/>
      <c r="I4778" s="12"/>
      <c r="J4778" s="12"/>
      <c r="K4778" s="12"/>
      <c r="L4778" s="12"/>
      <c r="M4778" s="12"/>
    </row>
    <row r="4779" spans="4:13">
      <c r="D4779" s="12"/>
      <c r="E4779" s="89"/>
      <c r="F4779" s="12"/>
      <c r="G4779" s="12"/>
      <c r="H4779" s="12"/>
      <c r="I4779" s="12"/>
      <c r="J4779" s="12"/>
      <c r="K4779" s="12"/>
      <c r="L4779" s="12"/>
      <c r="M4779" s="12"/>
    </row>
    <row r="4780" spans="4:13">
      <c r="D4780" s="12"/>
      <c r="E4780" s="89"/>
      <c r="F4780" s="12"/>
      <c r="G4780" s="12"/>
      <c r="H4780" s="12"/>
      <c r="I4780" s="12"/>
      <c r="J4780" s="12"/>
      <c r="K4780" s="12"/>
      <c r="L4780" s="12"/>
      <c r="M4780" s="12"/>
    </row>
    <row r="4781" spans="4:13">
      <c r="D4781" s="12"/>
      <c r="E4781" s="89"/>
      <c r="F4781" s="12"/>
      <c r="G4781" s="12"/>
      <c r="H4781" s="12"/>
      <c r="I4781" s="12"/>
      <c r="J4781" s="12"/>
      <c r="K4781" s="12"/>
      <c r="L4781" s="12"/>
      <c r="M4781" s="12"/>
    </row>
    <row r="4782" spans="4:13">
      <c r="D4782" s="12"/>
      <c r="E4782" s="89"/>
      <c r="F4782" s="12"/>
      <c r="G4782" s="12"/>
      <c r="H4782" s="12"/>
      <c r="I4782" s="12"/>
      <c r="J4782" s="12"/>
      <c r="K4782" s="12"/>
      <c r="L4782" s="12"/>
      <c r="M4782" s="12"/>
    </row>
    <row r="4783" spans="4:13">
      <c r="D4783" s="12"/>
      <c r="E4783" s="89"/>
      <c r="F4783" s="12"/>
      <c r="G4783" s="12"/>
      <c r="H4783" s="12"/>
      <c r="I4783" s="12"/>
      <c r="J4783" s="12"/>
      <c r="K4783" s="12"/>
      <c r="L4783" s="12"/>
      <c r="M4783" s="12"/>
    </row>
    <row r="4784" spans="4:13">
      <c r="D4784" s="12"/>
      <c r="E4784" s="89"/>
      <c r="F4784" s="12"/>
      <c r="G4784" s="12"/>
      <c r="H4784" s="12"/>
      <c r="I4784" s="12"/>
      <c r="J4784" s="12"/>
      <c r="K4784" s="12"/>
      <c r="L4784" s="12"/>
      <c r="M4784" s="12"/>
    </row>
    <row r="4785" spans="4:13">
      <c r="D4785" s="12"/>
      <c r="E4785" s="89"/>
      <c r="F4785" s="12"/>
      <c r="G4785" s="12"/>
      <c r="H4785" s="12"/>
      <c r="I4785" s="12"/>
      <c r="J4785" s="12"/>
      <c r="K4785" s="12"/>
      <c r="L4785" s="12"/>
      <c r="M4785" s="12"/>
    </row>
    <row r="4786" spans="4:13">
      <c r="D4786" s="12"/>
      <c r="E4786" s="89"/>
      <c r="F4786" s="12"/>
      <c r="G4786" s="12"/>
      <c r="H4786" s="12"/>
      <c r="I4786" s="12"/>
      <c r="J4786" s="12"/>
      <c r="K4786" s="12"/>
      <c r="L4786" s="12"/>
      <c r="M4786" s="12"/>
    </row>
    <row r="4787" spans="4:13">
      <c r="D4787" s="12"/>
      <c r="E4787" s="89"/>
      <c r="F4787" s="12"/>
      <c r="G4787" s="12"/>
      <c r="H4787" s="12"/>
      <c r="I4787" s="12"/>
      <c r="J4787" s="12"/>
      <c r="K4787" s="12"/>
      <c r="L4787" s="12"/>
      <c r="M4787" s="12"/>
    </row>
    <row r="4788" spans="4:13">
      <c r="D4788" s="12"/>
      <c r="E4788" s="89"/>
      <c r="F4788" s="12"/>
      <c r="G4788" s="12"/>
      <c r="H4788" s="12"/>
      <c r="I4788" s="12"/>
      <c r="J4788" s="12"/>
      <c r="K4788" s="12"/>
      <c r="L4788" s="12"/>
      <c r="M4788" s="12"/>
    </row>
    <row r="4789" spans="4:13">
      <c r="D4789" s="12"/>
      <c r="E4789" s="89"/>
      <c r="F4789" s="12"/>
      <c r="G4789" s="12"/>
      <c r="H4789" s="12"/>
      <c r="I4789" s="12"/>
      <c r="J4789" s="12"/>
      <c r="K4789" s="12"/>
      <c r="L4789" s="12"/>
      <c r="M4789" s="12"/>
    </row>
    <row r="4790" spans="4:13">
      <c r="D4790" s="12"/>
      <c r="E4790" s="89"/>
      <c r="F4790" s="12"/>
      <c r="G4790" s="12"/>
      <c r="H4790" s="12"/>
      <c r="I4790" s="12"/>
      <c r="J4790" s="12"/>
      <c r="K4790" s="12"/>
      <c r="L4790" s="12"/>
      <c r="M4790" s="12"/>
    </row>
    <row r="4791" spans="4:13">
      <c r="D4791" s="12"/>
      <c r="E4791" s="89"/>
      <c r="F4791" s="12"/>
      <c r="G4791" s="12"/>
      <c r="H4791" s="12"/>
      <c r="I4791" s="12"/>
      <c r="J4791" s="12"/>
      <c r="K4791" s="12"/>
      <c r="L4791" s="12"/>
      <c r="M4791" s="12"/>
    </row>
    <row r="4792" spans="4:13">
      <c r="D4792" s="12"/>
      <c r="E4792" s="89"/>
      <c r="F4792" s="12"/>
      <c r="G4792" s="12"/>
      <c r="H4792" s="12"/>
      <c r="I4792" s="12"/>
      <c r="J4792" s="12"/>
      <c r="K4792" s="12"/>
      <c r="L4792" s="12"/>
      <c r="M4792" s="12"/>
    </row>
    <row r="4793" spans="4:13">
      <c r="D4793" s="12"/>
      <c r="E4793" s="89"/>
      <c r="F4793" s="12"/>
      <c r="G4793" s="12"/>
      <c r="H4793" s="12"/>
      <c r="I4793" s="12"/>
      <c r="J4793" s="12"/>
      <c r="K4793" s="12"/>
      <c r="L4793" s="12"/>
      <c r="M4793" s="12"/>
    </row>
    <row r="4794" spans="4:13">
      <c r="D4794" s="12"/>
      <c r="E4794" s="89"/>
      <c r="F4794" s="12"/>
      <c r="G4794" s="12"/>
      <c r="H4794" s="12"/>
      <c r="I4794" s="12"/>
      <c r="J4794" s="12"/>
      <c r="K4794" s="12"/>
      <c r="L4794" s="12"/>
      <c r="M4794" s="12"/>
    </row>
    <row r="4795" spans="4:13">
      <c r="D4795" s="12"/>
      <c r="E4795" s="89"/>
      <c r="F4795" s="12"/>
      <c r="G4795" s="12"/>
      <c r="H4795" s="12"/>
      <c r="I4795" s="12"/>
      <c r="J4795" s="12"/>
      <c r="K4795" s="12"/>
      <c r="L4795" s="12"/>
      <c r="M4795" s="12"/>
    </row>
    <row r="4796" spans="4:13">
      <c r="D4796" s="12"/>
      <c r="E4796" s="89"/>
      <c r="F4796" s="12"/>
      <c r="G4796" s="12"/>
      <c r="H4796" s="12"/>
      <c r="I4796" s="12"/>
      <c r="J4796" s="12"/>
      <c r="K4796" s="12"/>
      <c r="L4796" s="12"/>
      <c r="M4796" s="12"/>
    </row>
    <row r="4797" spans="4:13">
      <c r="D4797" s="12"/>
      <c r="E4797" s="89"/>
      <c r="F4797" s="12"/>
      <c r="G4797" s="12"/>
      <c r="H4797" s="12"/>
      <c r="I4797" s="12"/>
      <c r="J4797" s="12"/>
      <c r="K4797" s="12"/>
      <c r="L4797" s="12"/>
      <c r="M4797" s="12"/>
    </row>
    <row r="4798" spans="4:13">
      <c r="D4798" s="12"/>
      <c r="E4798" s="89"/>
      <c r="F4798" s="12"/>
      <c r="G4798" s="12"/>
      <c r="H4798" s="12"/>
      <c r="I4798" s="12"/>
      <c r="J4798" s="12"/>
      <c r="K4798" s="12"/>
      <c r="L4798" s="12"/>
      <c r="M4798" s="12"/>
    </row>
    <row r="4799" spans="4:13">
      <c r="D4799" s="12"/>
      <c r="E4799" s="89"/>
      <c r="F4799" s="12"/>
      <c r="G4799" s="12"/>
      <c r="H4799" s="12"/>
      <c r="I4799" s="12"/>
      <c r="J4799" s="12"/>
      <c r="K4799" s="12"/>
      <c r="L4799" s="12"/>
      <c r="M4799" s="12"/>
    </row>
    <row r="4800" spans="4:13">
      <c r="D4800" s="12"/>
      <c r="E4800" s="89"/>
      <c r="F4800" s="12"/>
      <c r="G4800" s="12"/>
      <c r="H4800" s="12"/>
      <c r="I4800" s="12"/>
      <c r="J4800" s="12"/>
      <c r="K4800" s="12"/>
      <c r="L4800" s="12"/>
      <c r="M4800" s="12"/>
    </row>
    <row r="4801" spans="4:13">
      <c r="D4801" s="12"/>
      <c r="E4801" s="89"/>
      <c r="F4801" s="12"/>
      <c r="G4801" s="12"/>
      <c r="H4801" s="12"/>
      <c r="I4801" s="12"/>
      <c r="J4801" s="12"/>
      <c r="K4801" s="12"/>
      <c r="L4801" s="12"/>
      <c r="M4801" s="12"/>
    </row>
    <row r="4802" spans="4:13">
      <c r="D4802" s="12"/>
      <c r="E4802" s="89"/>
      <c r="F4802" s="12"/>
      <c r="G4802" s="12"/>
      <c r="H4802" s="12"/>
      <c r="I4802" s="12"/>
      <c r="J4802" s="12"/>
      <c r="K4802" s="12"/>
      <c r="L4802" s="12"/>
      <c r="M4802" s="12"/>
    </row>
    <row r="4803" spans="4:13">
      <c r="D4803" s="12"/>
      <c r="E4803" s="89"/>
      <c r="F4803" s="12"/>
      <c r="G4803" s="12"/>
      <c r="H4803" s="12"/>
      <c r="I4803" s="12"/>
      <c r="J4803" s="12"/>
      <c r="K4803" s="12"/>
      <c r="L4803" s="12"/>
      <c r="M4803" s="12"/>
    </row>
    <row r="4804" spans="4:13">
      <c r="D4804" s="12"/>
      <c r="E4804" s="89"/>
      <c r="F4804" s="12"/>
      <c r="G4804" s="12"/>
      <c r="H4804" s="12"/>
      <c r="I4804" s="12"/>
      <c r="J4804" s="12"/>
      <c r="K4804" s="12"/>
      <c r="L4804" s="12"/>
      <c r="M4804" s="12"/>
    </row>
    <row r="4805" spans="4:13">
      <c r="D4805" s="12"/>
      <c r="E4805" s="89"/>
      <c r="F4805" s="12"/>
      <c r="G4805" s="12"/>
      <c r="H4805" s="12"/>
      <c r="I4805" s="12"/>
      <c r="J4805" s="12"/>
      <c r="K4805" s="12"/>
      <c r="L4805" s="12"/>
      <c r="M4805" s="12"/>
    </row>
    <row r="4806" spans="4:13">
      <c r="D4806" s="12"/>
      <c r="E4806" s="89"/>
      <c r="F4806" s="12"/>
      <c r="G4806" s="12"/>
      <c r="H4806" s="12"/>
      <c r="I4806" s="12"/>
      <c r="J4806" s="12"/>
      <c r="K4806" s="12"/>
      <c r="L4806" s="12"/>
      <c r="M4806" s="12"/>
    </row>
    <row r="4807" spans="4:13">
      <c r="D4807" s="12"/>
      <c r="E4807" s="89"/>
      <c r="F4807" s="12"/>
      <c r="G4807" s="12"/>
      <c r="H4807" s="12"/>
      <c r="I4807" s="12"/>
      <c r="J4807" s="12"/>
      <c r="K4807" s="12"/>
      <c r="L4807" s="12"/>
      <c r="M4807" s="12"/>
    </row>
    <row r="4808" spans="4:13">
      <c r="D4808" s="12"/>
      <c r="E4808" s="89"/>
      <c r="F4808" s="12"/>
      <c r="G4808" s="12"/>
      <c r="H4808" s="12"/>
      <c r="I4808" s="12"/>
      <c r="J4808" s="12"/>
      <c r="K4808" s="12"/>
      <c r="L4808" s="12"/>
      <c r="M4808" s="12"/>
    </row>
    <row r="4809" spans="4:13">
      <c r="D4809" s="12"/>
      <c r="E4809" s="89"/>
      <c r="F4809" s="12"/>
      <c r="G4809" s="12"/>
      <c r="H4809" s="12"/>
      <c r="I4809" s="12"/>
      <c r="J4809" s="12"/>
      <c r="K4809" s="12"/>
      <c r="L4809" s="12"/>
      <c r="M4809" s="12"/>
    </row>
    <row r="4810" spans="4:13">
      <c r="D4810" s="12"/>
      <c r="E4810" s="89"/>
      <c r="F4810" s="12"/>
      <c r="G4810" s="12"/>
      <c r="H4810" s="12"/>
      <c r="I4810" s="12"/>
      <c r="J4810" s="12"/>
      <c r="K4810" s="12"/>
      <c r="L4810" s="12"/>
      <c r="M4810" s="12"/>
    </row>
    <row r="4811" spans="4:13">
      <c r="D4811" s="12"/>
      <c r="E4811" s="89"/>
      <c r="F4811" s="12"/>
      <c r="G4811" s="12"/>
      <c r="H4811" s="12"/>
      <c r="I4811" s="12"/>
      <c r="J4811" s="12"/>
      <c r="K4811" s="12"/>
      <c r="L4811" s="12"/>
      <c r="M4811" s="12"/>
    </row>
    <row r="4812" spans="4:13">
      <c r="D4812" s="12"/>
      <c r="E4812" s="89"/>
      <c r="F4812" s="12"/>
      <c r="G4812" s="12"/>
      <c r="H4812" s="12"/>
      <c r="I4812" s="12"/>
      <c r="J4812" s="12"/>
      <c r="K4812" s="12"/>
      <c r="L4812" s="12"/>
      <c r="M4812" s="12"/>
    </row>
    <row r="4813" spans="4:13">
      <c r="D4813" s="12"/>
      <c r="E4813" s="89"/>
      <c r="F4813" s="12"/>
      <c r="G4813" s="12"/>
      <c r="H4813" s="12"/>
      <c r="I4813" s="12"/>
      <c r="J4813" s="12"/>
      <c r="K4813" s="12"/>
      <c r="L4813" s="12"/>
      <c r="M4813" s="12"/>
    </row>
    <row r="4814" spans="4:13">
      <c r="D4814" s="12"/>
      <c r="E4814" s="89"/>
      <c r="F4814" s="12"/>
      <c r="G4814" s="12"/>
      <c r="H4814" s="12"/>
      <c r="I4814" s="12"/>
      <c r="J4814" s="12"/>
      <c r="K4814" s="12"/>
      <c r="L4814" s="12"/>
      <c r="M4814" s="12"/>
    </row>
    <row r="4815" spans="4:13">
      <c r="D4815" s="12"/>
      <c r="E4815" s="89"/>
      <c r="F4815" s="12"/>
      <c r="G4815" s="12"/>
      <c r="H4815" s="12"/>
      <c r="I4815" s="12"/>
      <c r="J4815" s="12"/>
      <c r="K4815" s="12"/>
      <c r="L4815" s="12"/>
      <c r="M4815" s="12"/>
    </row>
    <row r="4816" spans="4:13">
      <c r="D4816" s="12"/>
      <c r="E4816" s="89"/>
      <c r="F4816" s="12"/>
      <c r="G4816" s="12"/>
      <c r="H4816" s="12"/>
      <c r="I4816" s="12"/>
      <c r="J4816" s="12"/>
      <c r="K4816" s="12"/>
      <c r="L4816" s="12"/>
      <c r="M4816" s="12"/>
    </row>
    <row r="4817" spans="4:13">
      <c r="D4817" s="12"/>
      <c r="E4817" s="89"/>
      <c r="F4817" s="12"/>
      <c r="G4817" s="12"/>
      <c r="H4817" s="12"/>
      <c r="I4817" s="12"/>
      <c r="J4817" s="12"/>
      <c r="K4817" s="12"/>
      <c r="L4817" s="12"/>
      <c r="M4817" s="12"/>
    </row>
    <row r="4818" spans="4:13">
      <c r="D4818" s="12"/>
      <c r="E4818" s="89"/>
      <c r="F4818" s="12"/>
      <c r="G4818" s="12"/>
      <c r="H4818" s="12"/>
      <c r="I4818" s="12"/>
      <c r="J4818" s="12"/>
      <c r="K4818" s="12"/>
      <c r="L4818" s="12"/>
      <c r="M4818" s="12"/>
    </row>
    <row r="4819" spans="4:13">
      <c r="D4819" s="12"/>
      <c r="E4819" s="89"/>
      <c r="F4819" s="12"/>
      <c r="G4819" s="12"/>
      <c r="H4819" s="12"/>
      <c r="I4819" s="12"/>
      <c r="J4819" s="12"/>
      <c r="K4819" s="12"/>
      <c r="L4819" s="12"/>
      <c r="M4819" s="12"/>
    </row>
    <row r="4820" spans="4:13">
      <c r="D4820" s="12"/>
      <c r="E4820" s="89"/>
      <c r="F4820" s="12"/>
      <c r="G4820" s="12"/>
      <c r="H4820" s="12"/>
      <c r="I4820" s="12"/>
      <c r="J4820" s="12"/>
      <c r="K4820" s="12"/>
      <c r="L4820" s="12"/>
      <c r="M4820" s="12"/>
    </row>
    <row r="4821" spans="4:13">
      <c r="D4821" s="12"/>
      <c r="E4821" s="89"/>
      <c r="F4821" s="12"/>
      <c r="G4821" s="12"/>
      <c r="H4821" s="12"/>
      <c r="I4821" s="12"/>
      <c r="J4821" s="12"/>
      <c r="K4821" s="12"/>
      <c r="L4821" s="12"/>
      <c r="M4821" s="12"/>
    </row>
    <row r="4822" spans="4:13">
      <c r="D4822" s="12"/>
      <c r="E4822" s="89"/>
      <c r="F4822" s="12"/>
      <c r="G4822" s="12"/>
      <c r="H4822" s="12"/>
      <c r="I4822" s="12"/>
      <c r="J4822" s="12"/>
      <c r="K4822" s="12"/>
      <c r="L4822" s="12"/>
      <c r="M4822" s="12"/>
    </row>
    <row r="4823" spans="4:13">
      <c r="D4823" s="12"/>
      <c r="E4823" s="89"/>
      <c r="F4823" s="12"/>
      <c r="G4823" s="12"/>
      <c r="H4823" s="12"/>
      <c r="I4823" s="12"/>
      <c r="J4823" s="12"/>
      <c r="K4823" s="12"/>
      <c r="L4823" s="12"/>
      <c r="M4823" s="12"/>
    </row>
    <row r="4824" spans="4:13">
      <c r="D4824" s="12"/>
      <c r="E4824" s="89"/>
      <c r="F4824" s="12"/>
      <c r="G4824" s="12"/>
      <c r="H4824" s="12"/>
      <c r="I4824" s="12"/>
      <c r="J4824" s="12"/>
      <c r="K4824" s="12"/>
      <c r="L4824" s="12"/>
      <c r="M4824" s="12"/>
    </row>
    <row r="4825" spans="4:13">
      <c r="D4825" s="12"/>
      <c r="E4825" s="89"/>
      <c r="F4825" s="12"/>
      <c r="G4825" s="12"/>
      <c r="H4825" s="12"/>
      <c r="I4825" s="12"/>
      <c r="J4825" s="12"/>
      <c r="K4825" s="12"/>
      <c r="L4825" s="12"/>
      <c r="M4825" s="12"/>
    </row>
    <row r="4826" spans="4:13">
      <c r="D4826" s="12"/>
      <c r="E4826" s="89"/>
      <c r="F4826" s="12"/>
      <c r="G4826" s="12"/>
      <c r="H4826" s="12"/>
      <c r="I4826" s="12"/>
      <c r="J4826" s="12"/>
      <c r="K4826" s="12"/>
      <c r="L4826" s="12"/>
      <c r="M4826" s="12"/>
    </row>
    <row r="4827" spans="4:13">
      <c r="D4827" s="12"/>
      <c r="E4827" s="89"/>
      <c r="F4827" s="12"/>
      <c r="G4827" s="12"/>
      <c r="H4827" s="12"/>
      <c r="I4827" s="12"/>
      <c r="J4827" s="12"/>
      <c r="K4827" s="12"/>
      <c r="L4827" s="12"/>
      <c r="M4827" s="12"/>
    </row>
    <row r="4828" spans="4:13">
      <c r="D4828" s="12"/>
      <c r="E4828" s="89"/>
      <c r="F4828" s="12"/>
      <c r="G4828" s="12"/>
      <c r="H4828" s="12"/>
      <c r="I4828" s="12"/>
      <c r="J4828" s="12"/>
      <c r="K4828" s="12"/>
      <c r="L4828" s="12"/>
      <c r="M4828" s="12"/>
    </row>
    <row r="4829" spans="4:13">
      <c r="D4829" s="12"/>
      <c r="E4829" s="89"/>
      <c r="F4829" s="12"/>
      <c r="G4829" s="12"/>
      <c r="H4829" s="12"/>
      <c r="I4829" s="12"/>
      <c r="J4829" s="12"/>
      <c r="K4829" s="12"/>
      <c r="L4829" s="12"/>
      <c r="M4829" s="12"/>
    </row>
    <row r="4830" spans="4:13">
      <c r="D4830" s="12"/>
      <c r="E4830" s="89"/>
      <c r="F4830" s="12"/>
      <c r="G4830" s="12"/>
      <c r="H4830" s="12"/>
      <c r="I4830" s="12"/>
      <c r="J4830" s="12"/>
      <c r="K4830" s="12"/>
      <c r="L4830" s="12"/>
      <c r="M4830" s="12"/>
    </row>
    <row r="4831" spans="4:13">
      <c r="D4831" s="12"/>
      <c r="E4831" s="89"/>
      <c r="F4831" s="12"/>
      <c r="G4831" s="12"/>
      <c r="H4831" s="12"/>
      <c r="I4831" s="12"/>
      <c r="J4831" s="12"/>
      <c r="K4831" s="12"/>
      <c r="L4831" s="12"/>
      <c r="M4831" s="12"/>
    </row>
    <row r="4832" spans="4:13">
      <c r="D4832" s="12"/>
      <c r="E4832" s="89"/>
      <c r="F4832" s="12"/>
      <c r="G4832" s="12"/>
      <c r="H4832" s="12"/>
      <c r="I4832" s="12"/>
      <c r="J4832" s="12"/>
      <c r="K4832" s="12"/>
      <c r="L4832" s="12"/>
      <c r="M4832" s="12"/>
    </row>
    <row r="4833" spans="4:13">
      <c r="D4833" s="12"/>
      <c r="E4833" s="89"/>
      <c r="F4833" s="12"/>
      <c r="G4833" s="12"/>
      <c r="H4833" s="12"/>
      <c r="I4833" s="12"/>
      <c r="J4833" s="12"/>
      <c r="K4833" s="12"/>
      <c r="L4833" s="12"/>
      <c r="M4833" s="12"/>
    </row>
    <row r="4834" spans="4:13">
      <c r="D4834" s="12"/>
      <c r="E4834" s="89"/>
      <c r="F4834" s="12"/>
      <c r="G4834" s="12"/>
      <c r="H4834" s="12"/>
      <c r="I4834" s="12"/>
      <c r="J4834" s="12"/>
      <c r="K4834" s="12"/>
      <c r="L4834" s="12"/>
      <c r="M4834" s="12"/>
    </row>
    <row r="4835" spans="4:13">
      <c r="D4835" s="12"/>
      <c r="E4835" s="89"/>
      <c r="F4835" s="12"/>
      <c r="G4835" s="12"/>
      <c r="H4835" s="12"/>
      <c r="I4835" s="12"/>
      <c r="J4835" s="12"/>
      <c r="K4835" s="12"/>
      <c r="L4835" s="12"/>
      <c r="M4835" s="12"/>
    </row>
    <row r="4836" spans="4:13">
      <c r="D4836" s="12"/>
      <c r="E4836" s="89"/>
      <c r="F4836" s="12"/>
      <c r="G4836" s="12"/>
      <c r="H4836" s="12"/>
      <c r="I4836" s="12"/>
      <c r="J4836" s="12"/>
      <c r="K4836" s="12"/>
      <c r="L4836" s="12"/>
      <c r="M4836" s="12"/>
    </row>
    <row r="4837" spans="4:13">
      <c r="D4837" s="12"/>
      <c r="E4837" s="89"/>
      <c r="F4837" s="12"/>
      <c r="G4837" s="12"/>
      <c r="H4837" s="12"/>
      <c r="I4837" s="12"/>
      <c r="J4837" s="12"/>
      <c r="K4837" s="12"/>
      <c r="L4837" s="12"/>
      <c r="M4837" s="12"/>
    </row>
    <row r="4838" spans="4:13">
      <c r="D4838" s="12"/>
      <c r="E4838" s="89"/>
      <c r="F4838" s="12"/>
      <c r="G4838" s="12"/>
      <c r="H4838" s="12"/>
      <c r="I4838" s="12"/>
      <c r="J4838" s="12"/>
      <c r="K4838" s="12"/>
      <c r="L4838" s="12"/>
      <c r="M4838" s="12"/>
    </row>
    <row r="4839" spans="4:13">
      <c r="D4839" s="12"/>
      <c r="E4839" s="89"/>
      <c r="F4839" s="12"/>
      <c r="G4839" s="12"/>
      <c r="H4839" s="12"/>
      <c r="I4839" s="12"/>
      <c r="J4839" s="12"/>
      <c r="K4839" s="12"/>
      <c r="L4839" s="12"/>
      <c r="M4839" s="12"/>
    </row>
    <row r="4840" spans="4:13">
      <c r="D4840" s="12"/>
      <c r="E4840" s="89"/>
      <c r="F4840" s="12"/>
      <c r="G4840" s="12"/>
      <c r="H4840" s="12"/>
      <c r="I4840" s="12"/>
      <c r="J4840" s="12"/>
      <c r="K4840" s="12"/>
      <c r="L4840" s="12"/>
      <c r="M4840" s="12"/>
    </row>
    <row r="4841" spans="4:13">
      <c r="D4841" s="12"/>
      <c r="E4841" s="89"/>
      <c r="F4841" s="12"/>
      <c r="G4841" s="12"/>
      <c r="H4841" s="12"/>
      <c r="I4841" s="12"/>
      <c r="J4841" s="12"/>
      <c r="K4841" s="12"/>
      <c r="L4841" s="12"/>
      <c r="M4841" s="12"/>
    </row>
    <row r="4842" spans="4:13">
      <c r="D4842" s="12"/>
      <c r="E4842" s="89"/>
      <c r="F4842" s="12"/>
      <c r="G4842" s="12"/>
      <c r="H4842" s="12"/>
      <c r="I4842" s="12"/>
      <c r="J4842" s="12"/>
      <c r="K4842" s="12"/>
      <c r="L4842" s="12"/>
      <c r="M4842" s="12"/>
    </row>
    <row r="4843" spans="4:13">
      <c r="D4843" s="12"/>
      <c r="E4843" s="89"/>
      <c r="F4843" s="12"/>
      <c r="G4843" s="12"/>
      <c r="H4843" s="12"/>
      <c r="I4843" s="12"/>
      <c r="J4843" s="12"/>
      <c r="K4843" s="12"/>
      <c r="L4843" s="12"/>
      <c r="M4843" s="12"/>
    </row>
    <row r="4844" spans="4:13">
      <c r="D4844" s="12"/>
      <c r="E4844" s="89"/>
      <c r="F4844" s="12"/>
      <c r="G4844" s="12"/>
      <c r="H4844" s="12"/>
      <c r="I4844" s="12"/>
      <c r="J4844" s="12"/>
      <c r="K4844" s="12"/>
      <c r="L4844" s="12"/>
      <c r="M4844" s="12"/>
    </row>
    <row r="4845" spans="4:13">
      <c r="D4845" s="12"/>
      <c r="E4845" s="89"/>
      <c r="F4845" s="12"/>
      <c r="G4845" s="12"/>
      <c r="H4845" s="12"/>
      <c r="I4845" s="12"/>
      <c r="J4845" s="12"/>
      <c r="K4845" s="12"/>
      <c r="L4845" s="12"/>
      <c r="M4845" s="12"/>
    </row>
    <row r="4846" spans="4:13">
      <c r="D4846" s="12"/>
      <c r="E4846" s="89"/>
      <c r="F4846" s="12"/>
      <c r="G4846" s="12"/>
      <c r="H4846" s="12"/>
      <c r="I4846" s="12"/>
      <c r="J4846" s="12"/>
      <c r="K4846" s="12"/>
      <c r="L4846" s="12"/>
      <c r="M4846" s="12"/>
    </row>
    <row r="4847" spans="4:13">
      <c r="D4847" s="12"/>
      <c r="E4847" s="89"/>
      <c r="F4847" s="12"/>
      <c r="G4847" s="12"/>
      <c r="H4847" s="12"/>
      <c r="I4847" s="12"/>
      <c r="J4847" s="12"/>
      <c r="K4847" s="12"/>
      <c r="L4847" s="12"/>
      <c r="M4847" s="12"/>
    </row>
    <row r="4848" spans="4:13">
      <c r="D4848" s="12"/>
      <c r="E4848" s="89"/>
      <c r="F4848" s="12"/>
      <c r="G4848" s="12"/>
      <c r="H4848" s="12"/>
      <c r="I4848" s="12"/>
      <c r="J4848" s="12"/>
      <c r="K4848" s="12"/>
      <c r="L4848" s="12"/>
      <c r="M4848" s="12"/>
    </row>
    <row r="4849" spans="4:13">
      <c r="D4849" s="12"/>
      <c r="E4849" s="89"/>
      <c r="F4849" s="12"/>
      <c r="G4849" s="12"/>
      <c r="H4849" s="12"/>
      <c r="I4849" s="12"/>
      <c r="J4849" s="12"/>
      <c r="K4849" s="12"/>
      <c r="L4849" s="12"/>
      <c r="M4849" s="12"/>
    </row>
    <row r="4850" spans="4:13">
      <c r="D4850" s="12"/>
      <c r="E4850" s="89"/>
      <c r="F4850" s="12"/>
      <c r="G4850" s="12"/>
      <c r="H4850" s="12"/>
      <c r="I4850" s="12"/>
      <c r="J4850" s="12"/>
      <c r="K4850" s="12"/>
      <c r="L4850" s="12"/>
      <c r="M4850" s="12"/>
    </row>
    <row r="4851" spans="4:13">
      <c r="D4851" s="12"/>
      <c r="E4851" s="89"/>
      <c r="F4851" s="12"/>
      <c r="G4851" s="12"/>
      <c r="H4851" s="12"/>
      <c r="I4851" s="12"/>
      <c r="J4851" s="12"/>
      <c r="K4851" s="12"/>
      <c r="L4851" s="12"/>
      <c r="M4851" s="12"/>
    </row>
    <row r="4852" spans="4:13">
      <c r="D4852" s="12"/>
      <c r="E4852" s="89"/>
      <c r="F4852" s="12"/>
      <c r="G4852" s="12"/>
      <c r="H4852" s="12"/>
      <c r="I4852" s="12"/>
      <c r="J4852" s="12"/>
      <c r="K4852" s="12"/>
      <c r="L4852" s="12"/>
      <c r="M4852" s="12"/>
    </row>
    <row r="4853" spans="4:13">
      <c r="D4853" s="12"/>
      <c r="E4853" s="89"/>
      <c r="F4853" s="12"/>
      <c r="G4853" s="12"/>
      <c r="H4853" s="12"/>
      <c r="I4853" s="12"/>
      <c r="J4853" s="12"/>
      <c r="K4853" s="12"/>
      <c r="L4853" s="12"/>
      <c r="M4853" s="12"/>
    </row>
    <row r="4854" spans="4:13">
      <c r="D4854" s="12"/>
      <c r="E4854" s="89"/>
      <c r="F4854" s="12"/>
      <c r="G4854" s="12"/>
      <c r="H4854" s="12"/>
      <c r="I4854" s="12"/>
      <c r="J4854" s="12"/>
      <c r="K4854" s="12"/>
      <c r="L4854" s="12"/>
      <c r="M4854" s="12"/>
    </row>
    <row r="4855" spans="4:13">
      <c r="D4855" s="12"/>
      <c r="E4855" s="89"/>
      <c r="F4855" s="12"/>
      <c r="G4855" s="12"/>
      <c r="H4855" s="12"/>
      <c r="I4855" s="12"/>
      <c r="J4855" s="12"/>
      <c r="K4855" s="12"/>
      <c r="L4855" s="12"/>
      <c r="M4855" s="12"/>
    </row>
    <row r="4856" spans="4:13">
      <c r="D4856" s="12"/>
      <c r="E4856" s="89"/>
      <c r="F4856" s="12"/>
      <c r="G4856" s="12"/>
      <c r="H4856" s="12"/>
      <c r="I4856" s="12"/>
      <c r="J4856" s="12"/>
      <c r="K4856" s="12"/>
      <c r="L4856" s="12"/>
      <c r="M4856" s="12"/>
    </row>
    <row r="4857" spans="4:13">
      <c r="D4857" s="12"/>
      <c r="E4857" s="89"/>
      <c r="F4857" s="12"/>
      <c r="G4857" s="12"/>
      <c r="H4857" s="12"/>
      <c r="I4857" s="12"/>
      <c r="J4857" s="12"/>
      <c r="K4857" s="12"/>
      <c r="L4857" s="12"/>
      <c r="M4857" s="12"/>
    </row>
    <row r="4858" spans="4:13">
      <c r="D4858" s="12"/>
      <c r="E4858" s="89"/>
      <c r="F4858" s="12"/>
      <c r="G4858" s="12"/>
      <c r="H4858" s="12"/>
      <c r="I4858" s="12"/>
      <c r="J4858" s="12"/>
      <c r="K4858" s="12"/>
      <c r="L4858" s="12"/>
      <c r="M4858" s="12"/>
    </row>
    <row r="4859" spans="4:13">
      <c r="D4859" s="12"/>
      <c r="E4859" s="89"/>
      <c r="F4859" s="12"/>
      <c r="G4859" s="12"/>
      <c r="H4859" s="12"/>
      <c r="I4859" s="12"/>
      <c r="J4859" s="12"/>
      <c r="K4859" s="12"/>
      <c r="L4859" s="12"/>
      <c r="M4859" s="12"/>
    </row>
    <row r="4860" spans="4:13">
      <c r="D4860" s="12"/>
      <c r="E4860" s="89"/>
      <c r="F4860" s="12"/>
      <c r="G4860" s="12"/>
      <c r="H4860" s="12"/>
      <c r="I4860" s="12"/>
      <c r="J4860" s="12"/>
      <c r="K4860" s="12"/>
      <c r="L4860" s="12"/>
      <c r="M4860" s="12"/>
    </row>
    <row r="4861" spans="4:13">
      <c r="D4861" s="12"/>
      <c r="E4861" s="89"/>
      <c r="F4861" s="12"/>
      <c r="G4861" s="12"/>
      <c r="H4861" s="12"/>
      <c r="I4861" s="12"/>
      <c r="J4861" s="12"/>
      <c r="K4861" s="12"/>
      <c r="L4861" s="12"/>
      <c r="M4861" s="12"/>
    </row>
    <row r="4862" spans="4:13">
      <c r="D4862" s="12"/>
      <c r="E4862" s="89"/>
      <c r="F4862" s="12"/>
      <c r="G4862" s="12"/>
      <c r="H4862" s="12"/>
      <c r="I4862" s="12"/>
      <c r="J4862" s="12"/>
      <c r="K4862" s="12"/>
      <c r="L4862" s="12"/>
      <c r="M4862" s="12"/>
    </row>
    <row r="4863" spans="4:13">
      <c r="D4863" s="12"/>
      <c r="E4863" s="89"/>
      <c r="F4863" s="12"/>
      <c r="G4863" s="12"/>
      <c r="H4863" s="12"/>
      <c r="I4863" s="12"/>
      <c r="J4863" s="12"/>
      <c r="K4863" s="12"/>
      <c r="L4863" s="12"/>
      <c r="M4863" s="12"/>
    </row>
    <row r="4864" spans="4:13">
      <c r="D4864" s="12"/>
      <c r="E4864" s="89"/>
      <c r="F4864" s="12"/>
      <c r="G4864" s="12"/>
      <c r="H4864" s="12"/>
      <c r="I4864" s="12"/>
      <c r="J4864" s="12"/>
      <c r="K4864" s="12"/>
      <c r="L4864" s="12"/>
      <c r="M4864" s="12"/>
    </row>
    <row r="4865" spans="4:13">
      <c r="D4865" s="12"/>
      <c r="E4865" s="89"/>
      <c r="F4865" s="12"/>
      <c r="G4865" s="12"/>
      <c r="H4865" s="12"/>
      <c r="I4865" s="12"/>
      <c r="J4865" s="12"/>
      <c r="K4865" s="12"/>
      <c r="L4865" s="12"/>
      <c r="M4865" s="12"/>
    </row>
    <row r="4866" spans="4:13">
      <c r="D4866" s="12"/>
      <c r="E4866" s="89"/>
      <c r="F4866" s="12"/>
      <c r="G4866" s="12"/>
      <c r="H4866" s="12"/>
      <c r="I4866" s="12"/>
      <c r="J4866" s="12"/>
      <c r="K4866" s="12"/>
      <c r="L4866" s="12"/>
      <c r="M4866" s="12"/>
    </row>
    <row r="4867" spans="4:13">
      <c r="D4867" s="12"/>
      <c r="E4867" s="89"/>
      <c r="F4867" s="12"/>
      <c r="G4867" s="12"/>
      <c r="H4867" s="12"/>
      <c r="I4867" s="12"/>
      <c r="J4867" s="12"/>
      <c r="K4867" s="12"/>
      <c r="L4867" s="12"/>
      <c r="M4867" s="12"/>
    </row>
    <row r="4868" spans="4:13">
      <c r="D4868" s="12"/>
      <c r="E4868" s="89"/>
      <c r="F4868" s="12"/>
      <c r="G4868" s="12"/>
      <c r="H4868" s="12"/>
      <c r="I4868" s="12"/>
      <c r="J4868" s="12"/>
      <c r="K4868" s="12"/>
      <c r="L4868" s="12"/>
      <c r="M4868" s="12"/>
    </row>
    <row r="4869" spans="4:13">
      <c r="D4869" s="12"/>
      <c r="E4869" s="89"/>
      <c r="F4869" s="12"/>
      <c r="G4869" s="12"/>
      <c r="H4869" s="12"/>
      <c r="I4869" s="12"/>
      <c r="J4869" s="12"/>
      <c r="K4869" s="12"/>
      <c r="L4869" s="12"/>
      <c r="M4869" s="12"/>
    </row>
    <row r="4870" spans="4:13">
      <c r="D4870" s="12"/>
      <c r="E4870" s="89"/>
      <c r="F4870" s="12"/>
      <c r="G4870" s="12"/>
      <c r="H4870" s="12"/>
      <c r="I4870" s="12"/>
      <c r="J4870" s="12"/>
      <c r="K4870" s="12"/>
      <c r="L4870" s="12"/>
      <c r="M4870" s="12"/>
    </row>
    <row r="4871" spans="4:13">
      <c r="D4871" s="12"/>
      <c r="E4871" s="89"/>
      <c r="F4871" s="12"/>
      <c r="G4871" s="12"/>
      <c r="H4871" s="12"/>
      <c r="I4871" s="12"/>
      <c r="J4871" s="12"/>
      <c r="K4871" s="12"/>
      <c r="L4871" s="12"/>
      <c r="M4871" s="12"/>
    </row>
    <row r="4872" spans="4:13">
      <c r="D4872" s="12"/>
      <c r="E4872" s="89"/>
      <c r="F4872" s="12"/>
      <c r="G4872" s="12"/>
      <c r="H4872" s="12"/>
      <c r="I4872" s="12"/>
      <c r="J4872" s="12"/>
      <c r="K4872" s="12"/>
      <c r="L4872" s="12"/>
      <c r="M4872" s="12"/>
    </row>
    <row r="4873" spans="4:13">
      <c r="D4873" s="12"/>
      <c r="E4873" s="89"/>
      <c r="F4873" s="12"/>
      <c r="G4873" s="12"/>
      <c r="H4873" s="12"/>
      <c r="I4873" s="12"/>
      <c r="J4873" s="12"/>
      <c r="K4873" s="12"/>
      <c r="L4873" s="12"/>
      <c r="M4873" s="12"/>
    </row>
    <row r="4874" spans="4:13">
      <c r="D4874" s="12"/>
      <c r="E4874" s="89"/>
      <c r="F4874" s="12"/>
      <c r="G4874" s="12"/>
      <c r="H4874" s="12"/>
      <c r="I4874" s="12"/>
      <c r="J4874" s="12"/>
      <c r="K4874" s="12"/>
      <c r="L4874" s="12"/>
      <c r="M4874" s="12"/>
    </row>
    <row r="4875" spans="4:13">
      <c r="D4875" s="12"/>
      <c r="E4875" s="89"/>
      <c r="F4875" s="12"/>
      <c r="G4875" s="12"/>
      <c r="H4875" s="12"/>
      <c r="I4875" s="12"/>
      <c r="J4875" s="12"/>
      <c r="K4875" s="12"/>
      <c r="L4875" s="12"/>
      <c r="M4875" s="12"/>
    </row>
    <row r="4876" spans="4:13">
      <c r="D4876" s="12"/>
      <c r="E4876" s="89"/>
      <c r="F4876" s="12"/>
      <c r="G4876" s="12"/>
      <c r="H4876" s="12"/>
      <c r="I4876" s="12"/>
      <c r="J4876" s="12"/>
      <c r="K4876" s="12"/>
      <c r="L4876" s="12"/>
      <c r="M4876" s="12"/>
    </row>
    <row r="4877" spans="4:13">
      <c r="D4877" s="12"/>
      <c r="E4877" s="89"/>
      <c r="F4877" s="12"/>
      <c r="G4877" s="12"/>
      <c r="H4877" s="12"/>
      <c r="I4877" s="12"/>
      <c r="J4877" s="12"/>
      <c r="K4877" s="12"/>
      <c r="L4877" s="12"/>
      <c r="M4877" s="12"/>
    </row>
    <row r="4878" spans="4:13">
      <c r="D4878" s="12"/>
      <c r="E4878" s="89"/>
      <c r="F4878" s="12"/>
      <c r="G4878" s="12"/>
      <c r="H4878" s="12"/>
      <c r="I4878" s="12"/>
      <c r="J4878" s="12"/>
      <c r="K4878" s="12"/>
      <c r="L4878" s="12"/>
      <c r="M4878" s="12"/>
    </row>
    <row r="4879" spans="4:13">
      <c r="D4879" s="12"/>
      <c r="E4879" s="89"/>
      <c r="F4879" s="12"/>
      <c r="G4879" s="12"/>
      <c r="H4879" s="12"/>
      <c r="I4879" s="12"/>
      <c r="J4879" s="12"/>
      <c r="K4879" s="12"/>
      <c r="L4879" s="12"/>
      <c r="M4879" s="12"/>
    </row>
    <row r="4880" spans="4:13">
      <c r="D4880" s="12"/>
      <c r="E4880" s="89"/>
      <c r="F4880" s="12"/>
      <c r="G4880" s="12"/>
      <c r="H4880" s="12"/>
      <c r="I4880" s="12"/>
      <c r="J4880" s="12"/>
      <c r="K4880" s="12"/>
      <c r="L4880" s="12"/>
      <c r="M4880" s="12"/>
    </row>
    <row r="4881" spans="4:13">
      <c r="D4881" s="12"/>
      <c r="E4881" s="89"/>
      <c r="F4881" s="12"/>
      <c r="G4881" s="12"/>
      <c r="H4881" s="12"/>
      <c r="I4881" s="12"/>
      <c r="J4881" s="12"/>
      <c r="K4881" s="12"/>
      <c r="L4881" s="12"/>
      <c r="M4881" s="12"/>
    </row>
    <row r="4882" spans="4:13">
      <c r="D4882" s="12"/>
      <c r="E4882" s="89"/>
      <c r="F4882" s="12"/>
      <c r="G4882" s="12"/>
      <c r="H4882" s="12"/>
      <c r="I4882" s="12"/>
      <c r="J4882" s="12"/>
      <c r="K4882" s="12"/>
      <c r="L4882" s="12"/>
      <c r="M4882" s="12"/>
    </row>
    <row r="4883" spans="4:13">
      <c r="D4883" s="12"/>
      <c r="E4883" s="89"/>
      <c r="F4883" s="12"/>
      <c r="G4883" s="12"/>
      <c r="H4883" s="12"/>
      <c r="I4883" s="12"/>
      <c r="J4883" s="12"/>
      <c r="K4883" s="12"/>
      <c r="L4883" s="12"/>
      <c r="M4883" s="12"/>
    </row>
    <row r="4884" spans="4:13">
      <c r="D4884" s="12"/>
      <c r="E4884" s="89"/>
      <c r="F4884" s="12"/>
      <c r="G4884" s="12"/>
      <c r="H4884" s="12"/>
      <c r="I4884" s="12"/>
      <c r="J4884" s="12"/>
      <c r="K4884" s="12"/>
      <c r="L4884" s="12"/>
      <c r="M4884" s="12"/>
    </row>
    <row r="4885" spans="4:13">
      <c r="D4885" s="12"/>
      <c r="E4885" s="89"/>
      <c r="F4885" s="12"/>
      <c r="G4885" s="12"/>
      <c r="H4885" s="12"/>
      <c r="I4885" s="12"/>
      <c r="J4885" s="12"/>
      <c r="K4885" s="12"/>
      <c r="L4885" s="12"/>
      <c r="M4885" s="12"/>
    </row>
    <row r="4886" spans="4:13">
      <c r="D4886" s="12"/>
      <c r="E4886" s="89"/>
      <c r="F4886" s="12"/>
      <c r="G4886" s="12"/>
      <c r="H4886" s="12"/>
      <c r="I4886" s="12"/>
      <c r="J4886" s="12"/>
      <c r="K4886" s="12"/>
      <c r="L4886" s="12"/>
      <c r="M4886" s="12"/>
    </row>
    <row r="4887" spans="4:13">
      <c r="D4887" s="12"/>
      <c r="E4887" s="89"/>
      <c r="F4887" s="12"/>
      <c r="G4887" s="12"/>
      <c r="H4887" s="12"/>
      <c r="I4887" s="12"/>
      <c r="J4887" s="12"/>
      <c r="K4887" s="12"/>
      <c r="L4887" s="12"/>
      <c r="M4887" s="12"/>
    </row>
    <row r="4888" spans="4:13">
      <c r="D4888" s="12"/>
      <c r="E4888" s="89"/>
      <c r="F4888" s="12"/>
      <c r="G4888" s="12"/>
      <c r="H4888" s="12"/>
      <c r="I4888" s="12"/>
      <c r="J4888" s="12"/>
      <c r="K4888" s="12"/>
      <c r="L4888" s="12"/>
      <c r="M4888" s="12"/>
    </row>
    <row r="4889" spans="4:13">
      <c r="D4889" s="12"/>
      <c r="E4889" s="89"/>
      <c r="F4889" s="12"/>
      <c r="G4889" s="12"/>
      <c r="H4889" s="12"/>
      <c r="I4889" s="12"/>
      <c r="J4889" s="12"/>
      <c r="K4889" s="12"/>
      <c r="L4889" s="12"/>
      <c r="M4889" s="12"/>
    </row>
    <row r="4890" spans="4:13">
      <c r="D4890" s="12"/>
      <c r="E4890" s="89"/>
      <c r="F4890" s="12"/>
      <c r="G4890" s="12"/>
      <c r="H4890" s="12"/>
      <c r="I4890" s="12"/>
      <c r="J4890" s="12"/>
      <c r="K4890" s="12"/>
      <c r="L4890" s="12"/>
      <c r="M4890" s="12"/>
    </row>
    <row r="4891" spans="4:13">
      <c r="D4891" s="12"/>
      <c r="E4891" s="89"/>
      <c r="F4891" s="12"/>
      <c r="G4891" s="12"/>
      <c r="H4891" s="12"/>
      <c r="I4891" s="12"/>
      <c r="J4891" s="12"/>
      <c r="K4891" s="12"/>
      <c r="L4891" s="12"/>
      <c r="M4891" s="12"/>
    </row>
    <row r="4892" spans="4:13">
      <c r="D4892" s="12"/>
      <c r="E4892" s="89"/>
      <c r="F4892" s="12"/>
      <c r="G4892" s="12"/>
      <c r="H4892" s="12"/>
      <c r="I4892" s="12"/>
      <c r="J4892" s="12"/>
      <c r="K4892" s="12"/>
      <c r="L4892" s="12"/>
      <c r="M4892" s="12"/>
    </row>
    <row r="4893" spans="4:13">
      <c r="D4893" s="12"/>
      <c r="E4893" s="89"/>
      <c r="F4893" s="12"/>
      <c r="G4893" s="12"/>
      <c r="H4893" s="12"/>
      <c r="I4893" s="12"/>
      <c r="J4893" s="12"/>
      <c r="K4893" s="12"/>
      <c r="L4893" s="12"/>
      <c r="M4893" s="12"/>
    </row>
    <row r="4894" spans="4:13">
      <c r="D4894" s="12"/>
      <c r="E4894" s="89"/>
      <c r="F4894" s="12"/>
      <c r="G4894" s="12"/>
      <c r="H4894" s="12"/>
      <c r="I4894" s="12"/>
      <c r="J4894" s="12"/>
      <c r="K4894" s="12"/>
      <c r="L4894" s="12"/>
      <c r="M4894" s="12"/>
    </row>
    <row r="4895" spans="4:13">
      <c r="D4895" s="12"/>
      <c r="E4895" s="89"/>
      <c r="F4895" s="12"/>
      <c r="G4895" s="12"/>
      <c r="H4895" s="12"/>
      <c r="I4895" s="12"/>
      <c r="J4895" s="12"/>
      <c r="K4895" s="12"/>
      <c r="L4895" s="12"/>
      <c r="M4895" s="12"/>
    </row>
    <row r="4896" spans="4:13">
      <c r="D4896" s="12"/>
      <c r="E4896" s="89"/>
      <c r="F4896" s="12"/>
      <c r="G4896" s="12"/>
      <c r="H4896" s="12"/>
      <c r="I4896" s="12"/>
      <c r="J4896" s="12"/>
      <c r="K4896" s="12"/>
      <c r="L4896" s="12"/>
      <c r="M4896" s="12"/>
    </row>
    <row r="4897" spans="4:13">
      <c r="D4897" s="12"/>
      <c r="E4897" s="89"/>
      <c r="F4897" s="12"/>
      <c r="G4897" s="12"/>
      <c r="H4897" s="12"/>
      <c r="I4897" s="12"/>
      <c r="J4897" s="12"/>
      <c r="K4897" s="12"/>
      <c r="L4897" s="12"/>
      <c r="M4897" s="12"/>
    </row>
    <row r="4898" spans="4:13">
      <c r="D4898" s="12"/>
      <c r="E4898" s="89"/>
      <c r="F4898" s="12"/>
      <c r="G4898" s="12"/>
      <c r="H4898" s="12"/>
      <c r="I4898" s="12"/>
      <c r="J4898" s="12"/>
      <c r="K4898" s="12"/>
      <c r="L4898" s="12"/>
      <c r="M4898" s="12"/>
    </row>
    <row r="4899" spans="4:13">
      <c r="D4899" s="12"/>
      <c r="E4899" s="89"/>
      <c r="F4899" s="12"/>
      <c r="G4899" s="12"/>
      <c r="H4899" s="12"/>
      <c r="I4899" s="12"/>
      <c r="J4899" s="12"/>
      <c r="K4899" s="12"/>
      <c r="L4899" s="12"/>
      <c r="M4899" s="12"/>
    </row>
    <row r="4900" spans="4:13">
      <c r="D4900" s="12"/>
      <c r="E4900" s="89"/>
      <c r="F4900" s="12"/>
      <c r="G4900" s="12"/>
      <c r="H4900" s="12"/>
      <c r="I4900" s="12"/>
      <c r="J4900" s="12"/>
      <c r="K4900" s="12"/>
      <c r="L4900" s="12"/>
      <c r="M4900" s="12"/>
    </row>
    <row r="4901" spans="4:13">
      <c r="D4901" s="12"/>
      <c r="E4901" s="89"/>
      <c r="F4901" s="12"/>
      <c r="G4901" s="12"/>
      <c r="H4901" s="12"/>
      <c r="I4901" s="12"/>
      <c r="J4901" s="12"/>
      <c r="K4901" s="12"/>
      <c r="L4901" s="12"/>
      <c r="M4901" s="12"/>
    </row>
    <row r="4902" spans="4:13">
      <c r="D4902" s="12"/>
      <c r="E4902" s="89"/>
      <c r="F4902" s="12"/>
      <c r="G4902" s="12"/>
      <c r="H4902" s="12"/>
      <c r="I4902" s="12"/>
      <c r="J4902" s="12"/>
      <c r="K4902" s="12"/>
      <c r="L4902" s="12"/>
      <c r="M4902" s="12"/>
    </row>
    <row r="4903" spans="4:13">
      <c r="D4903" s="12"/>
      <c r="E4903" s="89"/>
      <c r="F4903" s="12"/>
      <c r="G4903" s="12"/>
      <c r="H4903" s="12"/>
      <c r="I4903" s="12"/>
      <c r="J4903" s="12"/>
      <c r="K4903" s="12"/>
      <c r="L4903" s="12"/>
      <c r="M4903" s="12"/>
    </row>
    <row r="4904" spans="4:13">
      <c r="D4904" s="12"/>
      <c r="E4904" s="89"/>
      <c r="F4904" s="12"/>
      <c r="G4904" s="12"/>
      <c r="H4904" s="12"/>
      <c r="I4904" s="12"/>
      <c r="J4904" s="12"/>
      <c r="K4904" s="12"/>
      <c r="L4904" s="12"/>
      <c r="M4904" s="12"/>
    </row>
    <row r="4905" spans="4:13">
      <c r="D4905" s="12"/>
      <c r="E4905" s="89"/>
      <c r="F4905" s="12"/>
      <c r="G4905" s="12"/>
      <c r="H4905" s="12"/>
      <c r="I4905" s="12"/>
      <c r="J4905" s="12"/>
      <c r="K4905" s="12"/>
      <c r="L4905" s="12"/>
      <c r="M4905" s="12"/>
    </row>
    <row r="4906" spans="4:13">
      <c r="D4906" s="12"/>
      <c r="E4906" s="89"/>
      <c r="F4906" s="12"/>
      <c r="G4906" s="12"/>
      <c r="H4906" s="12"/>
      <c r="I4906" s="12"/>
      <c r="J4906" s="12"/>
      <c r="K4906" s="12"/>
      <c r="L4906" s="12"/>
      <c r="M4906" s="12"/>
    </row>
    <row r="4907" spans="4:13">
      <c r="D4907" s="12"/>
      <c r="E4907" s="89"/>
      <c r="F4907" s="12"/>
      <c r="G4907" s="12"/>
      <c r="H4907" s="12"/>
      <c r="I4907" s="12"/>
      <c r="J4907" s="12"/>
      <c r="K4907" s="12"/>
      <c r="L4907" s="12"/>
      <c r="M4907" s="12"/>
    </row>
    <row r="4908" spans="4:13">
      <c r="D4908" s="12"/>
      <c r="E4908" s="89"/>
      <c r="F4908" s="12"/>
      <c r="G4908" s="12"/>
      <c r="H4908" s="12"/>
      <c r="I4908" s="12"/>
      <c r="J4908" s="12"/>
      <c r="K4908" s="12"/>
      <c r="L4908" s="12"/>
      <c r="M4908" s="12"/>
    </row>
    <row r="4909" spans="4:13">
      <c r="D4909" s="12"/>
      <c r="E4909" s="89"/>
      <c r="F4909" s="12"/>
      <c r="G4909" s="12"/>
      <c r="H4909" s="12"/>
      <c r="I4909" s="12"/>
      <c r="J4909" s="12"/>
      <c r="K4909" s="12"/>
      <c r="L4909" s="12"/>
      <c r="M4909" s="12"/>
    </row>
    <row r="4910" spans="4:13">
      <c r="D4910" s="12"/>
      <c r="E4910" s="89"/>
      <c r="F4910" s="12"/>
      <c r="G4910" s="12"/>
      <c r="H4910" s="12"/>
      <c r="I4910" s="12"/>
      <c r="J4910" s="12"/>
      <c r="K4910" s="12"/>
      <c r="L4910" s="12"/>
      <c r="M4910" s="12"/>
    </row>
    <row r="4911" spans="4:13">
      <c r="D4911" s="12"/>
      <c r="E4911" s="89"/>
      <c r="F4911" s="12"/>
      <c r="G4911" s="12"/>
      <c r="H4911" s="12"/>
      <c r="I4911" s="12"/>
      <c r="J4911" s="12"/>
      <c r="K4911" s="12"/>
      <c r="L4911" s="12"/>
      <c r="M4911" s="12"/>
    </row>
    <row r="4912" spans="4:13">
      <c r="D4912" s="12"/>
      <c r="E4912" s="89"/>
      <c r="F4912" s="12"/>
      <c r="G4912" s="12"/>
      <c r="H4912" s="12"/>
      <c r="I4912" s="12"/>
      <c r="J4912" s="12"/>
      <c r="K4912" s="12"/>
      <c r="L4912" s="12"/>
      <c r="M4912" s="12"/>
    </row>
    <row r="4913" spans="4:13">
      <c r="D4913" s="12"/>
      <c r="E4913" s="89"/>
      <c r="F4913" s="12"/>
      <c r="G4913" s="12"/>
      <c r="H4913" s="12"/>
      <c r="I4913" s="12"/>
      <c r="J4913" s="12"/>
      <c r="K4913" s="12"/>
      <c r="L4913" s="12"/>
      <c r="M4913" s="12"/>
    </row>
    <row r="4914" spans="4:13">
      <c r="D4914" s="12"/>
      <c r="E4914" s="89"/>
      <c r="F4914" s="12"/>
      <c r="G4914" s="12"/>
      <c r="H4914" s="12"/>
      <c r="I4914" s="12"/>
      <c r="J4914" s="12"/>
      <c r="K4914" s="12"/>
      <c r="L4914" s="12"/>
      <c r="M4914" s="12"/>
    </row>
    <row r="4915" spans="4:13">
      <c r="D4915" s="12"/>
      <c r="E4915" s="89"/>
      <c r="F4915" s="12"/>
      <c r="G4915" s="12"/>
      <c r="H4915" s="12"/>
      <c r="I4915" s="12"/>
      <c r="J4915" s="12"/>
      <c r="K4915" s="12"/>
      <c r="L4915" s="12"/>
      <c r="M4915" s="12"/>
    </row>
    <row r="4916" spans="4:13">
      <c r="D4916" s="12"/>
      <c r="E4916" s="89"/>
      <c r="F4916" s="12"/>
      <c r="G4916" s="12"/>
      <c r="H4916" s="12"/>
      <c r="I4916" s="12"/>
      <c r="J4916" s="12"/>
      <c r="K4916" s="12"/>
      <c r="L4916" s="12"/>
      <c r="M4916" s="12"/>
    </row>
    <row r="4917" spans="4:13">
      <c r="D4917" s="12"/>
      <c r="E4917" s="89"/>
      <c r="F4917" s="12"/>
      <c r="G4917" s="12"/>
      <c r="H4917" s="12"/>
      <c r="I4917" s="12"/>
      <c r="J4917" s="12"/>
      <c r="K4917" s="12"/>
      <c r="L4917" s="12"/>
      <c r="M4917" s="12"/>
    </row>
    <row r="4918" spans="4:13">
      <c r="D4918" s="12"/>
      <c r="E4918" s="89"/>
      <c r="F4918" s="12"/>
      <c r="G4918" s="12"/>
      <c r="H4918" s="12"/>
      <c r="I4918" s="12"/>
      <c r="J4918" s="12"/>
      <c r="K4918" s="12"/>
      <c r="L4918" s="12"/>
      <c r="M4918" s="12"/>
    </row>
    <row r="4919" spans="4:13">
      <c r="D4919" s="12"/>
      <c r="E4919" s="89"/>
      <c r="F4919" s="12"/>
      <c r="G4919" s="12"/>
      <c r="H4919" s="12"/>
      <c r="I4919" s="12"/>
      <c r="J4919" s="12"/>
      <c r="K4919" s="12"/>
      <c r="L4919" s="12"/>
      <c r="M4919" s="12"/>
    </row>
    <row r="4920" spans="4:13">
      <c r="D4920" s="12"/>
      <c r="E4920" s="89"/>
      <c r="F4920" s="12"/>
      <c r="G4920" s="12"/>
      <c r="H4920" s="12"/>
      <c r="I4920" s="12"/>
      <c r="J4920" s="12"/>
      <c r="K4920" s="12"/>
      <c r="L4920" s="12"/>
      <c r="M4920" s="12"/>
    </row>
    <row r="4921" spans="4:13">
      <c r="D4921" s="12"/>
      <c r="E4921" s="89"/>
      <c r="F4921" s="12"/>
      <c r="G4921" s="12"/>
      <c r="H4921" s="12"/>
      <c r="I4921" s="12"/>
      <c r="J4921" s="12"/>
      <c r="K4921" s="12"/>
      <c r="L4921" s="12"/>
      <c r="M4921" s="12"/>
    </row>
    <row r="4922" spans="4:13">
      <c r="D4922" s="12"/>
      <c r="E4922" s="89"/>
      <c r="F4922" s="12"/>
      <c r="G4922" s="12"/>
      <c r="H4922" s="12"/>
      <c r="I4922" s="12"/>
      <c r="J4922" s="12"/>
      <c r="K4922" s="12"/>
      <c r="L4922" s="12"/>
      <c r="M4922" s="12"/>
    </row>
    <row r="4923" spans="4:13">
      <c r="D4923" s="12"/>
      <c r="E4923" s="89"/>
      <c r="F4923" s="12"/>
      <c r="G4923" s="12"/>
      <c r="H4923" s="12"/>
      <c r="I4923" s="12"/>
      <c r="J4923" s="12"/>
      <c r="K4923" s="12"/>
      <c r="L4923" s="12"/>
      <c r="M4923" s="12"/>
    </row>
    <row r="4924" spans="4:13">
      <c r="D4924" s="12"/>
      <c r="E4924" s="89"/>
      <c r="F4924" s="12"/>
      <c r="G4924" s="12"/>
      <c r="H4924" s="12"/>
      <c r="I4924" s="12"/>
      <c r="J4924" s="12"/>
      <c r="K4924" s="12"/>
      <c r="L4924" s="12"/>
      <c r="M4924" s="12"/>
    </row>
    <row r="4925" spans="4:13">
      <c r="D4925" s="12"/>
      <c r="E4925" s="89"/>
      <c r="F4925" s="12"/>
      <c r="G4925" s="12"/>
      <c r="H4925" s="12"/>
      <c r="I4925" s="12"/>
      <c r="J4925" s="12"/>
      <c r="K4925" s="12"/>
      <c r="L4925" s="12"/>
      <c r="M4925" s="12"/>
    </row>
    <row r="4926" spans="4:13">
      <c r="D4926" s="12"/>
      <c r="E4926" s="89"/>
      <c r="F4926" s="12"/>
      <c r="G4926" s="12"/>
      <c r="H4926" s="12"/>
      <c r="I4926" s="12"/>
      <c r="J4926" s="12"/>
      <c r="K4926" s="12"/>
      <c r="L4926" s="12"/>
      <c r="M4926" s="12"/>
    </row>
    <row r="4927" spans="4:13">
      <c r="D4927" s="12"/>
      <c r="E4927" s="89"/>
      <c r="F4927" s="12"/>
      <c r="G4927" s="12"/>
      <c r="H4927" s="12"/>
      <c r="I4927" s="12"/>
      <c r="J4927" s="12"/>
      <c r="K4927" s="12"/>
      <c r="L4927" s="12"/>
      <c r="M4927" s="12"/>
    </row>
    <row r="4928" spans="4:13">
      <c r="D4928" s="12"/>
      <c r="E4928" s="89"/>
      <c r="F4928" s="12"/>
      <c r="G4928" s="12"/>
      <c r="H4928" s="12"/>
      <c r="I4928" s="12"/>
      <c r="J4928" s="12"/>
      <c r="K4928" s="12"/>
      <c r="L4928" s="12"/>
      <c r="M4928" s="12"/>
    </row>
    <row r="4929" spans="4:13">
      <c r="D4929" s="12"/>
      <c r="E4929" s="89"/>
      <c r="F4929" s="12"/>
      <c r="G4929" s="12"/>
      <c r="H4929" s="12"/>
      <c r="I4929" s="12"/>
      <c r="J4929" s="12"/>
      <c r="K4929" s="12"/>
      <c r="L4929" s="12"/>
      <c r="M4929" s="12"/>
    </row>
    <row r="4930" spans="4:13">
      <c r="D4930" s="12"/>
      <c r="E4930" s="89"/>
      <c r="F4930" s="12"/>
      <c r="G4930" s="12"/>
      <c r="H4930" s="12"/>
      <c r="I4930" s="12"/>
      <c r="J4930" s="12"/>
      <c r="K4930" s="12"/>
      <c r="L4930" s="12"/>
      <c r="M4930" s="12"/>
    </row>
    <row r="4931" spans="4:13">
      <c r="D4931" s="12"/>
      <c r="E4931" s="89"/>
      <c r="F4931" s="12"/>
      <c r="G4931" s="12"/>
      <c r="H4931" s="12"/>
      <c r="I4931" s="12"/>
      <c r="J4931" s="12"/>
      <c r="K4931" s="12"/>
      <c r="L4931" s="12"/>
      <c r="M4931" s="12"/>
    </row>
    <row r="4932" spans="4:13">
      <c r="D4932" s="12"/>
      <c r="E4932" s="89"/>
      <c r="F4932" s="12"/>
      <c r="G4932" s="12"/>
      <c r="H4932" s="12"/>
      <c r="I4932" s="12"/>
      <c r="J4932" s="12"/>
      <c r="K4932" s="12"/>
      <c r="L4932" s="12"/>
      <c r="M4932" s="12"/>
    </row>
    <row r="4933" spans="4:13">
      <c r="D4933" s="12"/>
      <c r="E4933" s="89"/>
      <c r="F4933" s="12"/>
      <c r="G4933" s="12"/>
      <c r="H4933" s="12"/>
      <c r="I4933" s="12"/>
      <c r="J4933" s="12"/>
      <c r="K4933" s="12"/>
      <c r="L4933" s="12"/>
      <c r="M4933" s="12"/>
    </row>
    <row r="4934" spans="4:13">
      <c r="D4934" s="12"/>
      <c r="E4934" s="89"/>
      <c r="F4934" s="12"/>
      <c r="G4934" s="12"/>
      <c r="H4934" s="12"/>
      <c r="I4934" s="12"/>
      <c r="J4934" s="12"/>
      <c r="K4934" s="12"/>
      <c r="L4934" s="12"/>
      <c r="M4934" s="12"/>
    </row>
    <row r="4935" spans="4:13">
      <c r="D4935" s="12"/>
      <c r="E4935" s="89"/>
      <c r="F4935" s="12"/>
      <c r="G4935" s="12"/>
      <c r="H4935" s="12"/>
      <c r="I4935" s="12"/>
      <c r="J4935" s="12"/>
      <c r="K4935" s="12"/>
      <c r="L4935" s="12"/>
      <c r="M4935" s="12"/>
    </row>
    <row r="4936" spans="4:13">
      <c r="D4936" s="12"/>
      <c r="E4936" s="89"/>
      <c r="F4936" s="12"/>
      <c r="G4936" s="12"/>
      <c r="H4936" s="12"/>
      <c r="I4936" s="12"/>
      <c r="J4936" s="12"/>
      <c r="K4936" s="12"/>
      <c r="L4936" s="12"/>
      <c r="M4936" s="12"/>
    </row>
    <row r="4937" spans="4:13">
      <c r="D4937" s="12"/>
      <c r="E4937" s="89"/>
      <c r="F4937" s="12"/>
      <c r="G4937" s="12"/>
      <c r="H4937" s="12"/>
      <c r="I4937" s="12"/>
      <c r="J4937" s="12"/>
      <c r="K4937" s="12"/>
      <c r="L4937" s="12"/>
      <c r="M4937" s="12"/>
    </row>
    <row r="4938" spans="4:13">
      <c r="D4938" s="12"/>
      <c r="E4938" s="89"/>
      <c r="F4938" s="12"/>
      <c r="G4938" s="12"/>
      <c r="H4938" s="12"/>
      <c r="I4938" s="12"/>
      <c r="J4938" s="12"/>
      <c r="K4938" s="12"/>
      <c r="L4938" s="12"/>
      <c r="M4938" s="12"/>
    </row>
    <row r="4939" spans="4:13">
      <c r="D4939" s="12"/>
      <c r="E4939" s="89"/>
      <c r="F4939" s="12"/>
      <c r="G4939" s="12"/>
      <c r="H4939" s="12"/>
      <c r="I4939" s="12"/>
      <c r="J4939" s="12"/>
      <c r="K4939" s="12"/>
      <c r="L4939" s="12"/>
      <c r="M4939" s="12"/>
    </row>
    <row r="4940" spans="4:13">
      <c r="D4940" s="12"/>
      <c r="E4940" s="89"/>
      <c r="F4940" s="12"/>
      <c r="G4940" s="12"/>
      <c r="H4940" s="12"/>
      <c r="I4940" s="12"/>
      <c r="J4940" s="12"/>
      <c r="K4940" s="12"/>
      <c r="L4940" s="12"/>
      <c r="M4940" s="12"/>
    </row>
    <row r="4941" spans="4:13">
      <c r="D4941" s="12"/>
      <c r="E4941" s="89"/>
      <c r="F4941" s="12"/>
      <c r="G4941" s="12"/>
      <c r="H4941" s="12"/>
      <c r="I4941" s="12"/>
      <c r="J4941" s="12"/>
      <c r="K4941" s="12"/>
      <c r="L4941" s="12"/>
      <c r="M4941" s="12"/>
    </row>
    <row r="4942" spans="4:13">
      <c r="D4942" s="12"/>
      <c r="E4942" s="89"/>
      <c r="F4942" s="12"/>
      <c r="G4942" s="12"/>
      <c r="H4942" s="12"/>
      <c r="I4942" s="12"/>
      <c r="J4942" s="12"/>
      <c r="K4942" s="12"/>
      <c r="L4942" s="12"/>
      <c r="M4942" s="12"/>
    </row>
    <row r="4943" spans="4:13">
      <c r="D4943" s="12"/>
      <c r="E4943" s="89"/>
      <c r="F4943" s="12"/>
      <c r="G4943" s="12"/>
      <c r="H4943" s="12"/>
      <c r="I4943" s="12"/>
      <c r="J4943" s="12"/>
      <c r="K4943" s="12"/>
      <c r="L4943" s="12"/>
      <c r="M4943" s="12"/>
    </row>
    <row r="4944" spans="4:13">
      <c r="D4944" s="12"/>
      <c r="E4944" s="89"/>
      <c r="F4944" s="12"/>
      <c r="G4944" s="12"/>
      <c r="H4944" s="12"/>
      <c r="I4944" s="12"/>
      <c r="J4944" s="12"/>
      <c r="K4944" s="12"/>
      <c r="L4944" s="12"/>
      <c r="M4944" s="12"/>
    </row>
    <row r="4945" spans="4:13">
      <c r="D4945" s="12"/>
      <c r="E4945" s="89"/>
      <c r="F4945" s="12"/>
      <c r="G4945" s="12"/>
      <c r="H4945" s="12"/>
      <c r="I4945" s="12"/>
      <c r="J4945" s="12"/>
      <c r="K4945" s="12"/>
      <c r="L4945" s="12"/>
      <c r="M4945" s="12"/>
    </row>
    <row r="4946" spans="4:13">
      <c r="D4946" s="12"/>
      <c r="E4946" s="89"/>
      <c r="F4946" s="12"/>
      <c r="G4946" s="12"/>
      <c r="H4946" s="12"/>
      <c r="I4946" s="12"/>
      <c r="J4946" s="12"/>
      <c r="K4946" s="12"/>
      <c r="L4946" s="12"/>
      <c r="M4946" s="12"/>
    </row>
    <row r="4947" spans="4:13">
      <c r="D4947" s="12"/>
      <c r="E4947" s="89"/>
      <c r="F4947" s="12"/>
      <c r="G4947" s="12"/>
      <c r="H4947" s="12"/>
      <c r="I4947" s="12"/>
      <c r="J4947" s="12"/>
      <c r="K4947" s="12"/>
      <c r="L4947" s="12"/>
      <c r="M4947" s="12"/>
    </row>
    <row r="4948" spans="4:13">
      <c r="D4948" s="12"/>
      <c r="E4948" s="89"/>
      <c r="F4948" s="12"/>
      <c r="G4948" s="12"/>
      <c r="H4948" s="12"/>
      <c r="I4948" s="12"/>
      <c r="J4948" s="12"/>
      <c r="K4948" s="12"/>
      <c r="L4948" s="12"/>
      <c r="M4948" s="12"/>
    </row>
    <row r="4949" spans="4:13">
      <c r="D4949" s="12"/>
      <c r="E4949" s="89"/>
      <c r="F4949" s="12"/>
      <c r="G4949" s="12"/>
      <c r="H4949" s="12"/>
      <c r="I4949" s="12"/>
      <c r="J4949" s="12"/>
      <c r="K4949" s="12"/>
      <c r="L4949" s="12"/>
      <c r="M4949" s="12"/>
    </row>
    <row r="4950" spans="4:13">
      <c r="D4950" s="12"/>
      <c r="E4950" s="89"/>
      <c r="F4950" s="12"/>
      <c r="G4950" s="12"/>
      <c r="H4950" s="12"/>
      <c r="I4950" s="12"/>
      <c r="J4950" s="12"/>
      <c r="K4950" s="12"/>
      <c r="L4950" s="12"/>
      <c r="M4950" s="12"/>
    </row>
    <row r="4951" spans="4:13">
      <c r="D4951" s="12"/>
      <c r="E4951" s="89"/>
      <c r="F4951" s="12"/>
      <c r="G4951" s="12"/>
      <c r="H4951" s="12"/>
      <c r="I4951" s="12"/>
      <c r="J4951" s="12"/>
      <c r="K4951" s="12"/>
      <c r="L4951" s="12"/>
      <c r="M4951" s="12"/>
    </row>
    <row r="4952" spans="4:13">
      <c r="D4952" s="12"/>
      <c r="E4952" s="89"/>
      <c r="F4952" s="12"/>
      <c r="G4952" s="12"/>
      <c r="H4952" s="12"/>
      <c r="I4952" s="12"/>
      <c r="J4952" s="12"/>
      <c r="K4952" s="12"/>
      <c r="L4952" s="12"/>
      <c r="M4952" s="12"/>
    </row>
    <row r="4953" spans="4:13">
      <c r="D4953" s="12"/>
      <c r="E4953" s="89"/>
      <c r="F4953" s="12"/>
      <c r="G4953" s="12"/>
      <c r="H4953" s="12"/>
      <c r="I4953" s="12"/>
      <c r="J4953" s="12"/>
      <c r="K4953" s="12"/>
      <c r="L4953" s="12"/>
      <c r="M4953" s="12"/>
    </row>
    <row r="4954" spans="4:13">
      <c r="D4954" s="12"/>
      <c r="E4954" s="89"/>
      <c r="F4954" s="12"/>
      <c r="G4954" s="12"/>
      <c r="H4954" s="12"/>
      <c r="I4954" s="12"/>
      <c r="J4954" s="12"/>
      <c r="K4954" s="12"/>
      <c r="L4954" s="12"/>
      <c r="M4954" s="12"/>
    </row>
    <row r="4955" spans="4:13">
      <c r="D4955" s="12"/>
      <c r="E4955" s="89"/>
      <c r="F4955" s="12"/>
      <c r="G4955" s="12"/>
      <c r="H4955" s="12"/>
      <c r="I4955" s="12"/>
      <c r="J4955" s="12"/>
      <c r="K4955" s="12"/>
      <c r="L4955" s="12"/>
      <c r="M4955" s="12"/>
    </row>
    <row r="4956" spans="4:13">
      <c r="D4956" s="12"/>
      <c r="E4956" s="89"/>
      <c r="F4956" s="12"/>
      <c r="G4956" s="12"/>
      <c r="H4956" s="12"/>
      <c r="I4956" s="12"/>
      <c r="J4956" s="12"/>
      <c r="K4956" s="12"/>
      <c r="L4956" s="12"/>
      <c r="M4956" s="12"/>
    </row>
    <row r="4957" spans="4:13">
      <c r="D4957" s="12"/>
      <c r="E4957" s="89"/>
      <c r="F4957" s="12"/>
      <c r="G4957" s="12"/>
      <c r="H4957" s="12"/>
      <c r="I4957" s="12"/>
      <c r="J4957" s="12"/>
      <c r="K4957" s="12"/>
      <c r="L4957" s="12"/>
      <c r="M4957" s="12"/>
    </row>
    <row r="4958" spans="4:13">
      <c r="D4958" s="12"/>
      <c r="E4958" s="89"/>
      <c r="F4958" s="12"/>
      <c r="G4958" s="12"/>
      <c r="H4958" s="12"/>
      <c r="I4958" s="12"/>
      <c r="J4958" s="12"/>
      <c r="K4958" s="12"/>
      <c r="L4958" s="12"/>
      <c r="M4958" s="12"/>
    </row>
    <row r="4959" spans="4:13">
      <c r="D4959" s="12"/>
      <c r="E4959" s="89"/>
      <c r="F4959" s="12"/>
      <c r="G4959" s="12"/>
      <c r="H4959" s="12"/>
      <c r="I4959" s="12"/>
      <c r="J4959" s="12"/>
      <c r="K4959" s="12"/>
      <c r="L4959" s="12"/>
      <c r="M4959" s="12"/>
    </row>
    <row r="4960" spans="4:13">
      <c r="D4960" s="12"/>
      <c r="E4960" s="89"/>
      <c r="F4960" s="12"/>
      <c r="G4960" s="12"/>
      <c r="H4960" s="12"/>
      <c r="I4960" s="12"/>
      <c r="J4960" s="12"/>
      <c r="K4960" s="12"/>
      <c r="L4960" s="12"/>
      <c r="M4960" s="12"/>
    </row>
    <row r="4961" spans="4:13">
      <c r="D4961" s="12"/>
      <c r="E4961" s="89"/>
      <c r="F4961" s="12"/>
      <c r="G4961" s="12"/>
      <c r="H4961" s="12"/>
      <c r="I4961" s="12"/>
      <c r="J4961" s="12"/>
      <c r="K4961" s="12"/>
      <c r="L4961" s="12"/>
      <c r="M4961" s="12"/>
    </row>
    <row r="4962" spans="4:13">
      <c r="D4962" s="12"/>
      <c r="E4962" s="89"/>
      <c r="F4962" s="12"/>
      <c r="G4962" s="12"/>
      <c r="H4962" s="12"/>
      <c r="I4962" s="12"/>
      <c r="J4962" s="12"/>
      <c r="K4962" s="12"/>
      <c r="L4962" s="12"/>
      <c r="M4962" s="12"/>
    </row>
    <row r="4963" spans="4:13">
      <c r="D4963" s="12"/>
      <c r="E4963" s="89"/>
      <c r="F4963" s="12"/>
      <c r="G4963" s="12"/>
      <c r="H4963" s="12"/>
      <c r="I4963" s="12"/>
      <c r="J4963" s="12"/>
      <c r="K4963" s="12"/>
      <c r="L4963" s="12"/>
      <c r="M4963" s="12"/>
    </row>
    <row r="4964" spans="4:13">
      <c r="D4964" s="12"/>
      <c r="E4964" s="89"/>
      <c r="F4964" s="12"/>
      <c r="G4964" s="12"/>
      <c r="H4964" s="12"/>
      <c r="I4964" s="12"/>
      <c r="J4964" s="12"/>
      <c r="K4964" s="12"/>
      <c r="L4964" s="12"/>
      <c r="M4964" s="12"/>
    </row>
    <row r="4965" spans="4:13">
      <c r="D4965" s="12"/>
      <c r="E4965" s="89"/>
      <c r="F4965" s="12"/>
      <c r="G4965" s="12"/>
      <c r="H4965" s="12"/>
      <c r="I4965" s="12"/>
      <c r="J4965" s="12"/>
      <c r="K4965" s="12"/>
      <c r="L4965" s="12"/>
      <c r="M4965" s="12"/>
    </row>
    <row r="4966" spans="4:13">
      <c r="D4966" s="12"/>
      <c r="E4966" s="89"/>
      <c r="F4966" s="12"/>
      <c r="G4966" s="12"/>
      <c r="H4966" s="12"/>
      <c r="I4966" s="12"/>
      <c r="J4966" s="12"/>
      <c r="K4966" s="12"/>
      <c r="L4966" s="12"/>
      <c r="M4966" s="12"/>
    </row>
    <row r="4967" spans="4:13">
      <c r="D4967" s="12"/>
      <c r="E4967" s="89"/>
      <c r="F4967" s="12"/>
      <c r="G4967" s="12"/>
      <c r="H4967" s="12"/>
      <c r="I4967" s="12"/>
      <c r="J4967" s="12"/>
      <c r="K4967" s="12"/>
      <c r="L4967" s="12"/>
      <c r="M4967" s="12"/>
    </row>
    <row r="4968" spans="4:13">
      <c r="D4968" s="12"/>
      <c r="E4968" s="89"/>
      <c r="F4968" s="12"/>
      <c r="G4968" s="12"/>
      <c r="H4968" s="12"/>
      <c r="I4968" s="12"/>
      <c r="J4968" s="12"/>
      <c r="K4968" s="12"/>
      <c r="L4968" s="12"/>
      <c r="M4968" s="12"/>
    </row>
    <row r="4969" spans="4:13">
      <c r="D4969" s="12"/>
      <c r="E4969" s="89"/>
      <c r="F4969" s="12"/>
      <c r="G4969" s="12"/>
      <c r="H4969" s="12"/>
      <c r="I4969" s="12"/>
      <c r="J4969" s="12"/>
      <c r="K4969" s="12"/>
      <c r="L4969" s="12"/>
      <c r="M4969" s="12"/>
    </row>
    <row r="4970" spans="4:13">
      <c r="D4970" s="12"/>
      <c r="E4970" s="89"/>
      <c r="F4970" s="12"/>
      <c r="G4970" s="12"/>
      <c r="H4970" s="12"/>
      <c r="I4970" s="12"/>
      <c r="J4970" s="12"/>
      <c r="K4970" s="12"/>
      <c r="L4970" s="12"/>
      <c r="M4970" s="12"/>
    </row>
    <row r="4971" spans="4:13">
      <c r="D4971" s="12"/>
      <c r="E4971" s="89"/>
      <c r="F4971" s="12"/>
      <c r="G4971" s="12"/>
      <c r="H4971" s="12"/>
      <c r="I4971" s="12"/>
      <c r="J4971" s="12"/>
      <c r="K4971" s="12"/>
      <c r="L4971" s="12"/>
      <c r="M4971" s="12"/>
    </row>
    <row r="4972" spans="4:13">
      <c r="D4972" s="12"/>
      <c r="E4972" s="89"/>
      <c r="F4972" s="12"/>
      <c r="G4972" s="12"/>
      <c r="H4972" s="12"/>
      <c r="I4972" s="12"/>
      <c r="J4972" s="12"/>
      <c r="K4972" s="12"/>
      <c r="L4972" s="12"/>
      <c r="M4972" s="12"/>
    </row>
    <row r="4973" spans="4:13">
      <c r="D4973" s="12"/>
      <c r="E4973" s="89"/>
      <c r="F4973" s="12"/>
      <c r="G4973" s="12"/>
      <c r="H4973" s="12"/>
      <c r="I4973" s="12"/>
      <c r="J4973" s="12"/>
      <c r="K4973" s="12"/>
      <c r="L4973" s="12"/>
      <c r="M4973" s="12"/>
    </row>
    <row r="4974" spans="4:13">
      <c r="D4974" s="12"/>
      <c r="E4974" s="89"/>
      <c r="F4974" s="12"/>
      <c r="G4974" s="12"/>
      <c r="H4974" s="12"/>
      <c r="I4974" s="12"/>
      <c r="J4974" s="12"/>
      <c r="K4974" s="12"/>
      <c r="L4974" s="12"/>
      <c r="M4974" s="12"/>
    </row>
    <row r="4975" spans="4:13">
      <c r="D4975" s="12"/>
      <c r="E4975" s="89"/>
      <c r="F4975" s="12"/>
      <c r="G4975" s="12"/>
      <c r="H4975" s="12"/>
      <c r="I4975" s="12"/>
      <c r="J4975" s="12"/>
      <c r="K4975" s="12"/>
      <c r="L4975" s="12"/>
      <c r="M4975" s="12"/>
    </row>
    <row r="4976" spans="4:13">
      <c r="D4976" s="12"/>
      <c r="E4976" s="89"/>
      <c r="F4976" s="12"/>
      <c r="G4976" s="12"/>
      <c r="H4976" s="12"/>
      <c r="I4976" s="12"/>
      <c r="J4976" s="12"/>
      <c r="K4976" s="12"/>
      <c r="L4976" s="12"/>
      <c r="M4976" s="12"/>
    </row>
    <row r="4977" spans="4:13">
      <c r="D4977" s="12"/>
      <c r="E4977" s="89"/>
      <c r="F4977" s="12"/>
      <c r="G4977" s="12"/>
      <c r="H4977" s="12"/>
      <c r="I4977" s="12"/>
      <c r="J4977" s="12"/>
      <c r="K4977" s="12"/>
      <c r="L4977" s="12"/>
      <c r="M4977" s="12"/>
    </row>
    <row r="4978" spans="4:13">
      <c r="D4978" s="12"/>
      <c r="E4978" s="89"/>
      <c r="F4978" s="12"/>
      <c r="G4978" s="12"/>
      <c r="H4978" s="12"/>
      <c r="I4978" s="12"/>
      <c r="J4978" s="12"/>
      <c r="K4978" s="12"/>
      <c r="L4978" s="12"/>
      <c r="M4978" s="12"/>
    </row>
    <row r="4979" spans="4:13">
      <c r="D4979" s="12"/>
      <c r="E4979" s="89"/>
      <c r="F4979" s="12"/>
      <c r="G4979" s="12"/>
      <c r="H4979" s="12"/>
      <c r="I4979" s="12"/>
      <c r="J4979" s="12"/>
      <c r="K4979" s="12"/>
      <c r="L4979" s="12"/>
      <c r="M4979" s="12"/>
    </row>
    <row r="4980" spans="4:13">
      <c r="D4980" s="12"/>
      <c r="E4980" s="89"/>
      <c r="F4980" s="12"/>
      <c r="G4980" s="12"/>
      <c r="H4980" s="12"/>
      <c r="I4980" s="12"/>
      <c r="J4980" s="12"/>
      <c r="K4980" s="12"/>
      <c r="L4980" s="12"/>
      <c r="M4980" s="12"/>
    </row>
    <row r="4981" spans="4:13">
      <c r="D4981" s="12"/>
      <c r="E4981" s="89"/>
      <c r="F4981" s="12"/>
      <c r="G4981" s="12"/>
      <c r="H4981" s="12"/>
      <c r="I4981" s="12"/>
      <c r="J4981" s="12"/>
      <c r="K4981" s="12"/>
      <c r="L4981" s="12"/>
      <c r="M4981" s="12"/>
    </row>
    <row r="4982" spans="4:13">
      <c r="D4982" s="12"/>
      <c r="E4982" s="89"/>
      <c r="F4982" s="12"/>
      <c r="G4982" s="12"/>
      <c r="H4982" s="12"/>
      <c r="I4982" s="12"/>
      <c r="J4982" s="12"/>
      <c r="K4982" s="12"/>
      <c r="L4982" s="12"/>
      <c r="M4982" s="12"/>
    </row>
    <row r="4983" spans="4:13">
      <c r="D4983" s="12"/>
      <c r="E4983" s="89"/>
      <c r="F4983" s="12"/>
      <c r="G4983" s="12"/>
      <c r="H4983" s="12"/>
      <c r="I4983" s="12"/>
      <c r="J4983" s="12"/>
      <c r="K4983" s="12"/>
      <c r="L4983" s="12"/>
      <c r="M4983" s="12"/>
    </row>
    <row r="4984" spans="4:13">
      <c r="D4984" s="12"/>
      <c r="E4984" s="89"/>
      <c r="F4984" s="12"/>
      <c r="G4984" s="12"/>
      <c r="H4984" s="12"/>
      <c r="I4984" s="12"/>
      <c r="J4984" s="12"/>
      <c r="K4984" s="12"/>
      <c r="L4984" s="12"/>
      <c r="M4984" s="12"/>
    </row>
    <row r="4985" spans="4:13">
      <c r="D4985" s="12"/>
      <c r="E4985" s="89"/>
      <c r="F4985" s="12"/>
      <c r="G4985" s="12"/>
      <c r="H4985" s="12"/>
      <c r="I4985" s="12"/>
      <c r="J4985" s="12"/>
      <c r="K4985" s="12"/>
      <c r="L4985" s="12"/>
      <c r="M4985" s="12"/>
    </row>
    <row r="4986" spans="4:13">
      <c r="D4986" s="12"/>
      <c r="E4986" s="89"/>
      <c r="F4986" s="12"/>
      <c r="G4986" s="12"/>
      <c r="H4986" s="12"/>
      <c r="I4986" s="12"/>
      <c r="J4986" s="12"/>
      <c r="K4986" s="12"/>
      <c r="L4986" s="12"/>
      <c r="M4986" s="12"/>
    </row>
    <row r="4987" spans="4:13">
      <c r="D4987" s="12"/>
      <c r="E4987" s="89"/>
      <c r="F4987" s="12"/>
      <c r="G4987" s="12"/>
      <c r="H4987" s="12"/>
      <c r="I4987" s="12"/>
      <c r="J4987" s="12"/>
      <c r="K4987" s="12"/>
      <c r="L4987" s="12"/>
      <c r="M4987" s="12"/>
    </row>
    <row r="4988" spans="4:13">
      <c r="D4988" s="12"/>
      <c r="E4988" s="89"/>
      <c r="F4988" s="12"/>
      <c r="G4988" s="12"/>
      <c r="H4988" s="12"/>
      <c r="I4988" s="12"/>
      <c r="J4988" s="12"/>
      <c r="K4988" s="12"/>
      <c r="L4988" s="12"/>
      <c r="M4988" s="12"/>
    </row>
    <row r="4989" spans="4:13">
      <c r="D4989" s="12"/>
      <c r="E4989" s="89"/>
      <c r="F4989" s="12"/>
      <c r="G4989" s="12"/>
      <c r="H4989" s="12"/>
      <c r="I4989" s="12"/>
      <c r="J4989" s="12"/>
      <c r="K4989" s="12"/>
      <c r="L4989" s="12"/>
      <c r="M4989" s="12"/>
    </row>
    <row r="4990" spans="4:13">
      <c r="D4990" s="12"/>
      <c r="E4990" s="89"/>
      <c r="F4990" s="12"/>
      <c r="G4990" s="12"/>
      <c r="H4990" s="12"/>
      <c r="I4990" s="12"/>
      <c r="J4990" s="12"/>
      <c r="K4990" s="12"/>
      <c r="L4990" s="12"/>
      <c r="M4990" s="12"/>
    </row>
    <row r="4991" spans="4:13">
      <c r="D4991" s="12"/>
      <c r="E4991" s="89"/>
      <c r="F4991" s="12"/>
      <c r="G4991" s="12"/>
      <c r="H4991" s="12"/>
      <c r="I4991" s="12"/>
      <c r="J4991" s="12"/>
      <c r="K4991" s="12"/>
      <c r="L4991" s="12"/>
      <c r="M4991" s="12"/>
    </row>
    <row r="4992" spans="4:13">
      <c r="D4992" s="12"/>
      <c r="E4992" s="89"/>
      <c r="F4992" s="12"/>
      <c r="G4992" s="12"/>
      <c r="H4992" s="12"/>
      <c r="I4992" s="12"/>
      <c r="J4992" s="12"/>
      <c r="K4992" s="12"/>
      <c r="L4992" s="12"/>
      <c r="M4992" s="12"/>
    </row>
    <row r="4993" spans="4:13">
      <c r="D4993" s="12"/>
      <c r="E4993" s="89"/>
      <c r="F4993" s="12"/>
      <c r="G4993" s="12"/>
      <c r="H4993" s="12"/>
      <c r="I4993" s="12"/>
      <c r="J4993" s="12"/>
      <c r="K4993" s="12"/>
      <c r="L4993" s="12"/>
      <c r="M4993" s="12"/>
    </row>
    <row r="4994" spans="4:13">
      <c r="D4994" s="12"/>
      <c r="E4994" s="89"/>
      <c r="F4994" s="12"/>
      <c r="G4994" s="12"/>
      <c r="H4994" s="12"/>
      <c r="I4994" s="12"/>
      <c r="J4994" s="12"/>
      <c r="K4994" s="12"/>
      <c r="L4994" s="12"/>
      <c r="M4994" s="12"/>
    </row>
    <row r="4995" spans="4:13">
      <c r="D4995" s="12"/>
      <c r="E4995" s="89"/>
      <c r="F4995" s="12"/>
      <c r="G4995" s="12"/>
      <c r="H4995" s="12"/>
      <c r="I4995" s="12"/>
      <c r="J4995" s="12"/>
      <c r="K4995" s="12"/>
      <c r="L4995" s="12"/>
      <c r="M4995" s="12"/>
    </row>
    <row r="4996" spans="4:13">
      <c r="D4996" s="12"/>
      <c r="E4996" s="89"/>
      <c r="F4996" s="12"/>
      <c r="G4996" s="12"/>
      <c r="H4996" s="12"/>
      <c r="I4996" s="12"/>
      <c r="J4996" s="12"/>
      <c r="K4996" s="12"/>
      <c r="L4996" s="12"/>
      <c r="M4996" s="12"/>
    </row>
    <row r="4997" spans="4:13">
      <c r="D4997" s="12"/>
      <c r="E4997" s="89"/>
      <c r="F4997" s="12"/>
      <c r="G4997" s="12"/>
      <c r="H4997" s="12"/>
      <c r="I4997" s="12"/>
      <c r="J4997" s="12"/>
      <c r="K4997" s="12"/>
      <c r="L4997" s="12"/>
      <c r="M4997" s="12"/>
    </row>
    <row r="4998" spans="4:13">
      <c r="D4998" s="12"/>
      <c r="E4998" s="89"/>
      <c r="F4998" s="12"/>
      <c r="G4998" s="12"/>
      <c r="H4998" s="12"/>
      <c r="I4998" s="12"/>
      <c r="J4998" s="12"/>
      <c r="K4998" s="12"/>
      <c r="L4998" s="12"/>
      <c r="M4998" s="12"/>
    </row>
    <row r="4999" spans="4:13">
      <c r="D4999" s="12"/>
      <c r="E4999" s="89"/>
      <c r="F4999" s="12"/>
      <c r="G4999" s="12"/>
      <c r="H4999" s="12"/>
      <c r="I4999" s="12"/>
      <c r="J4999" s="12"/>
      <c r="K4999" s="12"/>
      <c r="L4999" s="12"/>
      <c r="M4999" s="12"/>
    </row>
    <row r="5000" spans="4:13">
      <c r="D5000" s="12"/>
      <c r="E5000" s="89"/>
      <c r="F5000" s="12"/>
      <c r="G5000" s="12"/>
      <c r="H5000" s="12"/>
      <c r="I5000" s="12"/>
      <c r="J5000" s="12"/>
      <c r="K5000" s="12"/>
      <c r="L5000" s="12"/>
      <c r="M5000" s="12"/>
    </row>
    <row r="5001" spans="4:13">
      <c r="D5001" s="12"/>
      <c r="E5001" s="89"/>
      <c r="F5001" s="12"/>
      <c r="G5001" s="12"/>
      <c r="H5001" s="12"/>
      <c r="I5001" s="12"/>
      <c r="J5001" s="12"/>
      <c r="K5001" s="12"/>
      <c r="L5001" s="12"/>
      <c r="M5001" s="12"/>
    </row>
    <row r="5002" spans="4:13">
      <c r="D5002" s="12"/>
      <c r="E5002" s="89"/>
      <c r="F5002" s="12"/>
      <c r="G5002" s="12"/>
      <c r="H5002" s="12"/>
      <c r="I5002" s="12"/>
      <c r="J5002" s="12"/>
      <c r="K5002" s="12"/>
      <c r="L5002" s="12"/>
      <c r="M5002" s="12"/>
    </row>
    <row r="5003" spans="4:13">
      <c r="D5003" s="12"/>
      <c r="E5003" s="89"/>
      <c r="F5003" s="12"/>
      <c r="G5003" s="12"/>
      <c r="H5003" s="12"/>
      <c r="I5003" s="12"/>
      <c r="J5003" s="12"/>
      <c r="K5003" s="12"/>
      <c r="L5003" s="12"/>
      <c r="M5003" s="12"/>
    </row>
    <row r="5004" spans="4:13">
      <c r="D5004" s="12"/>
      <c r="E5004" s="89"/>
      <c r="F5004" s="12"/>
      <c r="G5004" s="12"/>
      <c r="H5004" s="12"/>
      <c r="I5004" s="12"/>
      <c r="J5004" s="12"/>
      <c r="K5004" s="12"/>
      <c r="L5004" s="12"/>
      <c r="M5004" s="12"/>
    </row>
    <row r="5005" spans="4:13">
      <c r="D5005" s="12"/>
      <c r="E5005" s="89"/>
      <c r="F5005" s="12"/>
      <c r="G5005" s="12"/>
      <c r="H5005" s="12"/>
      <c r="I5005" s="12"/>
      <c r="J5005" s="12"/>
      <c r="K5005" s="12"/>
      <c r="L5005" s="12"/>
      <c r="M5005" s="12"/>
    </row>
    <row r="5006" spans="4:13">
      <c r="D5006" s="12"/>
      <c r="E5006" s="89"/>
      <c r="F5006" s="12"/>
      <c r="G5006" s="12"/>
      <c r="H5006" s="12"/>
      <c r="I5006" s="12"/>
      <c r="J5006" s="12"/>
      <c r="K5006" s="12"/>
      <c r="L5006" s="12"/>
      <c r="M5006" s="12"/>
    </row>
    <row r="5007" spans="4:13">
      <c r="D5007" s="12"/>
      <c r="E5007" s="89"/>
      <c r="F5007" s="12"/>
      <c r="G5007" s="12"/>
      <c r="H5007" s="12"/>
      <c r="I5007" s="12"/>
      <c r="J5007" s="12"/>
      <c r="K5007" s="12"/>
      <c r="L5007" s="12"/>
      <c r="M5007" s="12"/>
    </row>
    <row r="5008" spans="4:13">
      <c r="D5008" s="12"/>
      <c r="E5008" s="89"/>
      <c r="F5008" s="12"/>
      <c r="G5008" s="12"/>
      <c r="H5008" s="12"/>
      <c r="I5008" s="12"/>
      <c r="J5008" s="12"/>
      <c r="K5008" s="12"/>
      <c r="L5008" s="12"/>
      <c r="M5008" s="12"/>
    </row>
    <row r="5009" spans="4:13">
      <c r="D5009" s="12"/>
      <c r="E5009" s="89"/>
      <c r="F5009" s="12"/>
      <c r="G5009" s="12"/>
      <c r="H5009" s="12"/>
      <c r="I5009" s="12"/>
      <c r="J5009" s="12"/>
      <c r="K5009" s="12"/>
      <c r="L5009" s="12"/>
      <c r="M5009" s="12"/>
    </row>
    <row r="5010" spans="4:13">
      <c r="D5010" s="12"/>
      <c r="E5010" s="89"/>
      <c r="F5010" s="12"/>
      <c r="G5010" s="12"/>
      <c r="H5010" s="12"/>
      <c r="I5010" s="12"/>
      <c r="J5010" s="12"/>
      <c r="K5010" s="12"/>
      <c r="L5010" s="12"/>
      <c r="M5010" s="12"/>
    </row>
    <row r="5011" spans="4:13">
      <c r="D5011" s="12"/>
      <c r="E5011" s="89"/>
      <c r="F5011" s="12"/>
      <c r="G5011" s="12"/>
      <c r="H5011" s="12"/>
      <c r="I5011" s="12"/>
      <c r="J5011" s="12"/>
      <c r="K5011" s="12"/>
      <c r="L5011" s="12"/>
      <c r="M5011" s="12"/>
    </row>
    <row r="5012" spans="4:13">
      <c r="D5012" s="12"/>
      <c r="E5012" s="89"/>
      <c r="F5012" s="12"/>
      <c r="G5012" s="12"/>
      <c r="H5012" s="12"/>
      <c r="I5012" s="12"/>
      <c r="J5012" s="12"/>
      <c r="K5012" s="12"/>
      <c r="L5012" s="12"/>
      <c r="M5012" s="12"/>
    </row>
    <row r="5013" spans="4:13">
      <c r="D5013" s="12"/>
      <c r="E5013" s="89"/>
      <c r="F5013" s="12"/>
      <c r="G5013" s="12"/>
      <c r="H5013" s="12"/>
      <c r="I5013" s="12"/>
      <c r="J5013" s="12"/>
      <c r="K5013" s="12"/>
      <c r="L5013" s="12"/>
      <c r="M5013" s="12"/>
    </row>
    <row r="5014" spans="4:13">
      <c r="D5014" s="12"/>
      <c r="E5014" s="89"/>
      <c r="F5014" s="12"/>
      <c r="G5014" s="12"/>
      <c r="H5014" s="12"/>
      <c r="I5014" s="12"/>
      <c r="J5014" s="12"/>
      <c r="K5014" s="12"/>
      <c r="L5014" s="12"/>
      <c r="M5014" s="12"/>
    </row>
    <row r="5015" spans="4:13">
      <c r="D5015" s="12"/>
      <c r="E5015" s="89"/>
      <c r="F5015" s="12"/>
      <c r="G5015" s="12"/>
      <c r="H5015" s="12"/>
      <c r="I5015" s="12"/>
      <c r="J5015" s="12"/>
      <c r="K5015" s="12"/>
      <c r="L5015" s="12"/>
      <c r="M5015" s="12"/>
    </row>
    <row r="5016" spans="4:13">
      <c r="D5016" s="12"/>
      <c r="E5016" s="89"/>
      <c r="F5016" s="12"/>
      <c r="G5016" s="12"/>
      <c r="H5016" s="12"/>
      <c r="I5016" s="12"/>
      <c r="J5016" s="12"/>
      <c r="K5016" s="12"/>
      <c r="L5016" s="12"/>
      <c r="M5016" s="12"/>
    </row>
    <row r="5017" spans="4:13">
      <c r="D5017" s="12"/>
      <c r="E5017" s="89"/>
      <c r="F5017" s="12"/>
      <c r="G5017" s="12"/>
      <c r="H5017" s="12"/>
      <c r="I5017" s="12"/>
      <c r="J5017" s="12"/>
      <c r="K5017" s="12"/>
      <c r="L5017" s="12"/>
      <c r="M5017" s="12"/>
    </row>
    <row r="5018" spans="4:13">
      <c r="D5018" s="12"/>
      <c r="E5018" s="89"/>
      <c r="F5018" s="12"/>
      <c r="G5018" s="12"/>
      <c r="H5018" s="12"/>
      <c r="I5018" s="12"/>
      <c r="J5018" s="12"/>
      <c r="K5018" s="12"/>
      <c r="L5018" s="12"/>
      <c r="M5018" s="12"/>
    </row>
    <row r="5019" spans="4:13">
      <c r="D5019" s="12"/>
      <c r="E5019" s="89"/>
      <c r="F5019" s="12"/>
      <c r="G5019" s="12"/>
      <c r="H5019" s="12"/>
      <c r="I5019" s="12"/>
      <c r="J5019" s="12"/>
      <c r="K5019" s="12"/>
      <c r="L5019" s="12"/>
      <c r="M5019" s="12"/>
    </row>
    <row r="5020" spans="4:13">
      <c r="D5020" s="12"/>
      <c r="E5020" s="89"/>
      <c r="F5020" s="12"/>
      <c r="G5020" s="12"/>
      <c r="H5020" s="12"/>
      <c r="I5020" s="12"/>
      <c r="J5020" s="12"/>
      <c r="K5020" s="12"/>
      <c r="L5020" s="12"/>
      <c r="M5020" s="12"/>
    </row>
    <row r="5021" spans="4:13">
      <c r="D5021" s="12"/>
      <c r="E5021" s="89"/>
      <c r="F5021" s="12"/>
      <c r="G5021" s="12"/>
      <c r="H5021" s="12"/>
      <c r="I5021" s="12"/>
      <c r="J5021" s="12"/>
      <c r="K5021" s="12"/>
      <c r="L5021" s="12"/>
      <c r="M5021" s="12"/>
    </row>
    <row r="5022" spans="4:13">
      <c r="D5022" s="12"/>
      <c r="E5022" s="89"/>
      <c r="F5022" s="12"/>
      <c r="G5022" s="12"/>
      <c r="H5022" s="12"/>
      <c r="I5022" s="12"/>
      <c r="J5022" s="12"/>
      <c r="K5022" s="12"/>
      <c r="L5022" s="12"/>
      <c r="M5022" s="12"/>
    </row>
    <row r="5023" spans="4:13">
      <c r="D5023" s="12"/>
      <c r="E5023" s="89"/>
      <c r="F5023" s="12"/>
      <c r="G5023" s="12"/>
      <c r="H5023" s="12"/>
      <c r="I5023" s="12"/>
      <c r="J5023" s="12"/>
      <c r="K5023" s="12"/>
      <c r="L5023" s="12"/>
      <c r="M5023" s="12"/>
    </row>
    <row r="5024" spans="4:13">
      <c r="D5024" s="12"/>
      <c r="E5024" s="89"/>
      <c r="F5024" s="12"/>
      <c r="G5024" s="12"/>
      <c r="H5024" s="12"/>
      <c r="I5024" s="12"/>
      <c r="J5024" s="12"/>
      <c r="K5024" s="12"/>
      <c r="L5024" s="12"/>
      <c r="M5024" s="12"/>
    </row>
    <row r="5025" spans="4:13">
      <c r="D5025" s="12"/>
      <c r="E5025" s="89"/>
      <c r="F5025" s="12"/>
      <c r="G5025" s="12"/>
      <c r="H5025" s="12"/>
      <c r="I5025" s="12"/>
      <c r="J5025" s="12"/>
      <c r="K5025" s="12"/>
      <c r="L5025" s="12"/>
      <c r="M5025" s="12"/>
    </row>
    <row r="5026" spans="4:13">
      <c r="D5026" s="12"/>
      <c r="E5026" s="89"/>
      <c r="F5026" s="12"/>
      <c r="G5026" s="12"/>
      <c r="H5026" s="12"/>
      <c r="I5026" s="12"/>
      <c r="J5026" s="12"/>
      <c r="K5026" s="12"/>
      <c r="L5026" s="12"/>
      <c r="M5026" s="12"/>
    </row>
    <row r="5027" spans="4:13">
      <c r="D5027" s="12"/>
      <c r="E5027" s="89"/>
      <c r="F5027" s="12"/>
      <c r="G5027" s="12"/>
      <c r="H5027" s="12"/>
      <c r="I5027" s="12"/>
      <c r="J5027" s="12"/>
      <c r="K5027" s="12"/>
      <c r="L5027" s="12"/>
      <c r="M5027" s="12"/>
    </row>
    <row r="5028" spans="4:13">
      <c r="D5028" s="12"/>
      <c r="E5028" s="89"/>
      <c r="F5028" s="12"/>
      <c r="G5028" s="12"/>
      <c r="H5028" s="12"/>
      <c r="I5028" s="12"/>
      <c r="J5028" s="12"/>
      <c r="K5028" s="12"/>
      <c r="L5028" s="12"/>
      <c r="M5028" s="12"/>
    </row>
    <row r="5029" spans="4:13">
      <c r="D5029" s="12"/>
      <c r="E5029" s="89"/>
      <c r="F5029" s="12"/>
      <c r="G5029" s="12"/>
      <c r="H5029" s="12"/>
      <c r="I5029" s="12"/>
      <c r="J5029" s="12"/>
      <c r="K5029" s="12"/>
      <c r="L5029" s="12"/>
      <c r="M5029" s="12"/>
    </row>
    <row r="5030" spans="4:13">
      <c r="D5030" s="12"/>
      <c r="E5030" s="89"/>
      <c r="F5030" s="12"/>
      <c r="G5030" s="12"/>
      <c r="H5030" s="12"/>
      <c r="I5030" s="12"/>
      <c r="J5030" s="12"/>
      <c r="K5030" s="12"/>
      <c r="L5030" s="12"/>
      <c r="M5030" s="12"/>
    </row>
    <row r="5031" spans="4:13">
      <c r="D5031" s="12"/>
      <c r="E5031" s="89"/>
      <c r="F5031" s="12"/>
      <c r="G5031" s="12"/>
      <c r="H5031" s="12"/>
      <c r="I5031" s="12"/>
      <c r="J5031" s="12"/>
      <c r="K5031" s="12"/>
      <c r="L5031" s="12"/>
      <c r="M5031" s="12"/>
    </row>
    <row r="5032" spans="4:13">
      <c r="D5032" s="12"/>
      <c r="E5032" s="89"/>
      <c r="F5032" s="12"/>
      <c r="G5032" s="12"/>
      <c r="H5032" s="12"/>
      <c r="I5032" s="12"/>
      <c r="J5032" s="12"/>
      <c r="K5032" s="12"/>
      <c r="L5032" s="12"/>
      <c r="M5032" s="12"/>
    </row>
    <row r="5033" spans="4:13">
      <c r="D5033" s="12"/>
      <c r="E5033" s="89"/>
      <c r="F5033" s="12"/>
      <c r="G5033" s="12"/>
      <c r="H5033" s="12"/>
      <c r="I5033" s="12"/>
      <c r="J5033" s="12"/>
      <c r="K5033" s="12"/>
      <c r="L5033" s="12"/>
      <c r="M5033" s="12"/>
    </row>
    <row r="5034" spans="4:13">
      <c r="D5034" s="12"/>
      <c r="E5034" s="89"/>
      <c r="F5034" s="12"/>
      <c r="G5034" s="12"/>
      <c r="H5034" s="12"/>
      <c r="I5034" s="12"/>
      <c r="J5034" s="12"/>
      <c r="K5034" s="12"/>
      <c r="L5034" s="12"/>
      <c r="M5034" s="12"/>
    </row>
    <row r="5035" spans="4:13">
      <c r="D5035" s="12"/>
      <c r="E5035" s="89"/>
      <c r="F5035" s="12"/>
      <c r="G5035" s="12"/>
      <c r="H5035" s="12"/>
      <c r="I5035" s="12"/>
      <c r="J5035" s="12"/>
      <c r="K5035" s="12"/>
      <c r="L5035" s="12"/>
      <c r="M5035" s="12"/>
    </row>
    <row r="5036" spans="4:13">
      <c r="D5036" s="12"/>
      <c r="E5036" s="89"/>
      <c r="F5036" s="12"/>
      <c r="G5036" s="12"/>
      <c r="H5036" s="12"/>
      <c r="I5036" s="12"/>
      <c r="J5036" s="12"/>
      <c r="K5036" s="12"/>
      <c r="L5036" s="12"/>
      <c r="M5036" s="12"/>
    </row>
    <row r="5037" spans="4:13">
      <c r="D5037" s="12"/>
      <c r="E5037" s="89"/>
      <c r="F5037" s="12"/>
      <c r="G5037" s="12"/>
      <c r="H5037" s="12"/>
      <c r="I5037" s="12"/>
      <c r="J5037" s="12"/>
      <c r="K5037" s="12"/>
      <c r="L5037" s="12"/>
      <c r="M5037" s="12"/>
    </row>
    <row r="5038" spans="4:13">
      <c r="D5038" s="12"/>
      <c r="E5038" s="89"/>
      <c r="F5038" s="12"/>
      <c r="G5038" s="12"/>
      <c r="H5038" s="12"/>
      <c r="I5038" s="12"/>
      <c r="J5038" s="12"/>
      <c r="K5038" s="12"/>
      <c r="L5038" s="12"/>
      <c r="M5038" s="12"/>
    </row>
    <row r="5039" spans="4:13">
      <c r="D5039" s="12"/>
      <c r="E5039" s="89"/>
      <c r="F5039" s="12"/>
      <c r="G5039" s="12"/>
      <c r="H5039" s="12"/>
      <c r="I5039" s="12"/>
      <c r="J5039" s="12"/>
      <c r="K5039" s="12"/>
      <c r="L5039" s="12"/>
      <c r="M5039" s="12"/>
    </row>
    <row r="5040" spans="4:13">
      <c r="D5040" s="12"/>
      <c r="E5040" s="89"/>
      <c r="F5040" s="12"/>
      <c r="G5040" s="12"/>
      <c r="H5040" s="12"/>
      <c r="I5040" s="12"/>
      <c r="J5040" s="12"/>
      <c r="K5040" s="12"/>
      <c r="L5040" s="12"/>
      <c r="M5040" s="12"/>
    </row>
    <row r="5041" spans="4:13">
      <c r="D5041" s="12"/>
      <c r="E5041" s="89"/>
      <c r="F5041" s="12"/>
      <c r="G5041" s="12"/>
      <c r="H5041" s="12"/>
      <c r="I5041" s="12"/>
      <c r="J5041" s="12"/>
      <c r="K5041" s="12"/>
      <c r="L5041" s="12"/>
      <c r="M5041" s="12"/>
    </row>
    <row r="5042" spans="4:13">
      <c r="D5042" s="12"/>
      <c r="E5042" s="89"/>
      <c r="F5042" s="12"/>
      <c r="G5042" s="12"/>
      <c r="H5042" s="12"/>
      <c r="I5042" s="12"/>
      <c r="J5042" s="12"/>
      <c r="K5042" s="12"/>
      <c r="L5042" s="12"/>
      <c r="M5042" s="12"/>
    </row>
    <row r="5043" spans="4:13">
      <c r="D5043" s="12"/>
      <c r="E5043" s="89"/>
      <c r="F5043" s="12"/>
      <c r="G5043" s="12"/>
      <c r="H5043" s="12"/>
      <c r="I5043" s="12"/>
      <c r="J5043" s="12"/>
      <c r="K5043" s="12"/>
      <c r="L5043" s="12"/>
      <c r="M5043" s="12"/>
    </row>
    <row r="5044" spans="4:13">
      <c r="D5044" s="12"/>
      <c r="E5044" s="89"/>
      <c r="F5044" s="12"/>
      <c r="G5044" s="12"/>
      <c r="H5044" s="12"/>
      <c r="I5044" s="12"/>
      <c r="J5044" s="12"/>
      <c r="K5044" s="12"/>
      <c r="L5044" s="12"/>
      <c r="M5044" s="12"/>
    </row>
    <row r="5045" spans="4:13">
      <c r="D5045" s="12"/>
      <c r="E5045" s="89"/>
      <c r="F5045" s="12"/>
      <c r="G5045" s="12"/>
      <c r="H5045" s="12"/>
      <c r="I5045" s="12"/>
      <c r="J5045" s="12"/>
      <c r="K5045" s="12"/>
      <c r="L5045" s="12"/>
      <c r="M5045" s="12"/>
    </row>
    <row r="5046" spans="4:13">
      <c r="D5046" s="12"/>
      <c r="E5046" s="89"/>
      <c r="F5046" s="12"/>
      <c r="G5046" s="12"/>
      <c r="H5046" s="12"/>
      <c r="I5046" s="12"/>
      <c r="J5046" s="12"/>
      <c r="K5046" s="12"/>
      <c r="L5046" s="12"/>
      <c r="M5046" s="12"/>
    </row>
    <row r="5047" spans="4:13">
      <c r="D5047" s="12"/>
      <c r="E5047" s="89"/>
      <c r="F5047" s="12"/>
      <c r="G5047" s="12"/>
      <c r="H5047" s="12"/>
      <c r="I5047" s="12"/>
      <c r="J5047" s="12"/>
      <c r="K5047" s="12"/>
      <c r="L5047" s="12"/>
      <c r="M5047" s="12"/>
    </row>
    <row r="5048" spans="4:13">
      <c r="D5048" s="12"/>
      <c r="E5048" s="89"/>
      <c r="F5048" s="12"/>
      <c r="G5048" s="12"/>
      <c r="H5048" s="12"/>
      <c r="I5048" s="12"/>
      <c r="J5048" s="12"/>
      <c r="K5048" s="12"/>
      <c r="L5048" s="12"/>
      <c r="M5048" s="12"/>
    </row>
    <row r="5049" spans="4:13">
      <c r="D5049" s="12"/>
      <c r="E5049" s="89"/>
      <c r="F5049" s="12"/>
      <c r="G5049" s="12"/>
      <c r="H5049" s="12"/>
      <c r="I5049" s="12"/>
      <c r="J5049" s="12"/>
      <c r="K5049" s="12"/>
      <c r="L5049" s="12"/>
      <c r="M5049" s="12"/>
    </row>
    <row r="5050" spans="4:13">
      <c r="D5050" s="12"/>
      <c r="E5050" s="89"/>
      <c r="F5050" s="12"/>
      <c r="G5050" s="12"/>
      <c r="H5050" s="12"/>
      <c r="I5050" s="12"/>
      <c r="J5050" s="12"/>
      <c r="K5050" s="12"/>
      <c r="L5050" s="12"/>
      <c r="M5050" s="12"/>
    </row>
    <row r="5051" spans="4:13">
      <c r="D5051" s="12"/>
      <c r="E5051" s="89"/>
      <c r="F5051" s="12"/>
      <c r="G5051" s="12"/>
      <c r="H5051" s="12"/>
      <c r="I5051" s="12"/>
      <c r="J5051" s="12"/>
      <c r="K5051" s="12"/>
      <c r="L5051" s="12"/>
      <c r="M5051" s="12"/>
    </row>
    <row r="5052" spans="4:13">
      <c r="D5052" s="12"/>
      <c r="E5052" s="89"/>
      <c r="F5052" s="12"/>
      <c r="G5052" s="12"/>
      <c r="H5052" s="12"/>
      <c r="I5052" s="12"/>
      <c r="J5052" s="12"/>
      <c r="K5052" s="12"/>
      <c r="L5052" s="12"/>
      <c r="M5052" s="12"/>
    </row>
    <row r="5053" spans="4:13">
      <c r="D5053" s="12"/>
      <c r="E5053" s="89"/>
      <c r="F5053" s="12"/>
      <c r="G5053" s="12"/>
      <c r="H5053" s="12"/>
      <c r="I5053" s="12"/>
      <c r="J5053" s="12"/>
      <c r="K5053" s="12"/>
      <c r="L5053" s="12"/>
      <c r="M5053" s="12"/>
    </row>
    <row r="5054" spans="4:13">
      <c r="D5054" s="12"/>
      <c r="E5054" s="89"/>
      <c r="F5054" s="12"/>
      <c r="G5054" s="12"/>
      <c r="H5054" s="12"/>
      <c r="I5054" s="12"/>
      <c r="J5054" s="12"/>
      <c r="K5054" s="12"/>
      <c r="L5054" s="12"/>
      <c r="M5054" s="12"/>
    </row>
    <row r="5055" spans="4:13">
      <c r="D5055" s="12"/>
      <c r="E5055" s="89"/>
      <c r="F5055" s="12"/>
      <c r="G5055" s="12"/>
      <c r="H5055" s="12"/>
      <c r="I5055" s="12"/>
      <c r="J5055" s="12"/>
      <c r="K5055" s="12"/>
      <c r="L5055" s="12"/>
      <c r="M5055" s="12"/>
    </row>
    <row r="5056" spans="4:13">
      <c r="D5056" s="12"/>
      <c r="E5056" s="89"/>
      <c r="F5056" s="12"/>
      <c r="G5056" s="12"/>
      <c r="H5056" s="12"/>
      <c r="I5056" s="12"/>
      <c r="J5056" s="12"/>
      <c r="K5056" s="12"/>
      <c r="L5056" s="12"/>
      <c r="M5056" s="12"/>
    </row>
    <row r="5057" spans="4:13">
      <c r="D5057" s="12"/>
      <c r="E5057" s="89"/>
      <c r="F5057" s="12"/>
      <c r="G5057" s="12"/>
      <c r="H5057" s="12"/>
      <c r="I5057" s="12"/>
      <c r="J5057" s="12"/>
      <c r="K5057" s="12"/>
      <c r="L5057" s="12"/>
      <c r="M5057" s="12"/>
    </row>
    <row r="5058" spans="4:13">
      <c r="D5058" s="12"/>
      <c r="E5058" s="89"/>
      <c r="F5058" s="12"/>
      <c r="G5058" s="12"/>
      <c r="H5058" s="12"/>
      <c r="I5058" s="12"/>
      <c r="J5058" s="12"/>
      <c r="K5058" s="12"/>
      <c r="L5058" s="12"/>
      <c r="M5058" s="12"/>
    </row>
    <row r="5059" spans="4:13">
      <c r="D5059" s="12"/>
      <c r="E5059" s="89"/>
      <c r="F5059" s="12"/>
      <c r="G5059" s="12"/>
      <c r="H5059" s="12"/>
      <c r="I5059" s="12"/>
      <c r="J5059" s="12"/>
      <c r="K5059" s="12"/>
      <c r="L5059" s="12"/>
      <c r="M5059" s="12"/>
    </row>
    <row r="5060" spans="4:13">
      <c r="D5060" s="12"/>
      <c r="E5060" s="89"/>
      <c r="F5060" s="12"/>
      <c r="G5060" s="12"/>
      <c r="H5060" s="12"/>
      <c r="I5060" s="12"/>
      <c r="J5060" s="12"/>
      <c r="K5060" s="12"/>
      <c r="L5060" s="12"/>
      <c r="M5060" s="12"/>
    </row>
    <row r="5061" spans="4:13">
      <c r="D5061" s="12"/>
      <c r="E5061" s="89"/>
      <c r="F5061" s="12"/>
      <c r="G5061" s="12"/>
      <c r="H5061" s="12"/>
      <c r="I5061" s="12"/>
      <c r="J5061" s="12"/>
      <c r="K5061" s="12"/>
      <c r="L5061" s="12"/>
      <c r="M5061" s="12"/>
    </row>
    <row r="5062" spans="4:13">
      <c r="D5062" s="12"/>
      <c r="E5062" s="89"/>
      <c r="F5062" s="12"/>
      <c r="G5062" s="12"/>
      <c r="H5062" s="12"/>
      <c r="I5062" s="12"/>
      <c r="J5062" s="12"/>
      <c r="K5062" s="12"/>
      <c r="L5062" s="12"/>
      <c r="M5062" s="12"/>
    </row>
    <row r="5063" spans="4:13">
      <c r="D5063" s="12"/>
      <c r="E5063" s="89"/>
      <c r="F5063" s="12"/>
      <c r="G5063" s="12"/>
      <c r="H5063" s="12"/>
      <c r="I5063" s="12"/>
      <c r="J5063" s="12"/>
      <c r="K5063" s="12"/>
      <c r="L5063" s="12"/>
      <c r="M5063" s="12"/>
    </row>
    <row r="5064" spans="4:13">
      <c r="D5064" s="12"/>
      <c r="E5064" s="89"/>
      <c r="F5064" s="12"/>
      <c r="G5064" s="12"/>
      <c r="H5064" s="12"/>
      <c r="I5064" s="12"/>
      <c r="J5064" s="12"/>
      <c r="K5064" s="12"/>
      <c r="L5064" s="12"/>
      <c r="M5064" s="12"/>
    </row>
    <row r="5065" spans="4:13">
      <c r="D5065" s="12"/>
      <c r="E5065" s="89"/>
      <c r="F5065" s="12"/>
      <c r="G5065" s="12"/>
      <c r="H5065" s="12"/>
      <c r="I5065" s="12"/>
      <c r="J5065" s="12"/>
      <c r="K5065" s="12"/>
      <c r="L5065" s="12"/>
      <c r="M5065" s="12"/>
    </row>
    <row r="5066" spans="4:13">
      <c r="D5066" s="12"/>
      <c r="E5066" s="89"/>
      <c r="F5066" s="12"/>
      <c r="G5066" s="12"/>
      <c r="H5066" s="12"/>
      <c r="I5066" s="12"/>
      <c r="J5066" s="12"/>
      <c r="K5066" s="12"/>
      <c r="L5066" s="12"/>
      <c r="M5066" s="12"/>
    </row>
    <row r="5067" spans="4:13">
      <c r="D5067" s="12"/>
      <c r="E5067" s="89"/>
      <c r="F5067" s="12"/>
      <c r="G5067" s="12"/>
      <c r="H5067" s="12"/>
      <c r="I5067" s="12"/>
      <c r="J5067" s="12"/>
      <c r="K5067" s="12"/>
      <c r="L5067" s="12"/>
      <c r="M5067" s="12"/>
    </row>
    <row r="5068" spans="4:13">
      <c r="D5068" s="12"/>
      <c r="E5068" s="89"/>
      <c r="F5068" s="12"/>
      <c r="G5068" s="12"/>
      <c r="H5068" s="12"/>
      <c r="I5068" s="12"/>
      <c r="J5068" s="12"/>
      <c r="K5068" s="12"/>
      <c r="L5068" s="12"/>
      <c r="M5068" s="12"/>
    </row>
    <row r="5069" spans="4:13">
      <c r="D5069" s="12"/>
      <c r="E5069" s="89"/>
      <c r="F5069" s="12"/>
      <c r="G5069" s="12"/>
      <c r="H5069" s="12"/>
      <c r="I5069" s="12"/>
      <c r="J5069" s="12"/>
      <c r="K5069" s="12"/>
      <c r="L5069" s="12"/>
      <c r="M5069" s="12"/>
    </row>
    <row r="5070" spans="4:13">
      <c r="D5070" s="12"/>
      <c r="E5070" s="89"/>
      <c r="F5070" s="12"/>
      <c r="G5070" s="12"/>
      <c r="H5070" s="12"/>
      <c r="I5070" s="12"/>
      <c r="J5070" s="12"/>
      <c r="K5070" s="12"/>
      <c r="L5070" s="12"/>
      <c r="M5070" s="12"/>
    </row>
    <row r="5071" spans="4:13">
      <c r="D5071" s="12"/>
      <c r="E5071" s="89"/>
      <c r="F5071" s="12"/>
      <c r="G5071" s="12"/>
      <c r="H5071" s="12"/>
      <c r="I5071" s="12"/>
      <c r="J5071" s="12"/>
      <c r="K5071" s="12"/>
      <c r="L5071" s="12"/>
      <c r="M5071" s="12"/>
    </row>
    <row r="5072" spans="4:13">
      <c r="D5072" s="12"/>
      <c r="E5072" s="89"/>
      <c r="F5072" s="12"/>
      <c r="G5072" s="12"/>
      <c r="H5072" s="12"/>
      <c r="I5072" s="12"/>
      <c r="J5072" s="12"/>
      <c r="K5072" s="12"/>
      <c r="L5072" s="12"/>
      <c r="M5072" s="12"/>
    </row>
    <row r="5073" spans="4:13">
      <c r="D5073" s="12"/>
      <c r="E5073" s="89"/>
      <c r="F5073" s="12"/>
      <c r="G5073" s="12"/>
      <c r="H5073" s="12"/>
      <c r="I5073" s="12"/>
      <c r="J5073" s="12"/>
      <c r="K5073" s="12"/>
      <c r="L5073" s="12"/>
      <c r="M5073" s="12"/>
    </row>
    <row r="5074" spans="4:13">
      <c r="D5074" s="12"/>
      <c r="E5074" s="89"/>
      <c r="F5074" s="12"/>
      <c r="G5074" s="12"/>
      <c r="H5074" s="12"/>
      <c r="I5074" s="12"/>
      <c r="J5074" s="12"/>
      <c r="K5074" s="12"/>
      <c r="L5074" s="12"/>
      <c r="M5074" s="12"/>
    </row>
    <row r="5075" spans="4:13">
      <c r="D5075" s="12"/>
      <c r="E5075" s="89"/>
      <c r="F5075" s="12"/>
      <c r="G5075" s="12"/>
      <c r="H5075" s="12"/>
      <c r="I5075" s="12"/>
      <c r="J5075" s="12"/>
      <c r="K5075" s="12"/>
      <c r="L5075" s="12"/>
      <c r="M5075" s="12"/>
    </row>
    <row r="5076" spans="4:13">
      <c r="D5076" s="12"/>
      <c r="E5076" s="89"/>
      <c r="F5076" s="12"/>
      <c r="G5076" s="12"/>
      <c r="H5076" s="12"/>
      <c r="I5076" s="12"/>
      <c r="J5076" s="12"/>
      <c r="K5076" s="12"/>
      <c r="L5076" s="12"/>
      <c r="M5076" s="12"/>
    </row>
    <row r="5077" spans="4:13">
      <c r="D5077" s="12"/>
      <c r="E5077" s="89"/>
      <c r="F5077" s="12"/>
      <c r="G5077" s="12"/>
      <c r="H5077" s="12"/>
      <c r="I5077" s="12"/>
      <c r="J5077" s="12"/>
      <c r="K5077" s="12"/>
      <c r="L5077" s="12"/>
      <c r="M5077" s="12"/>
    </row>
    <row r="5078" spans="4:13">
      <c r="D5078" s="12"/>
      <c r="E5078" s="89"/>
      <c r="F5078" s="12"/>
      <c r="G5078" s="12"/>
      <c r="H5078" s="12"/>
      <c r="I5078" s="12"/>
      <c r="J5078" s="12"/>
      <c r="K5078" s="12"/>
      <c r="L5078" s="12"/>
      <c r="M5078" s="12"/>
    </row>
    <row r="5079" spans="4:13">
      <c r="D5079" s="12"/>
      <c r="E5079" s="89"/>
      <c r="F5079" s="12"/>
      <c r="G5079" s="12"/>
      <c r="H5079" s="12"/>
      <c r="I5079" s="12"/>
      <c r="J5079" s="12"/>
      <c r="K5079" s="12"/>
      <c r="L5079" s="12"/>
      <c r="M5079" s="12"/>
    </row>
    <row r="5080" spans="4:13">
      <c r="D5080" s="12"/>
      <c r="E5080" s="89"/>
      <c r="F5080" s="12"/>
      <c r="G5080" s="12"/>
      <c r="H5080" s="12"/>
      <c r="I5080" s="12"/>
      <c r="J5080" s="12"/>
      <c r="K5080" s="12"/>
      <c r="L5080" s="12"/>
      <c r="M5080" s="12"/>
    </row>
    <row r="5081" spans="4:13">
      <c r="D5081" s="12"/>
      <c r="E5081" s="89"/>
      <c r="F5081" s="12"/>
      <c r="G5081" s="12"/>
      <c r="H5081" s="12"/>
      <c r="I5081" s="12"/>
      <c r="J5081" s="12"/>
      <c r="K5081" s="12"/>
      <c r="L5081" s="12"/>
      <c r="M5081" s="12"/>
    </row>
    <row r="5082" spans="4:13">
      <c r="D5082" s="12"/>
      <c r="E5082" s="89"/>
      <c r="F5082" s="12"/>
      <c r="G5082" s="12"/>
      <c r="H5082" s="12"/>
      <c r="I5082" s="12"/>
      <c r="J5082" s="12"/>
      <c r="K5082" s="12"/>
      <c r="L5082" s="12"/>
      <c r="M5082" s="12"/>
    </row>
    <row r="5083" spans="4:13">
      <c r="D5083" s="12"/>
      <c r="E5083" s="89"/>
      <c r="F5083" s="12"/>
      <c r="G5083" s="12"/>
      <c r="H5083" s="12"/>
      <c r="I5083" s="12"/>
      <c r="J5083" s="12"/>
      <c r="K5083" s="12"/>
      <c r="L5083" s="12"/>
      <c r="M5083" s="12"/>
    </row>
    <row r="5084" spans="4:13">
      <c r="D5084" s="12"/>
      <c r="E5084" s="89"/>
      <c r="F5084" s="12"/>
      <c r="G5084" s="12"/>
      <c r="H5084" s="12"/>
      <c r="I5084" s="12"/>
      <c r="J5084" s="12"/>
      <c r="K5084" s="12"/>
      <c r="L5084" s="12"/>
      <c r="M5084" s="12"/>
    </row>
    <row r="5085" spans="4:13">
      <c r="D5085" s="12"/>
      <c r="E5085" s="89"/>
      <c r="F5085" s="12"/>
      <c r="G5085" s="12"/>
      <c r="H5085" s="12"/>
      <c r="I5085" s="12"/>
      <c r="J5085" s="12"/>
      <c r="K5085" s="12"/>
      <c r="L5085" s="12"/>
      <c r="M5085" s="12"/>
    </row>
    <row r="5086" spans="4:13">
      <c r="D5086" s="12"/>
      <c r="E5086" s="89"/>
      <c r="F5086" s="12"/>
      <c r="G5086" s="12"/>
      <c r="H5086" s="12"/>
      <c r="I5086" s="12"/>
      <c r="J5086" s="12"/>
      <c r="K5086" s="12"/>
      <c r="L5086" s="12"/>
      <c r="M5086" s="12"/>
    </row>
    <row r="5087" spans="4:13">
      <c r="D5087" s="12"/>
      <c r="E5087" s="89"/>
      <c r="F5087" s="12"/>
      <c r="G5087" s="12"/>
      <c r="H5087" s="12"/>
      <c r="I5087" s="12"/>
      <c r="J5087" s="12"/>
      <c r="K5087" s="12"/>
      <c r="L5087" s="12"/>
      <c r="M5087" s="12"/>
    </row>
    <row r="5088" spans="4:13">
      <c r="D5088" s="12"/>
      <c r="E5088" s="89"/>
      <c r="F5088" s="12"/>
      <c r="G5088" s="12"/>
      <c r="H5088" s="12"/>
      <c r="I5088" s="12"/>
      <c r="J5088" s="12"/>
      <c r="K5088" s="12"/>
      <c r="L5088" s="12"/>
      <c r="M5088" s="12"/>
    </row>
    <row r="5089" spans="4:13">
      <c r="D5089" s="12"/>
      <c r="E5089" s="89"/>
      <c r="F5089" s="12"/>
      <c r="G5089" s="12"/>
      <c r="H5089" s="12"/>
      <c r="I5089" s="12"/>
      <c r="J5089" s="12"/>
      <c r="K5089" s="12"/>
      <c r="L5089" s="12"/>
      <c r="M5089" s="12"/>
    </row>
    <row r="5090" spans="4:13">
      <c r="D5090" s="12"/>
      <c r="E5090" s="89"/>
      <c r="F5090" s="12"/>
      <c r="G5090" s="12"/>
      <c r="H5090" s="12"/>
      <c r="I5090" s="12"/>
      <c r="J5090" s="12"/>
      <c r="K5090" s="12"/>
      <c r="L5090" s="12"/>
      <c r="M5090" s="12"/>
    </row>
    <row r="5091" spans="4:13">
      <c r="D5091" s="12"/>
      <c r="E5091" s="89"/>
      <c r="F5091" s="12"/>
      <c r="G5091" s="12"/>
      <c r="H5091" s="12"/>
      <c r="I5091" s="12"/>
      <c r="J5091" s="12"/>
      <c r="K5091" s="12"/>
      <c r="L5091" s="12"/>
      <c r="M5091" s="12"/>
    </row>
    <row r="5092" spans="4:13">
      <c r="D5092" s="12"/>
      <c r="E5092" s="89"/>
      <c r="F5092" s="12"/>
      <c r="G5092" s="12"/>
      <c r="H5092" s="12"/>
      <c r="I5092" s="12"/>
      <c r="J5092" s="12"/>
      <c r="K5092" s="12"/>
      <c r="L5092" s="12"/>
      <c r="M5092" s="12"/>
    </row>
    <row r="5093" spans="4:13">
      <c r="D5093" s="12"/>
      <c r="E5093" s="89"/>
      <c r="F5093" s="12"/>
      <c r="G5093" s="12"/>
      <c r="H5093" s="12"/>
      <c r="I5093" s="12"/>
      <c r="J5093" s="12"/>
      <c r="K5093" s="12"/>
      <c r="L5093" s="12"/>
      <c r="M5093" s="12"/>
    </row>
    <row r="5094" spans="4:13">
      <c r="D5094" s="12"/>
      <c r="E5094" s="89"/>
      <c r="F5094" s="12"/>
      <c r="G5094" s="12"/>
      <c r="H5094" s="12"/>
      <c r="I5094" s="12"/>
      <c r="J5094" s="12"/>
      <c r="K5094" s="12"/>
      <c r="L5094" s="12"/>
      <c r="M5094" s="12"/>
    </row>
    <row r="5095" spans="4:13">
      <c r="D5095" s="12"/>
      <c r="E5095" s="89"/>
      <c r="F5095" s="12"/>
      <c r="G5095" s="12"/>
      <c r="H5095" s="12"/>
      <c r="I5095" s="12"/>
      <c r="J5095" s="12"/>
      <c r="K5095" s="12"/>
      <c r="L5095" s="12"/>
      <c r="M5095" s="12"/>
    </row>
    <row r="5096" spans="4:13">
      <c r="D5096" s="12"/>
      <c r="E5096" s="89"/>
      <c r="F5096" s="12"/>
      <c r="G5096" s="12"/>
      <c r="H5096" s="12"/>
      <c r="I5096" s="12"/>
      <c r="J5096" s="12"/>
      <c r="K5096" s="12"/>
      <c r="L5096" s="12"/>
      <c r="M5096" s="12"/>
    </row>
    <row r="5097" spans="4:13">
      <c r="D5097" s="12"/>
      <c r="E5097" s="89"/>
      <c r="F5097" s="12"/>
      <c r="G5097" s="12"/>
      <c r="H5097" s="12"/>
      <c r="I5097" s="12"/>
      <c r="J5097" s="12"/>
      <c r="K5097" s="12"/>
      <c r="L5097" s="12"/>
      <c r="M5097" s="12"/>
    </row>
    <row r="5098" spans="4:13">
      <c r="D5098" s="12"/>
      <c r="E5098" s="89"/>
      <c r="F5098" s="12"/>
      <c r="G5098" s="12"/>
      <c r="H5098" s="12"/>
      <c r="I5098" s="12"/>
      <c r="J5098" s="12"/>
      <c r="K5098" s="12"/>
      <c r="L5098" s="12"/>
      <c r="M5098" s="12"/>
    </row>
    <row r="5099" spans="4:13">
      <c r="D5099" s="12"/>
      <c r="E5099" s="89"/>
      <c r="F5099" s="12"/>
      <c r="G5099" s="12"/>
      <c r="H5099" s="12"/>
      <c r="I5099" s="12"/>
      <c r="J5099" s="12"/>
      <c r="K5099" s="12"/>
      <c r="L5099" s="12"/>
      <c r="M5099" s="12"/>
    </row>
    <row r="5100" spans="4:13">
      <c r="D5100" s="12"/>
      <c r="E5100" s="89"/>
      <c r="F5100" s="12"/>
      <c r="G5100" s="12"/>
      <c r="H5100" s="12"/>
      <c r="I5100" s="12"/>
      <c r="J5100" s="12"/>
      <c r="K5100" s="12"/>
      <c r="L5100" s="12"/>
      <c r="M5100" s="12"/>
    </row>
    <row r="5101" spans="4:13">
      <c r="D5101" s="12"/>
      <c r="E5101" s="89"/>
      <c r="F5101" s="12"/>
      <c r="G5101" s="12"/>
      <c r="H5101" s="12"/>
      <c r="I5101" s="12"/>
      <c r="J5101" s="12"/>
      <c r="K5101" s="12"/>
      <c r="L5101" s="12"/>
      <c r="M5101" s="12"/>
    </row>
    <row r="5102" spans="4:13">
      <c r="D5102" s="12"/>
      <c r="E5102" s="89"/>
      <c r="F5102" s="12"/>
      <c r="G5102" s="12"/>
      <c r="H5102" s="12"/>
      <c r="I5102" s="12"/>
      <c r="J5102" s="12"/>
      <c r="K5102" s="12"/>
      <c r="L5102" s="12"/>
      <c r="M5102" s="12"/>
    </row>
    <row r="5103" spans="4:13">
      <c r="D5103" s="12"/>
      <c r="E5103" s="89"/>
      <c r="F5103" s="12"/>
      <c r="G5103" s="12"/>
      <c r="H5103" s="12"/>
      <c r="I5103" s="12"/>
      <c r="J5103" s="12"/>
      <c r="K5103" s="12"/>
      <c r="L5103" s="12"/>
      <c r="M5103" s="12"/>
    </row>
    <row r="5104" spans="4:13">
      <c r="D5104" s="12"/>
      <c r="E5104" s="89"/>
      <c r="F5104" s="12"/>
      <c r="G5104" s="12"/>
      <c r="H5104" s="12"/>
      <c r="I5104" s="12"/>
      <c r="J5104" s="12"/>
      <c r="K5104" s="12"/>
      <c r="L5104" s="12"/>
      <c r="M5104" s="12"/>
    </row>
    <row r="5105" spans="4:13">
      <c r="D5105" s="12"/>
      <c r="E5105" s="89"/>
      <c r="F5105" s="12"/>
      <c r="G5105" s="12"/>
      <c r="H5105" s="12"/>
      <c r="I5105" s="12"/>
      <c r="J5105" s="12"/>
      <c r="K5105" s="12"/>
      <c r="L5105" s="12"/>
      <c r="M5105" s="12"/>
    </row>
    <row r="5106" spans="4:13">
      <c r="D5106" s="12"/>
      <c r="E5106" s="89"/>
      <c r="F5106" s="12"/>
      <c r="G5106" s="12"/>
      <c r="H5106" s="12"/>
      <c r="I5106" s="12"/>
      <c r="J5106" s="12"/>
      <c r="K5106" s="12"/>
      <c r="L5106" s="12"/>
      <c r="M5106" s="12"/>
    </row>
    <row r="5107" spans="4:13">
      <c r="D5107" s="12"/>
      <c r="E5107" s="89"/>
      <c r="F5107" s="12"/>
      <c r="G5107" s="12"/>
      <c r="H5107" s="12"/>
      <c r="I5107" s="12"/>
      <c r="J5107" s="12"/>
      <c r="K5107" s="12"/>
      <c r="L5107" s="12"/>
      <c r="M5107" s="12"/>
    </row>
    <row r="5108" spans="4:13">
      <c r="D5108" s="12"/>
      <c r="E5108" s="89"/>
      <c r="F5108" s="12"/>
      <c r="G5108" s="12"/>
      <c r="H5108" s="12"/>
      <c r="I5108" s="12"/>
      <c r="J5108" s="12"/>
      <c r="K5108" s="12"/>
      <c r="L5108" s="12"/>
      <c r="M5108" s="12"/>
    </row>
    <row r="5109" spans="4:13">
      <c r="D5109" s="12"/>
      <c r="E5109" s="89"/>
      <c r="F5109" s="12"/>
      <c r="G5109" s="12"/>
      <c r="H5109" s="12"/>
      <c r="I5109" s="12"/>
      <c r="J5109" s="12"/>
      <c r="K5109" s="12"/>
      <c r="L5109" s="12"/>
      <c r="M5109" s="12"/>
    </row>
    <row r="5110" spans="4:13">
      <c r="D5110" s="12"/>
      <c r="E5110" s="89"/>
      <c r="F5110" s="12"/>
      <c r="G5110" s="12"/>
      <c r="H5110" s="12"/>
      <c r="I5110" s="12"/>
      <c r="J5110" s="12"/>
      <c r="K5110" s="12"/>
      <c r="L5110" s="12"/>
      <c r="M5110" s="12"/>
    </row>
    <row r="5111" spans="4:13">
      <c r="D5111" s="12"/>
      <c r="E5111" s="89"/>
      <c r="F5111" s="12"/>
      <c r="G5111" s="12"/>
      <c r="H5111" s="12"/>
      <c r="I5111" s="12"/>
      <c r="J5111" s="12"/>
      <c r="K5111" s="12"/>
      <c r="L5111" s="12"/>
      <c r="M5111" s="12"/>
    </row>
    <row r="5112" spans="4:13">
      <c r="D5112" s="12"/>
      <c r="E5112" s="89"/>
      <c r="F5112" s="12"/>
      <c r="G5112" s="12"/>
      <c r="H5112" s="12"/>
      <c r="I5112" s="12"/>
      <c r="J5112" s="12"/>
      <c r="K5112" s="12"/>
      <c r="L5112" s="12"/>
      <c r="M5112" s="12"/>
    </row>
    <row r="5113" spans="4:13">
      <c r="D5113" s="12"/>
      <c r="E5113" s="89"/>
      <c r="F5113" s="12"/>
      <c r="G5113" s="12"/>
      <c r="H5113" s="12"/>
      <c r="I5113" s="12"/>
      <c r="J5113" s="12"/>
      <c r="K5113" s="12"/>
      <c r="L5113" s="12"/>
      <c r="M5113" s="12"/>
    </row>
    <row r="5114" spans="4:13">
      <c r="D5114" s="12"/>
      <c r="E5114" s="89"/>
      <c r="F5114" s="12"/>
      <c r="G5114" s="12"/>
      <c r="H5114" s="12"/>
      <c r="I5114" s="12"/>
      <c r="J5114" s="12"/>
      <c r="K5114" s="12"/>
      <c r="L5114" s="12"/>
      <c r="M5114" s="12"/>
    </row>
    <row r="5115" spans="4:13">
      <c r="D5115" s="12"/>
      <c r="E5115" s="89"/>
      <c r="F5115" s="12"/>
      <c r="G5115" s="12"/>
      <c r="H5115" s="12"/>
      <c r="I5115" s="12"/>
      <c r="J5115" s="12"/>
      <c r="K5115" s="12"/>
      <c r="L5115" s="12"/>
      <c r="M5115" s="12"/>
    </row>
    <row r="5116" spans="4:13">
      <c r="D5116" s="12"/>
      <c r="E5116" s="89"/>
      <c r="F5116" s="12"/>
      <c r="G5116" s="12"/>
      <c r="H5116" s="12"/>
      <c r="I5116" s="12"/>
      <c r="J5116" s="12"/>
      <c r="K5116" s="12"/>
      <c r="L5116" s="12"/>
      <c r="M5116" s="12"/>
    </row>
    <row r="5117" spans="4:13">
      <c r="D5117" s="12"/>
      <c r="E5117" s="89"/>
      <c r="F5117" s="12"/>
      <c r="G5117" s="12"/>
      <c r="H5117" s="12"/>
      <c r="I5117" s="12"/>
      <c r="J5117" s="12"/>
      <c r="K5117" s="12"/>
      <c r="L5117" s="12"/>
      <c r="M5117" s="12"/>
    </row>
    <row r="5118" spans="4:13">
      <c r="D5118" s="12"/>
      <c r="E5118" s="89"/>
      <c r="F5118" s="12"/>
      <c r="G5118" s="12"/>
      <c r="H5118" s="12"/>
      <c r="I5118" s="12"/>
      <c r="J5118" s="12"/>
      <c r="K5118" s="12"/>
      <c r="L5118" s="12"/>
      <c r="M5118" s="12"/>
    </row>
    <row r="5119" spans="4:13">
      <c r="D5119" s="12"/>
      <c r="E5119" s="89"/>
      <c r="F5119" s="12"/>
      <c r="G5119" s="12"/>
      <c r="H5119" s="12"/>
      <c r="I5119" s="12"/>
      <c r="J5119" s="12"/>
      <c r="K5119" s="12"/>
      <c r="L5119" s="12"/>
      <c r="M5119" s="12"/>
    </row>
    <row r="5120" spans="4:13">
      <c r="D5120" s="12"/>
      <c r="E5120" s="89"/>
      <c r="F5120" s="12"/>
      <c r="G5120" s="12"/>
      <c r="H5120" s="12"/>
      <c r="I5120" s="12"/>
      <c r="J5120" s="12"/>
      <c r="K5120" s="12"/>
      <c r="L5120" s="12"/>
      <c r="M5120" s="12"/>
    </row>
    <row r="5121" spans="4:13">
      <c r="D5121" s="12"/>
      <c r="E5121" s="89"/>
      <c r="F5121" s="12"/>
      <c r="G5121" s="12"/>
      <c r="H5121" s="12"/>
      <c r="I5121" s="12"/>
      <c r="J5121" s="12"/>
      <c r="K5121" s="12"/>
      <c r="L5121" s="12"/>
      <c r="M5121" s="12"/>
    </row>
    <row r="5122" spans="4:13">
      <c r="D5122" s="12"/>
      <c r="E5122" s="89"/>
      <c r="F5122" s="12"/>
      <c r="G5122" s="12"/>
      <c r="H5122" s="12"/>
      <c r="I5122" s="12"/>
      <c r="J5122" s="12"/>
      <c r="K5122" s="12"/>
      <c r="L5122" s="12"/>
      <c r="M5122" s="12"/>
    </row>
    <row r="5123" spans="4:13">
      <c r="D5123" s="12"/>
      <c r="E5123" s="89"/>
      <c r="F5123" s="12"/>
      <c r="G5123" s="12"/>
      <c r="H5123" s="12"/>
      <c r="I5123" s="12"/>
      <c r="J5123" s="12"/>
      <c r="K5123" s="12"/>
      <c r="L5123" s="12"/>
      <c r="M5123" s="12"/>
    </row>
    <row r="5124" spans="4:13">
      <c r="D5124" s="12"/>
      <c r="E5124" s="89"/>
      <c r="F5124" s="12"/>
      <c r="G5124" s="12"/>
      <c r="H5124" s="12"/>
      <c r="I5124" s="12"/>
      <c r="J5124" s="12"/>
      <c r="K5124" s="12"/>
      <c r="L5124" s="12"/>
      <c r="M5124" s="12"/>
    </row>
    <row r="5125" spans="4:13">
      <c r="D5125" s="12"/>
      <c r="E5125" s="89"/>
      <c r="F5125" s="12"/>
      <c r="G5125" s="12"/>
      <c r="H5125" s="12"/>
      <c r="I5125" s="12"/>
      <c r="J5125" s="12"/>
      <c r="K5125" s="12"/>
      <c r="L5125" s="12"/>
      <c r="M5125" s="12"/>
    </row>
    <row r="5126" spans="4:13">
      <c r="D5126" s="12"/>
      <c r="E5126" s="89"/>
      <c r="F5126" s="12"/>
      <c r="G5126" s="12"/>
      <c r="H5126" s="12"/>
      <c r="I5126" s="12"/>
      <c r="J5126" s="12"/>
      <c r="K5126" s="12"/>
      <c r="L5126" s="12"/>
      <c r="M5126" s="12"/>
    </row>
    <row r="5127" spans="4:13">
      <c r="D5127" s="12"/>
      <c r="E5127" s="89"/>
      <c r="F5127" s="12"/>
      <c r="G5127" s="12"/>
      <c r="H5127" s="12"/>
      <c r="I5127" s="12"/>
      <c r="J5127" s="12"/>
      <c r="K5127" s="12"/>
      <c r="L5127" s="12"/>
      <c r="M5127" s="12"/>
    </row>
    <row r="5128" spans="4:13">
      <c r="D5128" s="12"/>
      <c r="E5128" s="89"/>
      <c r="F5128" s="12"/>
      <c r="G5128" s="12"/>
      <c r="H5128" s="12"/>
      <c r="I5128" s="12"/>
      <c r="J5128" s="12"/>
      <c r="K5128" s="12"/>
      <c r="L5128" s="12"/>
      <c r="M5128" s="12"/>
    </row>
    <row r="5129" spans="4:13">
      <c r="D5129" s="12"/>
      <c r="E5129" s="89"/>
      <c r="F5129" s="12"/>
      <c r="G5129" s="12"/>
      <c r="H5129" s="12"/>
      <c r="I5129" s="12"/>
      <c r="J5129" s="12"/>
      <c r="K5129" s="12"/>
      <c r="L5129" s="12"/>
      <c r="M5129" s="12"/>
    </row>
    <row r="5130" spans="4:13">
      <c r="D5130" s="12"/>
      <c r="E5130" s="89"/>
      <c r="F5130" s="12"/>
      <c r="G5130" s="12"/>
      <c r="H5130" s="12"/>
      <c r="I5130" s="12"/>
      <c r="J5130" s="12"/>
      <c r="K5130" s="12"/>
      <c r="L5130" s="12"/>
      <c r="M5130" s="12"/>
    </row>
    <row r="5131" spans="4:13">
      <c r="D5131" s="12"/>
      <c r="E5131" s="89"/>
      <c r="F5131" s="12"/>
      <c r="G5131" s="12"/>
      <c r="H5131" s="12"/>
      <c r="I5131" s="12"/>
      <c r="J5131" s="12"/>
      <c r="K5131" s="12"/>
      <c r="L5131" s="12"/>
      <c r="M5131" s="12"/>
    </row>
    <row r="5132" spans="4:13">
      <c r="D5132" s="12"/>
      <c r="E5132" s="89"/>
      <c r="F5132" s="12"/>
      <c r="G5132" s="12"/>
      <c r="H5132" s="12"/>
      <c r="I5132" s="12"/>
      <c r="J5132" s="12"/>
      <c r="K5132" s="12"/>
      <c r="L5132" s="12"/>
      <c r="M5132" s="12"/>
    </row>
    <row r="5133" spans="4:13">
      <c r="D5133" s="12"/>
      <c r="E5133" s="89"/>
      <c r="F5133" s="12"/>
      <c r="G5133" s="12"/>
      <c r="H5133" s="12"/>
      <c r="I5133" s="12"/>
      <c r="J5133" s="12"/>
      <c r="K5133" s="12"/>
      <c r="L5133" s="12"/>
      <c r="M5133" s="12"/>
    </row>
    <row r="5134" spans="4:13">
      <c r="D5134" s="12"/>
      <c r="E5134" s="89"/>
      <c r="F5134" s="12"/>
      <c r="G5134" s="12"/>
      <c r="H5134" s="12"/>
      <c r="I5134" s="12"/>
      <c r="J5134" s="12"/>
      <c r="K5134" s="12"/>
      <c r="L5134" s="12"/>
      <c r="M5134" s="12"/>
    </row>
    <row r="5135" spans="4:13">
      <c r="D5135" s="12"/>
      <c r="E5135" s="89"/>
      <c r="F5135" s="12"/>
      <c r="G5135" s="12"/>
      <c r="H5135" s="12"/>
      <c r="I5135" s="12"/>
      <c r="J5135" s="12"/>
      <c r="K5135" s="12"/>
      <c r="L5135" s="12"/>
      <c r="M5135" s="12"/>
    </row>
    <row r="5136" spans="4:13">
      <c r="D5136" s="12"/>
      <c r="E5136" s="89"/>
      <c r="F5136" s="12"/>
      <c r="G5136" s="12"/>
      <c r="H5136" s="12"/>
      <c r="I5136" s="12"/>
      <c r="J5136" s="12"/>
      <c r="K5136" s="12"/>
      <c r="L5136" s="12"/>
      <c r="M5136" s="12"/>
    </row>
    <row r="5137" spans="4:13">
      <c r="D5137" s="12"/>
      <c r="E5137" s="89"/>
      <c r="F5137" s="12"/>
      <c r="G5137" s="12"/>
      <c r="H5137" s="12"/>
      <c r="I5137" s="12"/>
      <c r="J5137" s="12"/>
      <c r="K5137" s="12"/>
      <c r="L5137" s="12"/>
      <c r="M5137" s="12"/>
    </row>
    <row r="5138" spans="4:13">
      <c r="D5138" s="12"/>
      <c r="E5138" s="89"/>
      <c r="F5138" s="12"/>
      <c r="G5138" s="12"/>
      <c r="H5138" s="12"/>
      <c r="I5138" s="12"/>
      <c r="J5138" s="12"/>
      <c r="K5138" s="12"/>
      <c r="L5138" s="12"/>
      <c r="M5138" s="12"/>
    </row>
    <row r="5139" spans="4:13">
      <c r="D5139" s="12"/>
      <c r="E5139" s="89"/>
      <c r="F5139" s="12"/>
      <c r="G5139" s="12"/>
      <c r="H5139" s="12"/>
      <c r="I5139" s="12"/>
      <c r="J5139" s="12"/>
      <c r="K5139" s="12"/>
      <c r="L5139" s="12"/>
      <c r="M5139" s="12"/>
    </row>
    <row r="5140" spans="4:13">
      <c r="D5140" s="12"/>
      <c r="E5140" s="89"/>
      <c r="F5140" s="12"/>
      <c r="G5140" s="12"/>
      <c r="H5140" s="12"/>
      <c r="I5140" s="12"/>
      <c r="J5140" s="12"/>
      <c r="K5140" s="12"/>
      <c r="L5140" s="12"/>
      <c r="M5140" s="12"/>
    </row>
    <row r="5141" spans="4:13">
      <c r="D5141" s="12"/>
      <c r="E5141" s="89"/>
      <c r="F5141" s="12"/>
      <c r="G5141" s="12"/>
      <c r="H5141" s="12"/>
      <c r="I5141" s="12"/>
      <c r="J5141" s="12"/>
      <c r="K5141" s="12"/>
      <c r="L5141" s="12"/>
      <c r="M5141" s="12"/>
    </row>
    <row r="5142" spans="4:13">
      <c r="D5142" s="12"/>
      <c r="E5142" s="89"/>
      <c r="F5142" s="12"/>
      <c r="G5142" s="12"/>
      <c r="H5142" s="12"/>
      <c r="I5142" s="12"/>
      <c r="J5142" s="12"/>
      <c r="K5142" s="12"/>
      <c r="L5142" s="12"/>
      <c r="M5142" s="12"/>
    </row>
    <row r="5143" spans="4:13">
      <c r="D5143" s="12"/>
      <c r="E5143" s="89"/>
      <c r="F5143" s="12"/>
      <c r="G5143" s="12"/>
      <c r="H5143" s="12"/>
      <c r="I5143" s="12"/>
      <c r="J5143" s="12"/>
      <c r="K5143" s="12"/>
      <c r="L5143" s="12"/>
      <c r="M5143" s="12"/>
    </row>
    <row r="5144" spans="4:13">
      <c r="D5144" s="12"/>
      <c r="E5144" s="89"/>
      <c r="F5144" s="12"/>
      <c r="G5144" s="12"/>
      <c r="H5144" s="12"/>
      <c r="I5144" s="12"/>
      <c r="J5144" s="12"/>
      <c r="K5144" s="12"/>
      <c r="L5144" s="12"/>
      <c r="M5144" s="12"/>
    </row>
    <row r="5145" spans="4:13">
      <c r="D5145" s="12"/>
      <c r="E5145" s="89"/>
      <c r="F5145" s="12"/>
      <c r="G5145" s="12"/>
      <c r="H5145" s="12"/>
      <c r="I5145" s="12"/>
      <c r="J5145" s="12"/>
      <c r="K5145" s="12"/>
      <c r="L5145" s="12"/>
      <c r="M5145" s="12"/>
    </row>
    <row r="5146" spans="4:13">
      <c r="D5146" s="12"/>
      <c r="E5146" s="89"/>
      <c r="F5146" s="12"/>
      <c r="G5146" s="12"/>
      <c r="H5146" s="12"/>
      <c r="I5146" s="12"/>
      <c r="J5146" s="12"/>
      <c r="K5146" s="12"/>
      <c r="L5146" s="12"/>
      <c r="M5146" s="12"/>
    </row>
    <row r="5147" spans="4:13">
      <c r="D5147" s="12"/>
      <c r="E5147" s="89"/>
      <c r="F5147" s="12"/>
      <c r="G5147" s="12"/>
      <c r="H5147" s="12"/>
      <c r="I5147" s="12"/>
      <c r="J5147" s="12"/>
      <c r="K5147" s="12"/>
      <c r="L5147" s="12"/>
      <c r="M5147" s="12"/>
    </row>
    <row r="5148" spans="4:13">
      <c r="D5148" s="12"/>
      <c r="E5148" s="89"/>
      <c r="F5148" s="12"/>
      <c r="G5148" s="12"/>
      <c r="H5148" s="12"/>
      <c r="I5148" s="12"/>
      <c r="J5148" s="12"/>
      <c r="K5148" s="12"/>
      <c r="L5148" s="12"/>
      <c r="M5148" s="12"/>
    </row>
    <row r="5149" spans="4:13">
      <c r="D5149" s="12"/>
      <c r="E5149" s="89"/>
      <c r="F5149" s="12"/>
      <c r="G5149" s="12"/>
      <c r="H5149" s="12"/>
      <c r="I5149" s="12"/>
      <c r="J5149" s="12"/>
      <c r="K5149" s="12"/>
      <c r="L5149" s="12"/>
      <c r="M5149" s="12"/>
    </row>
    <row r="5150" spans="4:13">
      <c r="D5150" s="12"/>
      <c r="E5150" s="89"/>
      <c r="F5150" s="12"/>
      <c r="G5150" s="12"/>
      <c r="H5150" s="12"/>
      <c r="I5150" s="12"/>
      <c r="J5150" s="12"/>
      <c r="K5150" s="12"/>
      <c r="L5150" s="12"/>
      <c r="M5150" s="12"/>
    </row>
    <row r="5151" spans="4:13">
      <c r="D5151" s="12"/>
      <c r="E5151" s="89"/>
      <c r="F5151" s="12"/>
      <c r="G5151" s="12"/>
      <c r="H5151" s="12"/>
      <c r="I5151" s="12"/>
      <c r="J5151" s="12"/>
      <c r="K5151" s="12"/>
      <c r="L5151" s="12"/>
      <c r="M5151" s="12"/>
    </row>
    <row r="5152" spans="4:13">
      <c r="D5152" s="12"/>
      <c r="E5152" s="89"/>
      <c r="F5152" s="12"/>
      <c r="G5152" s="12"/>
      <c r="H5152" s="12"/>
      <c r="I5152" s="12"/>
      <c r="J5152" s="12"/>
      <c r="K5152" s="12"/>
      <c r="L5152" s="12"/>
      <c r="M5152" s="12"/>
    </row>
    <row r="5153" spans="4:13">
      <c r="D5153" s="12"/>
      <c r="E5153" s="89"/>
      <c r="F5153" s="12"/>
      <c r="G5153" s="12"/>
      <c r="H5153" s="12"/>
      <c r="I5153" s="12"/>
      <c r="J5153" s="12"/>
      <c r="K5153" s="12"/>
      <c r="L5153" s="12"/>
      <c r="M5153" s="12"/>
    </row>
    <row r="5154" spans="4:13">
      <c r="D5154" s="12"/>
      <c r="E5154" s="89"/>
      <c r="F5154" s="12"/>
      <c r="G5154" s="12"/>
      <c r="H5154" s="12"/>
      <c r="I5154" s="12"/>
      <c r="J5154" s="12"/>
      <c r="K5154" s="12"/>
      <c r="L5154" s="12"/>
      <c r="M5154" s="12"/>
    </row>
    <row r="5155" spans="4:13">
      <c r="D5155" s="12"/>
      <c r="E5155" s="89"/>
      <c r="F5155" s="12"/>
      <c r="G5155" s="12"/>
      <c r="H5155" s="12"/>
      <c r="I5155" s="12"/>
      <c r="J5155" s="12"/>
      <c r="K5155" s="12"/>
      <c r="L5155" s="12"/>
      <c r="M5155" s="12"/>
    </row>
    <row r="5156" spans="4:13">
      <c r="D5156" s="12"/>
      <c r="E5156" s="89"/>
      <c r="F5156" s="12"/>
      <c r="G5156" s="12"/>
      <c r="H5156" s="12"/>
      <c r="I5156" s="12"/>
      <c r="J5156" s="12"/>
      <c r="K5156" s="12"/>
      <c r="L5156" s="12"/>
      <c r="M5156" s="12"/>
    </row>
    <row r="5157" spans="4:13">
      <c r="D5157" s="12"/>
      <c r="E5157" s="89"/>
      <c r="F5157" s="12"/>
      <c r="G5157" s="12"/>
      <c r="H5157" s="12"/>
      <c r="I5157" s="12"/>
      <c r="J5157" s="12"/>
      <c r="K5157" s="12"/>
      <c r="L5157" s="12"/>
      <c r="M5157" s="12"/>
    </row>
    <row r="5158" spans="4:13">
      <c r="D5158" s="12"/>
      <c r="E5158" s="89"/>
      <c r="F5158" s="12"/>
      <c r="G5158" s="12"/>
      <c r="H5158" s="12"/>
      <c r="I5158" s="12"/>
      <c r="J5158" s="12"/>
      <c r="K5158" s="12"/>
      <c r="L5158" s="12"/>
      <c r="M5158" s="12"/>
    </row>
    <row r="5159" spans="4:13">
      <c r="D5159" s="12"/>
      <c r="E5159" s="89"/>
      <c r="F5159" s="12"/>
      <c r="G5159" s="12"/>
      <c r="H5159" s="12"/>
      <c r="I5159" s="12"/>
      <c r="J5159" s="12"/>
      <c r="K5159" s="12"/>
      <c r="L5159" s="12"/>
      <c r="M5159" s="12"/>
    </row>
    <row r="5160" spans="4:13">
      <c r="D5160" s="12"/>
      <c r="E5160" s="89"/>
      <c r="F5160" s="12"/>
      <c r="G5160" s="12"/>
      <c r="H5160" s="12"/>
      <c r="I5160" s="12"/>
      <c r="J5160" s="12"/>
      <c r="K5160" s="12"/>
      <c r="L5160" s="12"/>
      <c r="M5160" s="12"/>
    </row>
    <row r="5161" spans="4:13">
      <c r="D5161" s="12"/>
      <c r="E5161" s="89"/>
      <c r="F5161" s="12"/>
      <c r="G5161" s="12"/>
      <c r="H5161" s="12"/>
      <c r="I5161" s="12"/>
      <c r="J5161" s="12"/>
      <c r="K5161" s="12"/>
      <c r="L5161" s="12"/>
      <c r="M5161" s="12"/>
    </row>
    <row r="5162" spans="4:13">
      <c r="D5162" s="12"/>
      <c r="E5162" s="89"/>
      <c r="F5162" s="12"/>
      <c r="G5162" s="12"/>
      <c r="H5162" s="12"/>
      <c r="I5162" s="12"/>
      <c r="J5162" s="12"/>
      <c r="K5162" s="12"/>
      <c r="L5162" s="12"/>
      <c r="M5162" s="12"/>
    </row>
    <row r="5163" spans="4:13">
      <c r="D5163" s="12"/>
      <c r="E5163" s="89"/>
      <c r="F5163" s="12"/>
      <c r="G5163" s="12"/>
      <c r="H5163" s="12"/>
      <c r="I5163" s="12"/>
      <c r="J5163" s="12"/>
      <c r="K5163" s="12"/>
      <c r="L5163" s="12"/>
      <c r="M5163" s="12"/>
    </row>
    <row r="5164" spans="4:13">
      <c r="D5164" s="12"/>
      <c r="E5164" s="89"/>
      <c r="F5164" s="12"/>
      <c r="G5164" s="12"/>
      <c r="H5164" s="12"/>
      <c r="I5164" s="12"/>
      <c r="J5164" s="12"/>
      <c r="K5164" s="12"/>
      <c r="L5164" s="12"/>
      <c r="M5164" s="12"/>
    </row>
    <row r="5165" spans="4:13">
      <c r="D5165" s="12"/>
      <c r="E5165" s="89"/>
      <c r="F5165" s="12"/>
      <c r="G5165" s="12"/>
      <c r="H5165" s="12"/>
      <c r="I5165" s="12"/>
      <c r="J5165" s="12"/>
      <c r="K5165" s="12"/>
      <c r="L5165" s="12"/>
      <c r="M5165" s="12"/>
    </row>
    <row r="5166" spans="4:13">
      <c r="D5166" s="12"/>
      <c r="E5166" s="89"/>
      <c r="F5166" s="12"/>
      <c r="G5166" s="12"/>
      <c r="H5166" s="12"/>
      <c r="I5166" s="12"/>
      <c r="J5166" s="12"/>
      <c r="K5166" s="12"/>
      <c r="L5166" s="12"/>
      <c r="M5166" s="12"/>
    </row>
    <row r="5167" spans="4:13">
      <c r="D5167" s="12"/>
      <c r="E5167" s="89"/>
      <c r="F5167" s="12"/>
      <c r="G5167" s="12"/>
      <c r="H5167" s="12"/>
      <c r="I5167" s="12"/>
      <c r="J5167" s="12"/>
      <c r="K5167" s="12"/>
      <c r="L5167" s="12"/>
      <c r="M5167" s="12"/>
    </row>
    <row r="5168" spans="4:13">
      <c r="D5168" s="12"/>
      <c r="E5168" s="89"/>
      <c r="F5168" s="12"/>
      <c r="G5168" s="12"/>
      <c r="H5168" s="12"/>
      <c r="I5168" s="12"/>
      <c r="J5168" s="12"/>
      <c r="K5168" s="12"/>
      <c r="L5168" s="12"/>
      <c r="M5168" s="12"/>
    </row>
    <row r="5169" spans="4:13">
      <c r="D5169" s="12"/>
      <c r="E5169" s="89"/>
      <c r="F5169" s="12"/>
      <c r="G5169" s="12"/>
      <c r="H5169" s="12"/>
      <c r="I5169" s="12"/>
      <c r="J5169" s="12"/>
      <c r="K5169" s="12"/>
      <c r="L5169" s="12"/>
      <c r="M5169" s="12"/>
    </row>
    <row r="5170" spans="4:13">
      <c r="D5170" s="12"/>
      <c r="E5170" s="89"/>
      <c r="F5170" s="12"/>
      <c r="G5170" s="12"/>
      <c r="H5170" s="12"/>
      <c r="I5170" s="12"/>
      <c r="J5170" s="12"/>
      <c r="K5170" s="12"/>
      <c r="L5170" s="12"/>
      <c r="M5170" s="12"/>
    </row>
    <row r="5171" spans="4:13">
      <c r="D5171" s="12"/>
      <c r="E5171" s="89"/>
      <c r="F5171" s="12"/>
      <c r="G5171" s="12"/>
      <c r="H5171" s="12"/>
      <c r="I5171" s="12"/>
      <c r="J5171" s="12"/>
      <c r="K5171" s="12"/>
      <c r="L5171" s="12"/>
      <c r="M5171" s="12"/>
    </row>
    <row r="5172" spans="4:13">
      <c r="D5172" s="12"/>
      <c r="E5172" s="89"/>
      <c r="F5172" s="12"/>
      <c r="G5172" s="12"/>
      <c r="H5172" s="12"/>
      <c r="I5172" s="12"/>
      <c r="J5172" s="12"/>
      <c r="K5172" s="12"/>
      <c r="L5172" s="12"/>
      <c r="M5172" s="12"/>
    </row>
    <row r="5173" spans="4:13">
      <c r="D5173" s="12"/>
      <c r="E5173" s="89"/>
      <c r="F5173" s="12"/>
      <c r="G5173" s="12"/>
      <c r="H5173" s="12"/>
      <c r="I5173" s="12"/>
      <c r="J5173" s="12"/>
      <c r="K5173" s="12"/>
      <c r="L5173" s="12"/>
      <c r="M5173" s="12"/>
    </row>
    <row r="5174" spans="4:13">
      <c r="D5174" s="12"/>
      <c r="E5174" s="89"/>
      <c r="F5174" s="12"/>
      <c r="G5174" s="12"/>
      <c r="H5174" s="12"/>
      <c r="I5174" s="12"/>
      <c r="J5174" s="12"/>
      <c r="K5174" s="12"/>
      <c r="L5174" s="12"/>
      <c r="M5174" s="12"/>
    </row>
    <row r="5175" spans="4:13">
      <c r="D5175" s="12"/>
      <c r="E5175" s="89"/>
      <c r="F5175" s="12"/>
      <c r="G5175" s="12"/>
      <c r="H5175" s="12"/>
      <c r="I5175" s="12"/>
      <c r="J5175" s="12"/>
      <c r="K5175" s="12"/>
      <c r="L5175" s="12"/>
      <c r="M5175" s="12"/>
    </row>
    <row r="5176" spans="4:13">
      <c r="D5176" s="12"/>
      <c r="E5176" s="89"/>
      <c r="F5176" s="12"/>
      <c r="G5176" s="12"/>
      <c r="H5176" s="12"/>
      <c r="I5176" s="12"/>
      <c r="J5176" s="12"/>
      <c r="K5176" s="12"/>
      <c r="L5176" s="12"/>
      <c r="M5176" s="12"/>
    </row>
    <row r="5177" spans="4:13">
      <c r="D5177" s="12"/>
      <c r="E5177" s="89"/>
      <c r="F5177" s="12"/>
      <c r="G5177" s="12"/>
      <c r="H5177" s="12"/>
      <c r="I5177" s="12"/>
      <c r="J5177" s="12"/>
      <c r="K5177" s="12"/>
      <c r="L5177" s="12"/>
      <c r="M5177" s="12"/>
    </row>
    <row r="5178" spans="4:13">
      <c r="D5178" s="12"/>
      <c r="E5178" s="89"/>
      <c r="F5178" s="12"/>
      <c r="G5178" s="12"/>
      <c r="H5178" s="12"/>
      <c r="I5178" s="12"/>
      <c r="J5178" s="12"/>
      <c r="K5178" s="12"/>
      <c r="L5178" s="12"/>
      <c r="M5178" s="12"/>
    </row>
    <row r="5179" spans="4:13">
      <c r="D5179" s="12"/>
      <c r="E5179" s="89"/>
      <c r="F5179" s="12"/>
      <c r="G5179" s="12"/>
      <c r="H5179" s="12"/>
      <c r="I5179" s="12"/>
      <c r="J5179" s="12"/>
      <c r="K5179" s="12"/>
      <c r="L5179" s="12"/>
      <c r="M5179" s="12"/>
    </row>
    <row r="5180" spans="4:13">
      <c r="D5180" s="12"/>
      <c r="E5180" s="89"/>
      <c r="F5180" s="12"/>
      <c r="G5180" s="12"/>
      <c r="H5180" s="12"/>
      <c r="I5180" s="12"/>
      <c r="J5180" s="12"/>
      <c r="K5180" s="12"/>
      <c r="L5180" s="12"/>
      <c r="M5180" s="12"/>
    </row>
    <row r="5181" spans="4:13">
      <c r="D5181" s="12"/>
      <c r="E5181" s="89"/>
      <c r="F5181" s="12"/>
      <c r="G5181" s="12"/>
      <c r="H5181" s="12"/>
      <c r="I5181" s="12"/>
      <c r="J5181" s="12"/>
      <c r="K5181" s="12"/>
      <c r="L5181" s="12"/>
      <c r="M5181" s="12"/>
    </row>
    <row r="5182" spans="4:13">
      <c r="D5182" s="12"/>
      <c r="E5182" s="89"/>
      <c r="F5182" s="12"/>
      <c r="G5182" s="12"/>
      <c r="H5182" s="12"/>
      <c r="I5182" s="12"/>
      <c r="J5182" s="12"/>
      <c r="K5182" s="12"/>
      <c r="L5182" s="12"/>
      <c r="M5182" s="12"/>
    </row>
    <row r="5183" spans="4:13">
      <c r="D5183" s="12"/>
      <c r="E5183" s="89"/>
      <c r="F5183" s="12"/>
      <c r="G5183" s="12"/>
      <c r="H5183" s="12"/>
      <c r="I5183" s="12"/>
      <c r="J5183" s="12"/>
      <c r="K5183" s="12"/>
      <c r="L5183" s="12"/>
      <c r="M5183" s="12"/>
    </row>
    <row r="5184" spans="4:13">
      <c r="D5184" s="12"/>
      <c r="E5184" s="89"/>
      <c r="F5184" s="12"/>
      <c r="G5184" s="12"/>
      <c r="H5184" s="12"/>
      <c r="I5184" s="12"/>
      <c r="J5184" s="12"/>
      <c r="K5184" s="12"/>
      <c r="L5184" s="12"/>
      <c r="M5184" s="12"/>
    </row>
    <row r="5185" spans="4:13">
      <c r="D5185" s="12"/>
      <c r="E5185" s="89"/>
      <c r="F5185" s="12"/>
      <c r="G5185" s="12"/>
      <c r="H5185" s="12"/>
      <c r="I5185" s="12"/>
      <c r="J5185" s="12"/>
      <c r="K5185" s="12"/>
      <c r="L5185" s="12"/>
      <c r="M5185" s="12"/>
    </row>
    <row r="5186" spans="4:13">
      <c r="D5186" s="12"/>
      <c r="E5186" s="89"/>
      <c r="F5186" s="12"/>
      <c r="G5186" s="12"/>
      <c r="H5186" s="12"/>
      <c r="I5186" s="12"/>
      <c r="J5186" s="12"/>
      <c r="K5186" s="12"/>
      <c r="L5186" s="12"/>
      <c r="M5186" s="12"/>
    </row>
    <row r="5187" spans="4:13">
      <c r="D5187" s="12"/>
      <c r="E5187" s="89"/>
      <c r="F5187" s="12"/>
      <c r="G5187" s="12"/>
      <c r="H5187" s="12"/>
      <c r="I5187" s="12"/>
      <c r="J5187" s="12"/>
      <c r="K5187" s="12"/>
      <c r="L5187" s="12"/>
      <c r="M5187" s="12"/>
    </row>
    <row r="5188" spans="4:13">
      <c r="D5188" s="12"/>
      <c r="E5188" s="89"/>
      <c r="F5188" s="12"/>
      <c r="G5188" s="12"/>
      <c r="H5188" s="12"/>
      <c r="I5188" s="12"/>
      <c r="J5188" s="12"/>
      <c r="K5188" s="12"/>
      <c r="L5188" s="12"/>
      <c r="M5188" s="12"/>
    </row>
    <row r="5189" spans="4:13">
      <c r="D5189" s="12"/>
      <c r="E5189" s="89"/>
      <c r="F5189" s="12"/>
      <c r="G5189" s="12"/>
      <c r="H5189" s="12"/>
      <c r="I5189" s="12"/>
      <c r="J5189" s="12"/>
      <c r="K5189" s="12"/>
      <c r="L5189" s="12"/>
      <c r="M5189" s="12"/>
    </row>
    <row r="5190" spans="4:13">
      <c r="D5190" s="12"/>
      <c r="E5190" s="89"/>
      <c r="F5190" s="12"/>
      <c r="G5190" s="12"/>
      <c r="H5190" s="12"/>
      <c r="I5190" s="12"/>
      <c r="J5190" s="12"/>
      <c r="K5190" s="12"/>
      <c r="L5190" s="12"/>
      <c r="M5190" s="12"/>
    </row>
    <row r="5191" spans="4:13">
      <c r="D5191" s="12"/>
      <c r="E5191" s="89"/>
      <c r="F5191" s="12"/>
      <c r="G5191" s="12"/>
      <c r="H5191" s="12"/>
      <c r="I5191" s="12"/>
      <c r="J5191" s="12"/>
      <c r="K5191" s="12"/>
      <c r="L5191" s="12"/>
      <c r="M5191" s="12"/>
    </row>
    <row r="5192" spans="4:13">
      <c r="D5192" s="12"/>
      <c r="E5192" s="89"/>
      <c r="F5192" s="12"/>
      <c r="G5192" s="12"/>
      <c r="H5192" s="12"/>
      <c r="I5192" s="12"/>
      <c r="J5192" s="12"/>
      <c r="K5192" s="12"/>
      <c r="L5192" s="12"/>
      <c r="M5192" s="12"/>
    </row>
    <row r="5193" spans="4:13">
      <c r="D5193" s="12"/>
      <c r="E5193" s="89"/>
      <c r="F5193" s="12"/>
      <c r="G5193" s="12"/>
      <c r="H5193" s="12"/>
      <c r="I5193" s="12"/>
      <c r="J5193" s="12"/>
      <c r="K5193" s="12"/>
      <c r="L5193" s="12"/>
      <c r="M5193" s="12"/>
    </row>
    <row r="5194" spans="4:13">
      <c r="D5194" s="12"/>
      <c r="E5194" s="89"/>
      <c r="F5194" s="12"/>
      <c r="G5194" s="12"/>
      <c r="H5194" s="12"/>
      <c r="I5194" s="12"/>
      <c r="J5194" s="12"/>
      <c r="K5194" s="12"/>
      <c r="L5194" s="12"/>
      <c r="M5194" s="12"/>
    </row>
    <row r="5195" spans="4:13">
      <c r="D5195" s="12"/>
      <c r="E5195" s="89"/>
      <c r="F5195" s="12"/>
      <c r="G5195" s="12"/>
      <c r="H5195" s="12"/>
      <c r="I5195" s="12"/>
      <c r="J5195" s="12"/>
      <c r="K5195" s="12"/>
      <c r="L5195" s="12"/>
      <c r="M5195" s="12"/>
    </row>
    <row r="5196" spans="4:13">
      <c r="D5196" s="12"/>
      <c r="E5196" s="89"/>
      <c r="F5196" s="12"/>
      <c r="G5196" s="12"/>
      <c r="H5196" s="12"/>
      <c r="I5196" s="12"/>
      <c r="J5196" s="12"/>
      <c r="K5196" s="12"/>
      <c r="L5196" s="12"/>
      <c r="M5196" s="12"/>
    </row>
    <row r="5197" spans="4:13">
      <c r="D5197" s="12"/>
      <c r="E5197" s="89"/>
      <c r="F5197" s="12"/>
      <c r="G5197" s="12"/>
      <c r="H5197" s="12"/>
      <c r="I5197" s="12"/>
      <c r="J5197" s="12"/>
      <c r="K5197" s="12"/>
      <c r="L5197" s="12"/>
      <c r="M5197" s="12"/>
    </row>
    <row r="5198" spans="4:13">
      <c r="D5198" s="12"/>
      <c r="E5198" s="89"/>
      <c r="F5198" s="12"/>
      <c r="G5198" s="12"/>
      <c r="H5198" s="12"/>
      <c r="I5198" s="12"/>
      <c r="J5198" s="12"/>
      <c r="K5198" s="12"/>
      <c r="L5198" s="12"/>
      <c r="M5198" s="12"/>
    </row>
    <row r="5199" spans="4:13">
      <c r="D5199" s="12"/>
      <c r="E5199" s="89"/>
      <c r="F5199" s="12"/>
      <c r="G5199" s="12"/>
      <c r="H5199" s="12"/>
      <c r="I5199" s="12"/>
      <c r="J5199" s="12"/>
      <c r="K5199" s="12"/>
      <c r="L5199" s="12"/>
      <c r="M5199" s="12"/>
    </row>
    <row r="5200" spans="4:13">
      <c r="D5200" s="12"/>
      <c r="E5200" s="89"/>
      <c r="F5200" s="12"/>
      <c r="G5200" s="12"/>
      <c r="H5200" s="12"/>
      <c r="I5200" s="12"/>
      <c r="J5200" s="12"/>
      <c r="K5200" s="12"/>
      <c r="L5200" s="12"/>
      <c r="M5200" s="12"/>
    </row>
    <row r="5201" spans="4:13">
      <c r="D5201" s="12"/>
      <c r="E5201" s="89"/>
      <c r="F5201" s="12"/>
      <c r="G5201" s="12"/>
      <c r="H5201" s="12"/>
      <c r="I5201" s="12"/>
      <c r="J5201" s="12"/>
      <c r="K5201" s="12"/>
      <c r="L5201" s="12"/>
      <c r="M5201" s="12"/>
    </row>
    <row r="5202" spans="4:13">
      <c r="D5202" s="12"/>
      <c r="E5202" s="89"/>
      <c r="F5202" s="12"/>
      <c r="G5202" s="12"/>
      <c r="H5202" s="12"/>
      <c r="I5202" s="12"/>
      <c r="J5202" s="12"/>
      <c r="K5202" s="12"/>
      <c r="L5202" s="12"/>
      <c r="M5202" s="12"/>
    </row>
    <row r="5203" spans="4:13">
      <c r="D5203" s="12"/>
      <c r="E5203" s="89"/>
      <c r="F5203" s="12"/>
      <c r="G5203" s="12"/>
      <c r="H5203" s="12"/>
      <c r="I5203" s="12"/>
      <c r="J5203" s="12"/>
      <c r="K5203" s="12"/>
      <c r="L5203" s="12"/>
      <c r="M5203" s="12"/>
    </row>
    <row r="5204" spans="4:13">
      <c r="D5204" s="12"/>
      <c r="E5204" s="89"/>
      <c r="F5204" s="12"/>
      <c r="G5204" s="12"/>
      <c r="H5204" s="12"/>
      <c r="I5204" s="12"/>
      <c r="J5204" s="12"/>
      <c r="K5204" s="12"/>
      <c r="L5204" s="12"/>
      <c r="M5204" s="12"/>
    </row>
    <row r="5205" spans="4:13">
      <c r="D5205" s="12"/>
      <c r="E5205" s="89"/>
      <c r="F5205" s="12"/>
      <c r="G5205" s="12"/>
      <c r="H5205" s="12"/>
      <c r="I5205" s="12"/>
      <c r="J5205" s="12"/>
      <c r="K5205" s="12"/>
      <c r="L5205" s="12"/>
      <c r="M5205" s="12"/>
    </row>
    <row r="5206" spans="4:13">
      <c r="D5206" s="12"/>
      <c r="E5206" s="89"/>
      <c r="F5206" s="12"/>
      <c r="G5206" s="12"/>
      <c r="H5206" s="12"/>
      <c r="I5206" s="12"/>
      <c r="J5206" s="12"/>
      <c r="K5206" s="12"/>
      <c r="L5206" s="12"/>
      <c r="M5206" s="12"/>
    </row>
    <row r="5207" spans="4:13">
      <c r="D5207" s="12"/>
      <c r="E5207" s="89"/>
      <c r="F5207" s="12"/>
      <c r="G5207" s="12"/>
      <c r="H5207" s="12"/>
      <c r="I5207" s="12"/>
      <c r="J5207" s="12"/>
      <c r="K5207" s="12"/>
      <c r="L5207" s="12"/>
      <c r="M5207" s="12"/>
    </row>
    <row r="5208" spans="4:13">
      <c r="D5208" s="12"/>
      <c r="E5208" s="89"/>
      <c r="F5208" s="12"/>
      <c r="G5208" s="12"/>
      <c r="H5208" s="12"/>
      <c r="I5208" s="12"/>
      <c r="J5208" s="12"/>
      <c r="K5208" s="12"/>
      <c r="L5208" s="12"/>
      <c r="M5208" s="12"/>
    </row>
    <row r="5209" spans="4:13">
      <c r="D5209" s="12"/>
      <c r="E5209" s="89"/>
      <c r="F5209" s="12"/>
      <c r="G5209" s="12"/>
      <c r="H5209" s="12"/>
      <c r="I5209" s="12"/>
      <c r="J5209" s="12"/>
      <c r="K5209" s="12"/>
      <c r="L5209" s="12"/>
      <c r="M5209" s="12"/>
    </row>
    <row r="5210" spans="4:13">
      <c r="D5210" s="12"/>
      <c r="E5210" s="89"/>
      <c r="F5210" s="12"/>
      <c r="G5210" s="12"/>
      <c r="H5210" s="12"/>
      <c r="I5210" s="12"/>
      <c r="J5210" s="12"/>
      <c r="K5210" s="12"/>
      <c r="L5210" s="12"/>
      <c r="M5210" s="12"/>
    </row>
    <row r="5211" spans="4:13">
      <c r="D5211" s="12"/>
      <c r="E5211" s="89"/>
      <c r="F5211" s="12"/>
      <c r="G5211" s="12"/>
      <c r="H5211" s="12"/>
      <c r="I5211" s="12"/>
      <c r="J5211" s="12"/>
      <c r="K5211" s="12"/>
      <c r="L5211" s="12"/>
      <c r="M5211" s="12"/>
    </row>
    <row r="5212" spans="4:13">
      <c r="D5212" s="12"/>
      <c r="E5212" s="89"/>
      <c r="F5212" s="12"/>
      <c r="G5212" s="12"/>
      <c r="H5212" s="12"/>
      <c r="I5212" s="12"/>
      <c r="J5212" s="12"/>
      <c r="K5212" s="12"/>
      <c r="L5212" s="12"/>
      <c r="M5212" s="12"/>
    </row>
    <row r="5213" spans="4:13">
      <c r="D5213" s="12"/>
      <c r="E5213" s="89"/>
      <c r="F5213" s="12"/>
      <c r="G5213" s="12"/>
      <c r="H5213" s="12"/>
      <c r="I5213" s="12"/>
      <c r="J5213" s="12"/>
      <c r="K5213" s="12"/>
      <c r="L5213" s="12"/>
      <c r="M5213" s="12"/>
    </row>
    <row r="5214" spans="4:13">
      <c r="D5214" s="12"/>
      <c r="E5214" s="89"/>
      <c r="F5214" s="12"/>
      <c r="G5214" s="12"/>
      <c r="H5214" s="12"/>
      <c r="I5214" s="12"/>
      <c r="J5214" s="12"/>
      <c r="K5214" s="12"/>
      <c r="L5214" s="12"/>
      <c r="M5214" s="12"/>
    </row>
    <row r="5215" spans="4:13">
      <c r="D5215" s="12"/>
      <c r="E5215" s="89"/>
      <c r="F5215" s="12"/>
      <c r="G5215" s="12"/>
      <c r="H5215" s="12"/>
      <c r="I5215" s="12"/>
      <c r="J5215" s="12"/>
      <c r="K5215" s="12"/>
      <c r="L5215" s="12"/>
      <c r="M5215" s="12"/>
    </row>
    <row r="5216" spans="4:13">
      <c r="D5216" s="12"/>
      <c r="E5216" s="89"/>
      <c r="F5216" s="12"/>
      <c r="G5216" s="12"/>
      <c r="H5216" s="12"/>
      <c r="I5216" s="12"/>
      <c r="J5216" s="12"/>
      <c r="K5216" s="12"/>
      <c r="L5216" s="12"/>
      <c r="M5216" s="12"/>
    </row>
    <row r="5217" spans="4:13">
      <c r="D5217" s="12"/>
      <c r="E5217" s="89"/>
      <c r="F5217" s="12"/>
      <c r="G5217" s="12"/>
      <c r="H5217" s="12"/>
      <c r="I5217" s="12"/>
      <c r="J5217" s="12"/>
      <c r="K5217" s="12"/>
      <c r="L5217" s="12"/>
      <c r="M5217" s="12"/>
    </row>
    <row r="5218" spans="4:13">
      <c r="D5218" s="12"/>
      <c r="E5218" s="89"/>
      <c r="F5218" s="12"/>
      <c r="G5218" s="12"/>
      <c r="H5218" s="12"/>
      <c r="I5218" s="12"/>
      <c r="J5218" s="12"/>
      <c r="K5218" s="12"/>
      <c r="L5218" s="12"/>
      <c r="M5218" s="12"/>
    </row>
    <row r="5219" spans="4:13">
      <c r="D5219" s="12"/>
      <c r="E5219" s="89"/>
      <c r="F5219" s="12"/>
      <c r="G5219" s="12"/>
      <c r="H5219" s="12"/>
      <c r="I5219" s="12"/>
      <c r="J5219" s="12"/>
      <c r="K5219" s="12"/>
      <c r="L5219" s="12"/>
      <c r="M5219" s="12"/>
    </row>
    <row r="5220" spans="4:13">
      <c r="D5220" s="12"/>
      <c r="E5220" s="89"/>
      <c r="F5220" s="12"/>
      <c r="G5220" s="12"/>
      <c r="H5220" s="12"/>
      <c r="I5220" s="12"/>
      <c r="J5220" s="12"/>
      <c r="K5220" s="12"/>
      <c r="L5220" s="12"/>
      <c r="M5220" s="12"/>
    </row>
    <row r="5221" spans="4:13">
      <c r="D5221" s="12"/>
      <c r="E5221" s="89"/>
      <c r="F5221" s="12"/>
      <c r="G5221" s="12"/>
      <c r="H5221" s="12"/>
      <c r="I5221" s="12"/>
      <c r="J5221" s="12"/>
      <c r="K5221" s="12"/>
      <c r="L5221" s="12"/>
      <c r="M5221" s="12"/>
    </row>
    <row r="5222" spans="4:13">
      <c r="D5222" s="12"/>
      <c r="E5222" s="89"/>
      <c r="F5222" s="12"/>
      <c r="G5222" s="12"/>
      <c r="H5222" s="12"/>
      <c r="I5222" s="12"/>
      <c r="J5222" s="12"/>
      <c r="K5222" s="12"/>
      <c r="L5222" s="12"/>
      <c r="M5222" s="12"/>
    </row>
    <row r="5223" spans="4:13">
      <c r="D5223" s="12"/>
      <c r="E5223" s="89"/>
      <c r="F5223" s="12"/>
      <c r="G5223" s="12"/>
      <c r="H5223" s="12"/>
      <c r="I5223" s="12"/>
      <c r="J5223" s="12"/>
      <c r="K5223" s="12"/>
      <c r="L5223" s="12"/>
      <c r="M5223" s="12"/>
    </row>
    <row r="5224" spans="4:13">
      <c r="D5224" s="12"/>
      <c r="E5224" s="89"/>
      <c r="F5224" s="12"/>
      <c r="G5224" s="12"/>
      <c r="H5224" s="12"/>
      <c r="I5224" s="12"/>
      <c r="J5224" s="12"/>
      <c r="K5224" s="12"/>
      <c r="L5224" s="12"/>
      <c r="M5224" s="12"/>
    </row>
    <row r="5225" spans="4:13">
      <c r="D5225" s="12"/>
      <c r="E5225" s="89"/>
      <c r="F5225" s="12"/>
      <c r="G5225" s="12"/>
      <c r="H5225" s="12"/>
      <c r="I5225" s="12"/>
      <c r="J5225" s="12"/>
      <c r="K5225" s="12"/>
      <c r="L5225" s="12"/>
      <c r="M5225" s="12"/>
    </row>
    <row r="5226" spans="4:13">
      <c r="D5226" s="12"/>
      <c r="E5226" s="89"/>
      <c r="F5226" s="12"/>
      <c r="G5226" s="12"/>
      <c r="H5226" s="12"/>
      <c r="I5226" s="12"/>
      <c r="J5226" s="12"/>
      <c r="K5226" s="12"/>
      <c r="L5226" s="12"/>
      <c r="M5226" s="12"/>
    </row>
    <row r="5227" spans="4:13">
      <c r="D5227" s="12"/>
      <c r="E5227" s="89"/>
      <c r="F5227" s="12"/>
      <c r="G5227" s="12"/>
      <c r="H5227" s="12"/>
      <c r="I5227" s="12"/>
      <c r="J5227" s="12"/>
      <c r="K5227" s="12"/>
      <c r="L5227" s="12"/>
      <c r="M5227" s="12"/>
    </row>
    <row r="5228" spans="4:13">
      <c r="D5228" s="12"/>
      <c r="E5228" s="89"/>
      <c r="F5228" s="12"/>
      <c r="G5228" s="12"/>
      <c r="H5228" s="12"/>
      <c r="I5228" s="12"/>
      <c r="J5228" s="12"/>
      <c r="K5228" s="12"/>
      <c r="L5228" s="12"/>
      <c r="M5228" s="12"/>
    </row>
    <row r="5229" spans="4:13">
      <c r="D5229" s="12"/>
      <c r="E5229" s="89"/>
      <c r="F5229" s="12"/>
      <c r="G5229" s="12"/>
      <c r="H5229" s="12"/>
      <c r="I5229" s="12"/>
      <c r="J5229" s="12"/>
      <c r="K5229" s="12"/>
      <c r="L5229" s="12"/>
      <c r="M5229" s="12"/>
    </row>
    <row r="5230" spans="4:13">
      <c r="D5230" s="12"/>
      <c r="E5230" s="89"/>
      <c r="F5230" s="12"/>
      <c r="G5230" s="12"/>
      <c r="H5230" s="12"/>
      <c r="I5230" s="12"/>
      <c r="J5230" s="12"/>
      <c r="K5230" s="12"/>
      <c r="L5230" s="12"/>
      <c r="M5230" s="12"/>
    </row>
    <row r="5231" spans="4:13">
      <c r="D5231" s="12"/>
      <c r="E5231" s="89"/>
      <c r="F5231" s="12"/>
      <c r="G5231" s="12"/>
      <c r="H5231" s="12"/>
      <c r="I5231" s="12"/>
      <c r="J5231" s="12"/>
      <c r="K5231" s="12"/>
      <c r="L5231" s="12"/>
      <c r="M5231" s="12"/>
    </row>
    <row r="5232" spans="4:13">
      <c r="D5232" s="12"/>
      <c r="E5232" s="89"/>
      <c r="F5232" s="12"/>
      <c r="G5232" s="12"/>
      <c r="H5232" s="12"/>
      <c r="I5232" s="12"/>
      <c r="J5232" s="12"/>
      <c r="K5232" s="12"/>
      <c r="L5232" s="12"/>
      <c r="M5232" s="12"/>
    </row>
    <row r="5233" spans="4:13">
      <c r="D5233" s="12"/>
      <c r="E5233" s="89"/>
      <c r="F5233" s="12"/>
      <c r="G5233" s="12"/>
      <c r="H5233" s="12"/>
      <c r="I5233" s="12"/>
      <c r="J5233" s="12"/>
      <c r="K5233" s="12"/>
      <c r="L5233" s="12"/>
      <c r="M5233" s="12"/>
    </row>
    <row r="5234" spans="4:13">
      <c r="D5234" s="12"/>
      <c r="E5234" s="89"/>
      <c r="F5234" s="12"/>
      <c r="G5234" s="12"/>
      <c r="H5234" s="12"/>
      <c r="I5234" s="12"/>
      <c r="J5234" s="12"/>
      <c r="K5234" s="12"/>
      <c r="L5234" s="12"/>
      <c r="M5234" s="12"/>
    </row>
    <row r="5235" spans="4:13">
      <c r="D5235" s="12"/>
      <c r="E5235" s="89"/>
      <c r="F5235" s="12"/>
      <c r="G5235" s="12"/>
      <c r="H5235" s="12"/>
      <c r="I5235" s="12"/>
      <c r="J5235" s="12"/>
      <c r="K5235" s="12"/>
      <c r="L5235" s="12"/>
      <c r="M5235" s="12"/>
    </row>
    <row r="5236" spans="4:13">
      <c r="D5236" s="12"/>
      <c r="E5236" s="89"/>
      <c r="F5236" s="12"/>
      <c r="G5236" s="12"/>
      <c r="H5236" s="12"/>
      <c r="I5236" s="12"/>
      <c r="J5236" s="12"/>
      <c r="K5236" s="12"/>
      <c r="L5236" s="12"/>
      <c r="M5236" s="12"/>
    </row>
    <row r="5237" spans="4:13">
      <c r="D5237" s="12"/>
      <c r="E5237" s="89"/>
      <c r="F5237" s="12"/>
      <c r="G5237" s="12"/>
      <c r="H5237" s="12"/>
      <c r="I5237" s="12"/>
      <c r="J5237" s="12"/>
      <c r="K5237" s="12"/>
      <c r="L5237" s="12"/>
      <c r="M5237" s="12"/>
    </row>
    <row r="5238" spans="4:13">
      <c r="D5238" s="12"/>
      <c r="E5238" s="89"/>
      <c r="F5238" s="12"/>
      <c r="G5238" s="12"/>
      <c r="H5238" s="12"/>
      <c r="I5238" s="12"/>
      <c r="J5238" s="12"/>
      <c r="K5238" s="12"/>
      <c r="L5238" s="12"/>
      <c r="M5238" s="12"/>
    </row>
    <row r="5239" spans="4:13">
      <c r="D5239" s="12"/>
      <c r="E5239" s="89"/>
      <c r="F5239" s="12"/>
      <c r="G5239" s="12"/>
      <c r="H5239" s="12"/>
      <c r="I5239" s="12"/>
      <c r="J5239" s="12"/>
      <c r="K5239" s="12"/>
      <c r="L5239" s="12"/>
      <c r="M5239" s="12"/>
    </row>
    <row r="5240" spans="4:13">
      <c r="D5240" s="12"/>
      <c r="E5240" s="89"/>
      <c r="F5240" s="12"/>
      <c r="G5240" s="12"/>
      <c r="H5240" s="12"/>
      <c r="I5240" s="12"/>
      <c r="J5240" s="12"/>
      <c r="K5240" s="12"/>
      <c r="L5240" s="12"/>
      <c r="M5240" s="12"/>
    </row>
    <row r="5241" spans="4:13">
      <c r="D5241" s="12"/>
      <c r="E5241" s="89"/>
      <c r="F5241" s="12"/>
      <c r="G5241" s="12"/>
      <c r="H5241" s="12"/>
      <c r="I5241" s="12"/>
      <c r="J5241" s="12"/>
      <c r="K5241" s="12"/>
      <c r="L5241" s="12"/>
      <c r="M5241" s="12"/>
    </row>
    <row r="5242" spans="4:13">
      <c r="D5242" s="12"/>
      <c r="E5242" s="89"/>
      <c r="F5242" s="12"/>
      <c r="G5242" s="12"/>
      <c r="H5242" s="12"/>
      <c r="I5242" s="12"/>
      <c r="J5242" s="12"/>
      <c r="K5242" s="12"/>
      <c r="L5242" s="12"/>
      <c r="M5242" s="12"/>
    </row>
    <row r="5243" spans="4:13">
      <c r="D5243" s="12"/>
      <c r="E5243" s="89"/>
      <c r="F5243" s="12"/>
      <c r="G5243" s="12"/>
      <c r="H5243" s="12"/>
      <c r="I5243" s="12"/>
      <c r="J5243" s="12"/>
      <c r="K5243" s="12"/>
      <c r="L5243" s="12"/>
      <c r="M5243" s="12"/>
    </row>
    <row r="5244" spans="4:13">
      <c r="D5244" s="12"/>
      <c r="E5244" s="89"/>
      <c r="F5244" s="12"/>
      <c r="G5244" s="12"/>
      <c r="H5244" s="12"/>
      <c r="I5244" s="12"/>
      <c r="J5244" s="12"/>
      <c r="K5244" s="12"/>
      <c r="L5244" s="12"/>
      <c r="M5244" s="12"/>
    </row>
    <row r="5245" spans="4:13">
      <c r="D5245" s="12"/>
      <c r="E5245" s="89"/>
      <c r="F5245" s="12"/>
      <c r="G5245" s="12"/>
      <c r="H5245" s="12"/>
      <c r="I5245" s="12"/>
      <c r="J5245" s="12"/>
      <c r="K5245" s="12"/>
      <c r="L5245" s="12"/>
      <c r="M5245" s="12"/>
    </row>
    <row r="5246" spans="4:13">
      <c r="D5246" s="12"/>
      <c r="E5246" s="89"/>
      <c r="F5246" s="12"/>
      <c r="G5246" s="12"/>
      <c r="H5246" s="12"/>
      <c r="I5246" s="12"/>
      <c r="J5246" s="12"/>
      <c r="K5246" s="12"/>
      <c r="L5246" s="12"/>
      <c r="M5246" s="12"/>
    </row>
    <row r="5247" spans="4:13">
      <c r="D5247" s="12"/>
      <c r="E5247" s="89"/>
      <c r="F5247" s="12"/>
      <c r="G5247" s="12"/>
      <c r="H5247" s="12"/>
      <c r="I5247" s="12"/>
      <c r="J5247" s="12"/>
      <c r="K5247" s="12"/>
      <c r="L5247" s="12"/>
      <c r="M5247" s="12"/>
    </row>
    <row r="5248" spans="4:13">
      <c r="D5248" s="12"/>
      <c r="E5248" s="89"/>
      <c r="F5248" s="12"/>
      <c r="G5248" s="12"/>
      <c r="H5248" s="12"/>
      <c r="I5248" s="12"/>
      <c r="J5248" s="12"/>
      <c r="K5248" s="12"/>
      <c r="L5248" s="12"/>
      <c r="M5248" s="12"/>
    </row>
    <row r="5249" spans="4:13">
      <c r="D5249" s="12"/>
      <c r="E5249" s="89"/>
      <c r="F5249" s="12"/>
      <c r="G5249" s="12"/>
      <c r="H5249" s="12"/>
      <c r="I5249" s="12"/>
      <c r="J5249" s="12"/>
      <c r="K5249" s="12"/>
      <c r="L5249" s="12"/>
      <c r="M5249" s="12"/>
    </row>
    <row r="5250" spans="4:13">
      <c r="D5250" s="12"/>
      <c r="E5250" s="89"/>
      <c r="F5250" s="12"/>
      <c r="G5250" s="12"/>
      <c r="H5250" s="12"/>
      <c r="I5250" s="12"/>
      <c r="J5250" s="12"/>
      <c r="K5250" s="12"/>
      <c r="L5250" s="12"/>
      <c r="M5250" s="12"/>
    </row>
    <row r="5251" spans="4:13">
      <c r="D5251" s="12"/>
      <c r="E5251" s="89"/>
      <c r="F5251" s="12"/>
      <c r="G5251" s="12"/>
      <c r="H5251" s="12"/>
      <c r="I5251" s="12"/>
      <c r="J5251" s="12"/>
      <c r="K5251" s="12"/>
      <c r="L5251" s="12"/>
      <c r="M5251" s="12"/>
    </row>
    <row r="5252" spans="4:13">
      <c r="D5252" s="12"/>
      <c r="E5252" s="89"/>
      <c r="F5252" s="12"/>
      <c r="G5252" s="12"/>
      <c r="H5252" s="12"/>
      <c r="I5252" s="12"/>
      <c r="J5252" s="12"/>
      <c r="K5252" s="12"/>
      <c r="L5252" s="12"/>
      <c r="M5252" s="12"/>
    </row>
    <row r="5253" spans="4:13">
      <c r="D5253" s="12"/>
      <c r="E5253" s="89"/>
      <c r="F5253" s="12"/>
      <c r="G5253" s="12"/>
      <c r="H5253" s="12"/>
      <c r="I5253" s="12"/>
      <c r="J5253" s="12"/>
      <c r="K5253" s="12"/>
      <c r="L5253" s="12"/>
      <c r="M5253" s="12"/>
    </row>
    <row r="5254" spans="4:13">
      <c r="D5254" s="12"/>
      <c r="E5254" s="89"/>
      <c r="F5254" s="12"/>
      <c r="G5254" s="12"/>
      <c r="H5254" s="12"/>
      <c r="I5254" s="12"/>
      <c r="J5254" s="12"/>
      <c r="K5254" s="12"/>
      <c r="L5254" s="12"/>
      <c r="M5254" s="12"/>
    </row>
    <row r="5255" spans="4:13">
      <c r="D5255" s="12"/>
      <c r="E5255" s="89"/>
      <c r="F5255" s="12"/>
      <c r="G5255" s="12"/>
      <c r="H5255" s="12"/>
      <c r="I5255" s="12"/>
      <c r="J5255" s="12"/>
      <c r="K5255" s="12"/>
      <c r="L5255" s="12"/>
      <c r="M5255" s="12"/>
    </row>
    <row r="5256" spans="4:13">
      <c r="D5256" s="12"/>
      <c r="E5256" s="89"/>
      <c r="F5256" s="12"/>
      <c r="G5256" s="12"/>
      <c r="H5256" s="12"/>
      <c r="I5256" s="12"/>
      <c r="J5256" s="12"/>
      <c r="K5256" s="12"/>
      <c r="L5256" s="12"/>
      <c r="M5256" s="12"/>
    </row>
    <row r="5257" spans="4:13">
      <c r="D5257" s="12"/>
      <c r="E5257" s="89"/>
      <c r="F5257" s="12"/>
      <c r="G5257" s="12"/>
      <c r="H5257" s="12"/>
      <c r="I5257" s="12"/>
      <c r="J5257" s="12"/>
      <c r="K5257" s="12"/>
      <c r="L5257" s="12"/>
      <c r="M5257" s="12"/>
    </row>
    <row r="5258" spans="4:13">
      <c r="D5258" s="12"/>
      <c r="E5258" s="89"/>
      <c r="F5258" s="12"/>
      <c r="G5258" s="12"/>
      <c r="H5258" s="12"/>
      <c r="I5258" s="12"/>
      <c r="J5258" s="12"/>
      <c r="K5258" s="12"/>
      <c r="L5258" s="12"/>
      <c r="M5258" s="12"/>
    </row>
    <row r="5259" spans="4:13">
      <c r="D5259" s="12"/>
      <c r="E5259" s="89"/>
      <c r="F5259" s="12"/>
      <c r="G5259" s="12"/>
      <c r="H5259" s="12"/>
      <c r="I5259" s="12"/>
      <c r="J5259" s="12"/>
      <c r="K5259" s="12"/>
      <c r="L5259" s="12"/>
      <c r="M5259" s="12"/>
    </row>
    <row r="5260" spans="4:13">
      <c r="D5260" s="12"/>
      <c r="E5260" s="89"/>
      <c r="F5260" s="12"/>
      <c r="G5260" s="12"/>
      <c r="H5260" s="12"/>
      <c r="I5260" s="12"/>
      <c r="J5260" s="12"/>
      <c r="K5260" s="12"/>
      <c r="L5260" s="12"/>
      <c r="M5260" s="12"/>
    </row>
    <row r="5261" spans="4:13">
      <c r="D5261" s="12"/>
      <c r="E5261" s="89"/>
      <c r="F5261" s="12"/>
      <c r="G5261" s="12"/>
      <c r="H5261" s="12"/>
      <c r="I5261" s="12"/>
      <c r="J5261" s="12"/>
      <c r="K5261" s="12"/>
      <c r="L5261" s="12"/>
      <c r="M5261" s="12"/>
    </row>
    <row r="5262" spans="4:13">
      <c r="D5262" s="12"/>
      <c r="E5262" s="89"/>
      <c r="F5262" s="12"/>
      <c r="G5262" s="12"/>
      <c r="H5262" s="12"/>
      <c r="I5262" s="12"/>
      <c r="J5262" s="12"/>
      <c r="K5262" s="12"/>
      <c r="L5262" s="12"/>
      <c r="M5262" s="12"/>
    </row>
    <row r="5263" spans="4:13">
      <c r="D5263" s="12"/>
      <c r="E5263" s="89"/>
      <c r="F5263" s="12"/>
      <c r="G5263" s="12"/>
      <c r="H5263" s="12"/>
      <c r="I5263" s="12"/>
      <c r="J5263" s="12"/>
      <c r="K5263" s="12"/>
      <c r="L5263" s="12"/>
      <c r="M5263" s="12"/>
    </row>
    <row r="5264" spans="4:13">
      <c r="D5264" s="12"/>
      <c r="E5264" s="89"/>
      <c r="F5264" s="12"/>
      <c r="G5264" s="12"/>
      <c r="H5264" s="12"/>
      <c r="I5264" s="12"/>
      <c r="J5264" s="12"/>
      <c r="K5264" s="12"/>
      <c r="L5264" s="12"/>
      <c r="M5264" s="12"/>
    </row>
    <row r="5265" spans="4:13">
      <c r="D5265" s="12"/>
      <c r="E5265" s="89"/>
      <c r="F5265" s="12"/>
      <c r="G5265" s="12"/>
      <c r="H5265" s="12"/>
      <c r="I5265" s="12"/>
      <c r="J5265" s="12"/>
      <c r="K5265" s="12"/>
      <c r="L5265" s="12"/>
      <c r="M5265" s="12"/>
    </row>
    <row r="5266" spans="4:13">
      <c r="D5266" s="12"/>
      <c r="E5266" s="89"/>
      <c r="F5266" s="12"/>
      <c r="G5266" s="12"/>
      <c r="H5266" s="12"/>
      <c r="I5266" s="12"/>
      <c r="J5266" s="12"/>
      <c r="K5266" s="12"/>
      <c r="L5266" s="12"/>
      <c r="M5266" s="12"/>
    </row>
    <row r="5267" spans="4:13">
      <c r="D5267" s="12"/>
      <c r="E5267" s="89"/>
      <c r="F5267" s="12"/>
      <c r="G5267" s="12"/>
      <c r="H5267" s="12"/>
      <c r="I5267" s="12"/>
      <c r="J5267" s="12"/>
      <c r="K5267" s="12"/>
      <c r="L5267" s="12"/>
      <c r="M5267" s="12"/>
    </row>
    <row r="5268" spans="4:13">
      <c r="D5268" s="12"/>
      <c r="E5268" s="89"/>
      <c r="F5268" s="12"/>
      <c r="G5268" s="12"/>
      <c r="H5268" s="12"/>
      <c r="I5268" s="12"/>
      <c r="J5268" s="12"/>
      <c r="K5268" s="12"/>
      <c r="L5268" s="12"/>
      <c r="M5268" s="12"/>
    </row>
    <row r="5269" spans="4:13">
      <c r="D5269" s="12"/>
      <c r="E5269" s="89"/>
      <c r="F5269" s="12"/>
      <c r="G5269" s="12"/>
      <c r="H5269" s="12"/>
      <c r="I5269" s="12"/>
      <c r="J5269" s="12"/>
      <c r="K5269" s="12"/>
      <c r="L5269" s="12"/>
      <c r="M5269" s="12"/>
    </row>
    <row r="5270" spans="4:13">
      <c r="D5270" s="12"/>
      <c r="E5270" s="89"/>
      <c r="F5270" s="12"/>
      <c r="G5270" s="12"/>
      <c r="H5270" s="12"/>
      <c r="I5270" s="12"/>
      <c r="J5270" s="12"/>
      <c r="K5270" s="12"/>
      <c r="L5270" s="12"/>
      <c r="M5270" s="12"/>
    </row>
    <row r="5271" spans="4:13">
      <c r="D5271" s="12"/>
      <c r="E5271" s="89"/>
      <c r="F5271" s="12"/>
      <c r="G5271" s="12"/>
      <c r="H5271" s="12"/>
      <c r="I5271" s="12"/>
      <c r="J5271" s="12"/>
      <c r="K5271" s="12"/>
      <c r="L5271" s="12"/>
      <c r="M5271" s="12"/>
    </row>
    <row r="5272" spans="4:13">
      <c r="D5272" s="12"/>
      <c r="E5272" s="89"/>
      <c r="F5272" s="12"/>
      <c r="G5272" s="12"/>
      <c r="H5272" s="12"/>
      <c r="I5272" s="12"/>
      <c r="J5272" s="12"/>
      <c r="K5272" s="12"/>
      <c r="L5272" s="12"/>
      <c r="M5272" s="12"/>
    </row>
    <row r="5273" spans="4:13">
      <c r="D5273" s="12"/>
      <c r="E5273" s="89"/>
      <c r="F5273" s="12"/>
      <c r="G5273" s="12"/>
      <c r="H5273" s="12"/>
      <c r="I5273" s="12"/>
      <c r="J5273" s="12"/>
      <c r="K5273" s="12"/>
      <c r="L5273" s="12"/>
      <c r="M5273" s="12"/>
    </row>
    <row r="5274" spans="4:13">
      <c r="D5274" s="12"/>
      <c r="E5274" s="89"/>
      <c r="F5274" s="12"/>
      <c r="G5274" s="12"/>
      <c r="H5274" s="12"/>
      <c r="I5274" s="12"/>
      <c r="J5274" s="12"/>
      <c r="K5274" s="12"/>
      <c r="L5274" s="12"/>
      <c r="M5274" s="12"/>
    </row>
    <row r="5275" spans="4:13">
      <c r="D5275" s="12"/>
      <c r="E5275" s="89"/>
      <c r="F5275" s="12"/>
      <c r="G5275" s="12"/>
      <c r="H5275" s="12"/>
      <c r="I5275" s="12"/>
      <c r="J5275" s="12"/>
      <c r="K5275" s="12"/>
      <c r="L5275" s="12"/>
      <c r="M5275" s="12"/>
    </row>
    <row r="5276" spans="4:13">
      <c r="D5276" s="12"/>
      <c r="E5276" s="89"/>
      <c r="F5276" s="12"/>
      <c r="G5276" s="12"/>
      <c r="H5276" s="12"/>
      <c r="I5276" s="12"/>
      <c r="J5276" s="12"/>
      <c r="K5276" s="12"/>
      <c r="L5276" s="12"/>
      <c r="M5276" s="12"/>
    </row>
    <row r="5277" spans="4:13">
      <c r="D5277" s="12"/>
      <c r="E5277" s="89"/>
      <c r="F5277" s="12"/>
      <c r="G5277" s="12"/>
      <c r="H5277" s="12"/>
      <c r="I5277" s="12"/>
      <c r="J5277" s="12"/>
      <c r="K5277" s="12"/>
      <c r="L5277" s="12"/>
      <c r="M5277" s="12"/>
    </row>
    <row r="5278" spans="4:13">
      <c r="D5278" s="12"/>
      <c r="E5278" s="89"/>
      <c r="F5278" s="12"/>
      <c r="G5278" s="12"/>
      <c r="H5278" s="12"/>
      <c r="I5278" s="12"/>
      <c r="J5278" s="12"/>
      <c r="K5278" s="12"/>
      <c r="L5278" s="12"/>
      <c r="M5278" s="12"/>
    </row>
    <row r="5279" spans="4:13">
      <c r="D5279" s="12"/>
      <c r="E5279" s="89"/>
      <c r="F5279" s="12"/>
      <c r="G5279" s="12"/>
      <c r="H5279" s="12"/>
      <c r="I5279" s="12"/>
      <c r="J5279" s="12"/>
      <c r="K5279" s="12"/>
      <c r="L5279" s="12"/>
      <c r="M5279" s="12"/>
    </row>
    <row r="5280" spans="4:13">
      <c r="D5280" s="12"/>
      <c r="E5280" s="89"/>
      <c r="F5280" s="12"/>
      <c r="G5280" s="12"/>
      <c r="H5280" s="12"/>
      <c r="I5280" s="12"/>
      <c r="J5280" s="12"/>
      <c r="K5280" s="12"/>
      <c r="L5280" s="12"/>
      <c r="M5280" s="12"/>
    </row>
    <row r="5281" spans="4:13">
      <c r="D5281" s="12"/>
      <c r="E5281" s="89"/>
      <c r="F5281" s="12"/>
      <c r="G5281" s="12"/>
      <c r="H5281" s="12"/>
      <c r="I5281" s="12"/>
      <c r="J5281" s="12"/>
      <c r="K5281" s="12"/>
      <c r="L5281" s="12"/>
      <c r="M5281" s="12"/>
    </row>
    <row r="5282" spans="4:13">
      <c r="D5282" s="12"/>
      <c r="E5282" s="89"/>
      <c r="F5282" s="12"/>
      <c r="G5282" s="12"/>
      <c r="H5282" s="12"/>
      <c r="I5282" s="12"/>
      <c r="J5282" s="12"/>
      <c r="K5282" s="12"/>
      <c r="L5282" s="12"/>
      <c r="M5282" s="12"/>
    </row>
    <row r="5283" spans="4:13">
      <c r="D5283" s="12"/>
      <c r="E5283" s="89"/>
      <c r="F5283" s="12"/>
      <c r="G5283" s="12"/>
      <c r="H5283" s="12"/>
      <c r="I5283" s="12"/>
      <c r="J5283" s="12"/>
      <c r="K5283" s="12"/>
      <c r="L5283" s="12"/>
      <c r="M5283" s="12"/>
    </row>
    <row r="5284" spans="4:13">
      <c r="D5284" s="12"/>
      <c r="E5284" s="89"/>
      <c r="F5284" s="12"/>
      <c r="G5284" s="12"/>
      <c r="H5284" s="12"/>
      <c r="I5284" s="12"/>
      <c r="J5284" s="12"/>
      <c r="K5284" s="12"/>
      <c r="L5284" s="12"/>
      <c r="M5284" s="12"/>
    </row>
    <row r="5285" spans="4:13">
      <c r="D5285" s="12"/>
      <c r="E5285" s="89"/>
      <c r="F5285" s="12"/>
      <c r="G5285" s="12"/>
      <c r="H5285" s="12"/>
      <c r="I5285" s="12"/>
      <c r="J5285" s="12"/>
      <c r="K5285" s="12"/>
      <c r="L5285" s="12"/>
      <c r="M5285" s="12"/>
    </row>
    <row r="5286" spans="4:13">
      <c r="D5286" s="12"/>
      <c r="E5286" s="89"/>
      <c r="F5286" s="12"/>
      <c r="G5286" s="12"/>
      <c r="H5286" s="12"/>
      <c r="I5286" s="12"/>
      <c r="J5286" s="12"/>
      <c r="K5286" s="12"/>
      <c r="L5286" s="12"/>
      <c r="M5286" s="12"/>
    </row>
    <row r="5287" spans="4:13">
      <c r="D5287" s="12"/>
      <c r="E5287" s="89"/>
      <c r="F5287" s="12"/>
      <c r="G5287" s="12"/>
      <c r="H5287" s="12"/>
      <c r="I5287" s="12"/>
      <c r="J5287" s="12"/>
      <c r="K5287" s="12"/>
      <c r="L5287" s="12"/>
      <c r="M5287" s="12"/>
    </row>
    <row r="5288" spans="4:13">
      <c r="D5288" s="12"/>
      <c r="E5288" s="89"/>
      <c r="F5288" s="12"/>
      <c r="G5288" s="12"/>
      <c r="H5288" s="12"/>
      <c r="I5288" s="12"/>
      <c r="J5288" s="12"/>
      <c r="K5288" s="12"/>
      <c r="L5288" s="12"/>
      <c r="M5288" s="12"/>
    </row>
    <row r="5289" spans="4:13">
      <c r="D5289" s="12"/>
      <c r="E5289" s="89"/>
      <c r="F5289" s="12"/>
      <c r="G5289" s="12"/>
      <c r="H5289" s="12"/>
      <c r="I5289" s="12"/>
      <c r="J5289" s="12"/>
      <c r="K5289" s="12"/>
      <c r="L5289" s="12"/>
      <c r="M5289" s="12"/>
    </row>
    <row r="5290" spans="4:13">
      <c r="D5290" s="12"/>
      <c r="E5290" s="89"/>
      <c r="F5290" s="12"/>
      <c r="G5290" s="12"/>
      <c r="H5290" s="12"/>
      <c r="I5290" s="12"/>
      <c r="J5290" s="12"/>
      <c r="K5290" s="12"/>
      <c r="L5290" s="12"/>
      <c r="M5290" s="12"/>
    </row>
    <row r="5291" spans="4:13">
      <c r="D5291" s="12"/>
      <c r="E5291" s="89"/>
      <c r="F5291" s="12"/>
      <c r="G5291" s="12"/>
      <c r="H5291" s="12"/>
      <c r="I5291" s="12"/>
      <c r="J5291" s="12"/>
      <c r="K5291" s="12"/>
      <c r="L5291" s="12"/>
      <c r="M5291" s="12"/>
    </row>
    <row r="5292" spans="4:13">
      <c r="D5292" s="12"/>
      <c r="E5292" s="89"/>
      <c r="F5292" s="12"/>
      <c r="G5292" s="12"/>
      <c r="H5292" s="12"/>
      <c r="I5292" s="12"/>
      <c r="J5292" s="12"/>
      <c r="K5292" s="12"/>
      <c r="L5292" s="12"/>
      <c r="M5292" s="12"/>
    </row>
    <row r="5293" spans="4:13">
      <c r="D5293" s="12"/>
      <c r="E5293" s="89"/>
      <c r="F5293" s="12"/>
      <c r="G5293" s="12"/>
      <c r="H5293" s="12"/>
      <c r="I5293" s="12"/>
      <c r="J5293" s="12"/>
      <c r="K5293" s="12"/>
      <c r="L5293" s="12"/>
      <c r="M5293" s="12"/>
    </row>
    <row r="5294" spans="4:13">
      <c r="D5294" s="12"/>
      <c r="E5294" s="89"/>
      <c r="F5294" s="12"/>
      <c r="G5294" s="12"/>
      <c r="H5294" s="12"/>
      <c r="I5294" s="12"/>
      <c r="J5294" s="12"/>
      <c r="K5294" s="12"/>
      <c r="L5294" s="12"/>
      <c r="M5294" s="12"/>
    </row>
    <row r="5295" spans="4:13">
      <c r="D5295" s="12"/>
      <c r="E5295" s="89"/>
      <c r="F5295" s="12"/>
      <c r="G5295" s="12"/>
      <c r="H5295" s="12"/>
      <c r="I5295" s="12"/>
      <c r="J5295" s="12"/>
      <c r="K5295" s="12"/>
      <c r="L5295" s="12"/>
      <c r="M5295" s="12"/>
    </row>
    <row r="5296" spans="4:13">
      <c r="D5296" s="12"/>
      <c r="E5296" s="89"/>
      <c r="F5296" s="12"/>
      <c r="G5296" s="12"/>
      <c r="H5296" s="12"/>
      <c r="I5296" s="12"/>
      <c r="J5296" s="12"/>
      <c r="K5296" s="12"/>
      <c r="L5296" s="12"/>
      <c r="M5296" s="12"/>
    </row>
    <row r="5297" spans="4:13">
      <c r="D5297" s="12"/>
      <c r="E5297" s="89"/>
      <c r="F5297" s="12"/>
      <c r="G5297" s="12"/>
      <c r="H5297" s="12"/>
      <c r="I5297" s="12"/>
      <c r="J5297" s="12"/>
      <c r="K5297" s="12"/>
      <c r="L5297" s="12"/>
      <c r="M5297" s="12"/>
    </row>
    <row r="5298" spans="4:13">
      <c r="D5298" s="12"/>
      <c r="E5298" s="89"/>
      <c r="F5298" s="12"/>
      <c r="G5298" s="12"/>
      <c r="H5298" s="12"/>
      <c r="I5298" s="12"/>
      <c r="J5298" s="12"/>
      <c r="K5298" s="12"/>
      <c r="L5298" s="12"/>
      <c r="M5298" s="12"/>
    </row>
    <row r="5299" spans="4:13">
      <c r="D5299" s="12"/>
      <c r="E5299" s="89"/>
      <c r="F5299" s="12"/>
      <c r="G5299" s="12"/>
      <c r="H5299" s="12"/>
      <c r="I5299" s="12"/>
      <c r="J5299" s="12"/>
      <c r="K5299" s="12"/>
      <c r="L5299" s="12"/>
      <c r="M5299" s="12"/>
    </row>
    <row r="5300" spans="4:13">
      <c r="D5300" s="12"/>
      <c r="E5300" s="89"/>
      <c r="F5300" s="12"/>
      <c r="G5300" s="12"/>
      <c r="H5300" s="12"/>
      <c r="I5300" s="12"/>
      <c r="J5300" s="12"/>
      <c r="K5300" s="12"/>
      <c r="L5300" s="12"/>
      <c r="M5300" s="12"/>
    </row>
    <row r="5301" spans="4:13">
      <c r="D5301" s="12"/>
      <c r="E5301" s="89"/>
      <c r="F5301" s="12"/>
      <c r="G5301" s="12"/>
      <c r="H5301" s="12"/>
      <c r="I5301" s="12"/>
      <c r="J5301" s="12"/>
      <c r="K5301" s="12"/>
      <c r="L5301" s="12"/>
      <c r="M5301" s="12"/>
    </row>
    <row r="5302" spans="4:13">
      <c r="D5302" s="12"/>
      <c r="E5302" s="89"/>
      <c r="F5302" s="12"/>
      <c r="G5302" s="12"/>
      <c r="H5302" s="12"/>
      <c r="I5302" s="12"/>
      <c r="J5302" s="12"/>
      <c r="K5302" s="12"/>
      <c r="L5302" s="12"/>
      <c r="M5302" s="12"/>
    </row>
    <row r="5303" spans="4:13">
      <c r="D5303" s="12"/>
      <c r="E5303" s="89"/>
      <c r="F5303" s="12"/>
      <c r="G5303" s="12"/>
      <c r="H5303" s="12"/>
      <c r="I5303" s="12"/>
      <c r="J5303" s="12"/>
      <c r="K5303" s="12"/>
      <c r="L5303" s="12"/>
      <c r="M5303" s="12"/>
    </row>
    <row r="5304" spans="4:13">
      <c r="D5304" s="12"/>
      <c r="E5304" s="89"/>
      <c r="F5304" s="12"/>
      <c r="G5304" s="12"/>
      <c r="H5304" s="12"/>
      <c r="I5304" s="12"/>
      <c r="J5304" s="12"/>
      <c r="K5304" s="12"/>
      <c r="L5304" s="12"/>
      <c r="M5304" s="12"/>
    </row>
    <row r="5305" spans="4:13">
      <c r="D5305" s="12"/>
      <c r="E5305" s="89"/>
      <c r="F5305" s="12"/>
      <c r="G5305" s="12"/>
      <c r="H5305" s="12"/>
      <c r="I5305" s="12"/>
      <c r="J5305" s="12"/>
      <c r="K5305" s="12"/>
      <c r="L5305" s="12"/>
      <c r="M5305" s="12"/>
    </row>
    <row r="5306" spans="4:13">
      <c r="D5306" s="12"/>
      <c r="E5306" s="89"/>
      <c r="F5306" s="12"/>
      <c r="G5306" s="12"/>
      <c r="H5306" s="12"/>
      <c r="I5306" s="12"/>
      <c r="J5306" s="12"/>
      <c r="K5306" s="12"/>
      <c r="L5306" s="12"/>
      <c r="M5306" s="12"/>
    </row>
    <row r="5307" spans="4:13">
      <c r="D5307" s="12"/>
      <c r="E5307" s="89"/>
      <c r="F5307" s="12"/>
      <c r="G5307" s="12"/>
      <c r="H5307" s="12"/>
      <c r="I5307" s="12"/>
      <c r="J5307" s="12"/>
      <c r="K5307" s="12"/>
      <c r="L5307" s="12"/>
      <c r="M5307" s="12"/>
    </row>
    <row r="5308" spans="4:13">
      <c r="D5308" s="12"/>
      <c r="E5308" s="89"/>
      <c r="F5308" s="12"/>
      <c r="G5308" s="12"/>
      <c r="H5308" s="12"/>
      <c r="I5308" s="12"/>
      <c r="J5308" s="12"/>
      <c r="K5308" s="12"/>
      <c r="L5308" s="12"/>
      <c r="M5308" s="12"/>
    </row>
    <row r="5309" spans="4:13">
      <c r="D5309" s="12"/>
      <c r="E5309" s="89"/>
      <c r="F5309" s="12"/>
      <c r="G5309" s="12"/>
      <c r="H5309" s="12"/>
      <c r="I5309" s="12"/>
      <c r="J5309" s="12"/>
      <c r="K5309" s="12"/>
      <c r="L5309" s="12"/>
      <c r="M5309" s="12"/>
    </row>
    <row r="5310" spans="4:13">
      <c r="D5310" s="12"/>
      <c r="E5310" s="89"/>
      <c r="F5310" s="12"/>
      <c r="G5310" s="12"/>
      <c r="H5310" s="12"/>
      <c r="I5310" s="12"/>
      <c r="J5310" s="12"/>
      <c r="K5310" s="12"/>
      <c r="L5310" s="12"/>
      <c r="M5310" s="12"/>
    </row>
    <row r="5311" spans="4:13">
      <c r="D5311" s="12"/>
      <c r="E5311" s="89"/>
      <c r="F5311" s="12"/>
      <c r="G5311" s="12"/>
      <c r="H5311" s="12"/>
      <c r="I5311" s="12"/>
      <c r="J5311" s="12"/>
      <c r="K5311" s="12"/>
      <c r="L5311" s="12"/>
      <c r="M5311" s="12"/>
    </row>
    <row r="5312" spans="4:13">
      <c r="D5312" s="12"/>
      <c r="E5312" s="89"/>
      <c r="F5312" s="12"/>
      <c r="G5312" s="12"/>
      <c r="H5312" s="12"/>
      <c r="I5312" s="12"/>
      <c r="J5312" s="12"/>
      <c r="K5312" s="12"/>
      <c r="L5312" s="12"/>
      <c r="M5312" s="12"/>
    </row>
    <row r="5313" spans="4:13">
      <c r="D5313" s="12"/>
      <c r="E5313" s="89"/>
      <c r="F5313" s="12"/>
      <c r="G5313" s="12"/>
      <c r="H5313" s="12"/>
      <c r="I5313" s="12"/>
      <c r="J5313" s="12"/>
      <c r="K5313" s="12"/>
      <c r="L5313" s="12"/>
      <c r="M5313" s="12"/>
    </row>
    <row r="5314" spans="4:13">
      <c r="D5314" s="12"/>
      <c r="E5314" s="89"/>
      <c r="F5314" s="12"/>
      <c r="G5314" s="12"/>
      <c r="H5314" s="12"/>
      <c r="I5314" s="12"/>
      <c r="J5314" s="12"/>
      <c r="K5314" s="12"/>
      <c r="L5314" s="12"/>
      <c r="M5314" s="12"/>
    </row>
    <row r="5315" spans="4:13">
      <c r="D5315" s="12"/>
      <c r="E5315" s="89"/>
      <c r="F5315" s="12"/>
      <c r="G5315" s="12"/>
      <c r="H5315" s="12"/>
      <c r="I5315" s="12"/>
      <c r="J5315" s="12"/>
      <c r="K5315" s="12"/>
      <c r="L5315" s="12"/>
      <c r="M5315" s="12"/>
    </row>
    <row r="5316" spans="4:13">
      <c r="D5316" s="12"/>
      <c r="E5316" s="89"/>
      <c r="F5316" s="12"/>
      <c r="G5316" s="12"/>
      <c r="H5316" s="12"/>
      <c r="I5316" s="12"/>
      <c r="J5316" s="12"/>
      <c r="K5316" s="12"/>
      <c r="L5316" s="12"/>
      <c r="M5316" s="12"/>
    </row>
    <row r="5317" spans="4:13">
      <c r="D5317" s="12"/>
      <c r="E5317" s="89"/>
      <c r="F5317" s="12"/>
      <c r="G5317" s="12"/>
      <c r="H5317" s="12"/>
      <c r="I5317" s="12"/>
      <c r="J5317" s="12"/>
      <c r="K5317" s="12"/>
      <c r="L5317" s="12"/>
      <c r="M5317" s="12"/>
    </row>
    <row r="5318" spans="4:13">
      <c r="D5318" s="12"/>
      <c r="E5318" s="89"/>
      <c r="F5318" s="12"/>
      <c r="G5318" s="12"/>
      <c r="H5318" s="12"/>
      <c r="I5318" s="12"/>
      <c r="J5318" s="12"/>
      <c r="K5318" s="12"/>
      <c r="L5318" s="12"/>
      <c r="M5318" s="12"/>
    </row>
    <row r="5319" spans="4:13">
      <c r="D5319" s="12"/>
      <c r="E5319" s="89"/>
      <c r="F5319" s="12"/>
      <c r="G5319" s="12"/>
      <c r="H5319" s="12"/>
      <c r="I5319" s="12"/>
      <c r="J5319" s="12"/>
      <c r="K5319" s="12"/>
      <c r="L5319" s="12"/>
      <c r="M5319" s="12"/>
    </row>
    <row r="5320" spans="4:13">
      <c r="D5320" s="12"/>
      <c r="E5320" s="89"/>
      <c r="F5320" s="12"/>
      <c r="G5320" s="12"/>
      <c r="H5320" s="12"/>
      <c r="I5320" s="12"/>
      <c r="J5320" s="12"/>
      <c r="K5320" s="12"/>
      <c r="L5320" s="12"/>
      <c r="M5320" s="12"/>
    </row>
    <row r="5321" spans="4:13">
      <c r="D5321" s="12"/>
      <c r="E5321" s="89"/>
      <c r="F5321" s="12"/>
      <c r="G5321" s="12"/>
      <c r="H5321" s="12"/>
      <c r="I5321" s="12"/>
      <c r="J5321" s="12"/>
      <c r="K5321" s="12"/>
      <c r="L5321" s="12"/>
      <c r="M5321" s="12"/>
    </row>
    <row r="5322" spans="4:13">
      <c r="D5322" s="12"/>
      <c r="E5322" s="89"/>
      <c r="F5322" s="12"/>
      <c r="G5322" s="12"/>
      <c r="H5322" s="12"/>
      <c r="I5322" s="12"/>
      <c r="J5322" s="12"/>
      <c r="K5322" s="12"/>
      <c r="L5322" s="12"/>
      <c r="M5322" s="12"/>
    </row>
    <row r="5323" spans="4:13">
      <c r="D5323" s="12"/>
      <c r="E5323" s="89"/>
      <c r="F5323" s="12"/>
      <c r="G5323" s="12"/>
      <c r="H5323" s="12"/>
      <c r="I5323" s="12"/>
      <c r="J5323" s="12"/>
      <c r="K5323" s="12"/>
      <c r="L5323" s="12"/>
      <c r="M5323" s="12"/>
    </row>
    <row r="5324" spans="4:13">
      <c r="D5324" s="12"/>
      <c r="E5324" s="89"/>
      <c r="F5324" s="12"/>
      <c r="G5324" s="12"/>
      <c r="H5324" s="12"/>
      <c r="I5324" s="12"/>
      <c r="J5324" s="12"/>
      <c r="K5324" s="12"/>
      <c r="L5324" s="12"/>
      <c r="M5324" s="12"/>
    </row>
    <row r="5325" spans="4:13">
      <c r="D5325" s="12"/>
      <c r="E5325" s="89"/>
      <c r="F5325" s="12"/>
      <c r="G5325" s="12"/>
      <c r="H5325" s="12"/>
      <c r="I5325" s="12"/>
      <c r="J5325" s="12"/>
      <c r="K5325" s="12"/>
      <c r="L5325" s="12"/>
      <c r="M5325" s="12"/>
    </row>
    <row r="5326" spans="4:13">
      <c r="D5326" s="12"/>
      <c r="E5326" s="89"/>
      <c r="F5326" s="12"/>
      <c r="G5326" s="12"/>
      <c r="H5326" s="12"/>
      <c r="I5326" s="12"/>
      <c r="J5326" s="12"/>
      <c r="K5326" s="12"/>
      <c r="L5326" s="12"/>
      <c r="M5326" s="12"/>
    </row>
    <row r="5327" spans="4:13">
      <c r="D5327" s="12"/>
      <c r="E5327" s="89"/>
      <c r="F5327" s="12"/>
      <c r="G5327" s="12"/>
      <c r="H5327" s="12"/>
      <c r="I5327" s="12"/>
      <c r="J5327" s="12"/>
      <c r="K5327" s="12"/>
      <c r="L5327" s="12"/>
      <c r="M5327" s="12"/>
    </row>
    <row r="5328" spans="4:13">
      <c r="D5328" s="12"/>
      <c r="E5328" s="89"/>
      <c r="F5328" s="12"/>
      <c r="G5328" s="12"/>
      <c r="H5328" s="12"/>
      <c r="I5328" s="12"/>
      <c r="J5328" s="12"/>
      <c r="K5328" s="12"/>
      <c r="L5328" s="12"/>
      <c r="M5328" s="12"/>
    </row>
    <row r="5329" spans="4:13">
      <c r="D5329" s="12"/>
      <c r="E5329" s="89"/>
      <c r="F5329" s="12"/>
      <c r="G5329" s="12"/>
      <c r="H5329" s="12"/>
      <c r="I5329" s="12"/>
      <c r="J5329" s="12"/>
      <c r="K5329" s="12"/>
      <c r="L5329" s="12"/>
      <c r="M5329" s="12"/>
    </row>
    <row r="5330" spans="4:13">
      <c r="D5330" s="12"/>
      <c r="E5330" s="89"/>
      <c r="F5330" s="12"/>
      <c r="G5330" s="12"/>
      <c r="H5330" s="12"/>
      <c r="I5330" s="12"/>
      <c r="J5330" s="12"/>
      <c r="K5330" s="12"/>
      <c r="L5330" s="12"/>
      <c r="M5330" s="12"/>
    </row>
    <row r="5331" spans="4:13">
      <c r="D5331" s="12"/>
      <c r="E5331" s="89"/>
      <c r="F5331" s="12"/>
      <c r="G5331" s="12"/>
      <c r="H5331" s="12"/>
      <c r="I5331" s="12"/>
      <c r="J5331" s="12"/>
      <c r="K5331" s="12"/>
      <c r="L5331" s="12"/>
      <c r="M5331" s="12"/>
    </row>
    <row r="5332" spans="4:13">
      <c r="D5332" s="12"/>
      <c r="E5332" s="89"/>
      <c r="F5332" s="12"/>
      <c r="G5332" s="12"/>
      <c r="H5332" s="12"/>
      <c r="I5332" s="12"/>
      <c r="J5332" s="12"/>
      <c r="K5332" s="12"/>
      <c r="L5332" s="12"/>
      <c r="M5332" s="12"/>
    </row>
    <row r="5333" spans="4:13">
      <c r="D5333" s="12"/>
      <c r="E5333" s="89"/>
      <c r="F5333" s="12"/>
      <c r="G5333" s="12"/>
      <c r="H5333" s="12"/>
      <c r="I5333" s="12"/>
      <c r="J5333" s="12"/>
      <c r="K5333" s="12"/>
      <c r="L5333" s="12"/>
      <c r="M5333" s="12"/>
    </row>
    <row r="5334" spans="4:13">
      <c r="D5334" s="12"/>
      <c r="E5334" s="89"/>
      <c r="F5334" s="12"/>
      <c r="G5334" s="12"/>
      <c r="H5334" s="12"/>
      <c r="I5334" s="12"/>
      <c r="J5334" s="12"/>
      <c r="K5334" s="12"/>
      <c r="L5334" s="12"/>
      <c r="M5334" s="12"/>
    </row>
    <row r="5335" spans="4:13">
      <c r="D5335" s="12"/>
      <c r="E5335" s="89"/>
      <c r="F5335" s="12"/>
      <c r="G5335" s="12"/>
      <c r="H5335" s="12"/>
      <c r="I5335" s="12"/>
      <c r="J5335" s="12"/>
      <c r="K5335" s="12"/>
      <c r="L5335" s="12"/>
      <c r="M5335" s="12"/>
    </row>
    <row r="5336" spans="4:13">
      <c r="D5336" s="12"/>
      <c r="E5336" s="89"/>
      <c r="F5336" s="12"/>
      <c r="G5336" s="12"/>
      <c r="H5336" s="12"/>
      <c r="I5336" s="12"/>
      <c r="J5336" s="12"/>
      <c r="K5336" s="12"/>
      <c r="L5336" s="12"/>
      <c r="M5336" s="12"/>
    </row>
    <row r="5337" spans="4:13">
      <c r="D5337" s="12"/>
      <c r="E5337" s="89"/>
      <c r="F5337" s="12"/>
      <c r="G5337" s="12"/>
      <c r="H5337" s="12"/>
      <c r="I5337" s="12"/>
      <c r="J5337" s="12"/>
      <c r="K5337" s="12"/>
      <c r="L5337" s="12"/>
      <c r="M5337" s="12"/>
    </row>
    <row r="5338" spans="4:13">
      <c r="D5338" s="12"/>
      <c r="E5338" s="89"/>
      <c r="F5338" s="12"/>
      <c r="G5338" s="12"/>
      <c r="H5338" s="12"/>
      <c r="I5338" s="12"/>
      <c r="J5338" s="12"/>
      <c r="K5338" s="12"/>
      <c r="L5338" s="12"/>
      <c r="M5338" s="12"/>
    </row>
    <row r="5339" spans="4:13">
      <c r="D5339" s="12"/>
      <c r="E5339" s="89"/>
      <c r="F5339" s="12"/>
      <c r="G5339" s="12"/>
      <c r="H5339" s="12"/>
      <c r="I5339" s="12"/>
      <c r="J5339" s="12"/>
      <c r="K5339" s="12"/>
      <c r="L5339" s="12"/>
      <c r="M5339" s="12"/>
    </row>
    <row r="5340" spans="4:13">
      <c r="D5340" s="12"/>
      <c r="E5340" s="89"/>
      <c r="F5340" s="12"/>
      <c r="G5340" s="12"/>
      <c r="H5340" s="12"/>
      <c r="I5340" s="12"/>
      <c r="J5340" s="12"/>
      <c r="K5340" s="12"/>
      <c r="L5340" s="12"/>
      <c r="M5340" s="12"/>
    </row>
    <row r="5341" spans="4:13">
      <c r="D5341" s="12"/>
      <c r="E5341" s="89"/>
      <c r="F5341" s="12"/>
      <c r="G5341" s="12"/>
      <c r="H5341" s="12"/>
      <c r="I5341" s="12"/>
      <c r="J5341" s="12"/>
      <c r="K5341" s="12"/>
      <c r="L5341" s="12"/>
      <c r="M5341" s="12"/>
    </row>
    <row r="5342" spans="4:13">
      <c r="D5342" s="12"/>
      <c r="E5342" s="89"/>
      <c r="F5342" s="12"/>
      <c r="G5342" s="12"/>
      <c r="H5342" s="12"/>
      <c r="I5342" s="12"/>
      <c r="J5342" s="12"/>
      <c r="K5342" s="12"/>
      <c r="L5342" s="12"/>
      <c r="M5342" s="12"/>
    </row>
    <row r="5343" spans="4:13">
      <c r="D5343" s="12"/>
      <c r="E5343" s="89"/>
      <c r="F5343" s="12"/>
      <c r="G5343" s="12"/>
      <c r="H5343" s="12"/>
      <c r="I5343" s="12"/>
      <c r="J5343" s="12"/>
      <c r="K5343" s="12"/>
      <c r="L5343" s="12"/>
      <c r="M5343" s="12"/>
    </row>
    <row r="5344" spans="4:13">
      <c r="D5344" s="12"/>
      <c r="E5344" s="89"/>
      <c r="F5344" s="12"/>
      <c r="G5344" s="12"/>
      <c r="H5344" s="12"/>
      <c r="I5344" s="12"/>
      <c r="J5344" s="12"/>
      <c r="K5344" s="12"/>
      <c r="L5344" s="12"/>
      <c r="M5344" s="12"/>
    </row>
    <row r="5345" spans="4:13">
      <c r="D5345" s="12"/>
      <c r="E5345" s="89"/>
      <c r="F5345" s="12"/>
      <c r="G5345" s="12"/>
      <c r="H5345" s="12"/>
      <c r="I5345" s="12"/>
      <c r="J5345" s="12"/>
      <c r="K5345" s="12"/>
      <c r="L5345" s="12"/>
      <c r="M5345" s="12"/>
    </row>
    <row r="5346" spans="4:13">
      <c r="D5346" s="12"/>
      <c r="E5346" s="89"/>
      <c r="F5346" s="12"/>
      <c r="G5346" s="12"/>
      <c r="H5346" s="12"/>
      <c r="I5346" s="12"/>
      <c r="J5346" s="12"/>
      <c r="K5346" s="12"/>
      <c r="L5346" s="12"/>
      <c r="M5346" s="12"/>
    </row>
    <row r="5347" spans="4:13">
      <c r="D5347" s="12"/>
      <c r="E5347" s="89"/>
      <c r="F5347" s="12"/>
      <c r="G5347" s="12"/>
      <c r="H5347" s="12"/>
      <c r="I5347" s="12"/>
      <c r="J5347" s="12"/>
      <c r="K5347" s="12"/>
      <c r="L5347" s="12"/>
      <c r="M5347" s="12"/>
    </row>
    <row r="5348" spans="4:13">
      <c r="D5348" s="12"/>
      <c r="E5348" s="89"/>
      <c r="F5348" s="12"/>
      <c r="G5348" s="12"/>
      <c r="H5348" s="12"/>
      <c r="I5348" s="12"/>
      <c r="J5348" s="12"/>
      <c r="K5348" s="12"/>
      <c r="L5348" s="12"/>
      <c r="M5348" s="12"/>
    </row>
    <row r="5349" spans="4:13">
      <c r="D5349" s="12"/>
      <c r="E5349" s="89"/>
      <c r="F5349" s="12"/>
      <c r="G5349" s="12"/>
      <c r="H5349" s="12"/>
      <c r="I5349" s="12"/>
      <c r="J5349" s="12"/>
      <c r="K5349" s="12"/>
      <c r="L5349" s="12"/>
      <c r="M5349" s="12"/>
    </row>
    <row r="5350" spans="4:13">
      <c r="D5350" s="12"/>
      <c r="E5350" s="89"/>
      <c r="F5350" s="12"/>
      <c r="G5350" s="12"/>
      <c r="H5350" s="12"/>
      <c r="I5350" s="12"/>
      <c r="J5350" s="12"/>
      <c r="K5350" s="12"/>
      <c r="L5350" s="12"/>
      <c r="M5350" s="12"/>
    </row>
    <row r="5351" spans="4:13">
      <c r="D5351" s="12"/>
      <c r="E5351" s="89"/>
      <c r="F5351" s="12"/>
      <c r="G5351" s="12"/>
      <c r="H5351" s="12"/>
      <c r="I5351" s="12"/>
      <c r="J5351" s="12"/>
      <c r="K5351" s="12"/>
      <c r="L5351" s="12"/>
      <c r="M5351" s="12"/>
    </row>
    <row r="5352" spans="4:13">
      <c r="D5352" s="12"/>
      <c r="E5352" s="89"/>
      <c r="F5352" s="12"/>
      <c r="G5352" s="12"/>
      <c r="H5352" s="12"/>
      <c r="I5352" s="12"/>
      <c r="J5352" s="12"/>
      <c r="K5352" s="12"/>
      <c r="L5352" s="12"/>
      <c r="M5352" s="12"/>
    </row>
    <row r="5353" spans="4:13">
      <c r="D5353" s="12"/>
      <c r="E5353" s="89"/>
      <c r="F5353" s="12"/>
      <c r="G5353" s="12"/>
      <c r="H5353" s="12"/>
      <c r="I5353" s="12"/>
      <c r="J5353" s="12"/>
      <c r="K5353" s="12"/>
      <c r="L5353" s="12"/>
      <c r="M5353" s="12"/>
    </row>
    <row r="5354" spans="4:13">
      <c r="D5354" s="12"/>
      <c r="E5354" s="89"/>
      <c r="F5354" s="12"/>
      <c r="G5354" s="12"/>
      <c r="H5354" s="12"/>
      <c r="I5354" s="12"/>
      <c r="J5354" s="12"/>
      <c r="K5354" s="12"/>
      <c r="L5354" s="12"/>
      <c r="M5354" s="12"/>
    </row>
    <row r="5355" spans="4:13">
      <c r="D5355" s="12"/>
      <c r="E5355" s="89"/>
      <c r="F5355" s="12"/>
      <c r="G5355" s="12"/>
      <c r="H5355" s="12"/>
      <c r="I5355" s="12"/>
      <c r="J5355" s="12"/>
      <c r="K5355" s="12"/>
      <c r="L5355" s="12"/>
      <c r="M5355" s="12"/>
    </row>
    <row r="5356" spans="4:13">
      <c r="D5356" s="12"/>
      <c r="E5356" s="89"/>
      <c r="F5356" s="12"/>
      <c r="G5356" s="12"/>
      <c r="H5356" s="12"/>
      <c r="I5356" s="12"/>
      <c r="J5356" s="12"/>
      <c r="K5356" s="12"/>
      <c r="L5356" s="12"/>
      <c r="M5356" s="12"/>
    </row>
    <row r="5357" spans="4:13">
      <c r="D5357" s="12"/>
      <c r="E5357" s="89"/>
      <c r="F5357" s="12"/>
      <c r="G5357" s="12"/>
      <c r="H5357" s="12"/>
      <c r="I5357" s="12"/>
      <c r="J5357" s="12"/>
      <c r="K5357" s="12"/>
      <c r="L5357" s="12"/>
      <c r="M5357" s="12"/>
    </row>
    <row r="5358" spans="4:13">
      <c r="D5358" s="12"/>
      <c r="E5358" s="89"/>
      <c r="F5358" s="12"/>
      <c r="G5358" s="12"/>
      <c r="H5358" s="12"/>
      <c r="I5358" s="12"/>
      <c r="J5358" s="12"/>
      <c r="K5358" s="12"/>
      <c r="L5358" s="12"/>
      <c r="M5358" s="12"/>
    </row>
    <row r="5359" spans="4:13">
      <c r="D5359" s="12"/>
      <c r="E5359" s="89"/>
      <c r="F5359" s="12"/>
      <c r="G5359" s="12"/>
      <c r="H5359" s="12"/>
      <c r="I5359" s="12"/>
      <c r="J5359" s="12"/>
      <c r="K5359" s="12"/>
      <c r="L5359" s="12"/>
      <c r="M5359" s="12"/>
    </row>
    <row r="5360" spans="4:13">
      <c r="D5360" s="12"/>
      <c r="E5360" s="89"/>
      <c r="F5360" s="12"/>
      <c r="G5360" s="12"/>
      <c r="H5360" s="12"/>
      <c r="I5360" s="12"/>
      <c r="J5360" s="12"/>
      <c r="K5360" s="12"/>
      <c r="L5360" s="12"/>
      <c r="M5360" s="12"/>
    </row>
    <row r="5361" spans="4:13">
      <c r="D5361" s="12"/>
      <c r="E5361" s="89"/>
      <c r="F5361" s="12"/>
      <c r="G5361" s="12"/>
      <c r="H5361" s="12"/>
      <c r="I5361" s="12"/>
      <c r="J5361" s="12"/>
      <c r="K5361" s="12"/>
      <c r="L5361" s="12"/>
      <c r="M5361" s="12"/>
    </row>
    <row r="5362" spans="4:13">
      <c r="D5362" s="12"/>
      <c r="E5362" s="89"/>
      <c r="F5362" s="12"/>
      <c r="G5362" s="12"/>
      <c r="H5362" s="12"/>
      <c r="I5362" s="12"/>
      <c r="J5362" s="12"/>
      <c r="K5362" s="12"/>
      <c r="L5362" s="12"/>
      <c r="M5362" s="12"/>
    </row>
    <row r="5363" spans="4:13">
      <c r="D5363" s="12"/>
      <c r="E5363" s="89"/>
      <c r="F5363" s="12"/>
      <c r="G5363" s="12"/>
      <c r="H5363" s="12"/>
      <c r="I5363" s="12"/>
      <c r="J5363" s="12"/>
      <c r="K5363" s="12"/>
      <c r="L5363" s="12"/>
      <c r="M5363" s="12"/>
    </row>
    <row r="5364" spans="4:13">
      <c r="D5364" s="12"/>
      <c r="E5364" s="89"/>
      <c r="F5364" s="12"/>
      <c r="G5364" s="12"/>
      <c r="H5364" s="12"/>
      <c r="I5364" s="12"/>
      <c r="J5364" s="12"/>
      <c r="K5364" s="12"/>
      <c r="L5364" s="12"/>
      <c r="M5364" s="12"/>
    </row>
    <row r="5365" spans="4:13">
      <c r="D5365" s="12"/>
      <c r="E5365" s="89"/>
      <c r="F5365" s="12"/>
      <c r="G5365" s="12"/>
      <c r="H5365" s="12"/>
      <c r="I5365" s="12"/>
      <c r="J5365" s="12"/>
      <c r="K5365" s="12"/>
      <c r="L5365" s="12"/>
      <c r="M5365" s="12"/>
    </row>
    <row r="5366" spans="4:13">
      <c r="D5366" s="12"/>
      <c r="E5366" s="89"/>
      <c r="F5366" s="12"/>
      <c r="G5366" s="12"/>
      <c r="H5366" s="12"/>
      <c r="I5366" s="12"/>
      <c r="J5366" s="12"/>
      <c r="K5366" s="12"/>
      <c r="L5366" s="12"/>
      <c r="M5366" s="12"/>
    </row>
    <row r="5367" spans="4:13">
      <c r="D5367" s="12"/>
      <c r="E5367" s="89"/>
      <c r="F5367" s="12"/>
      <c r="G5367" s="12"/>
      <c r="H5367" s="12"/>
      <c r="I5367" s="12"/>
      <c r="J5367" s="12"/>
      <c r="K5367" s="12"/>
      <c r="L5367" s="12"/>
      <c r="M5367" s="12"/>
    </row>
    <row r="5368" spans="4:13">
      <c r="D5368" s="12"/>
      <c r="E5368" s="89"/>
      <c r="F5368" s="12"/>
      <c r="G5368" s="12"/>
      <c r="H5368" s="12"/>
      <c r="I5368" s="12"/>
      <c r="J5368" s="12"/>
      <c r="K5368" s="12"/>
      <c r="L5368" s="12"/>
      <c r="M5368" s="12"/>
    </row>
    <row r="5369" spans="4:13">
      <c r="D5369" s="12"/>
      <c r="E5369" s="89"/>
      <c r="F5369" s="12"/>
      <c r="G5369" s="12"/>
      <c r="H5369" s="12"/>
      <c r="I5369" s="12"/>
      <c r="J5369" s="12"/>
      <c r="K5369" s="12"/>
      <c r="L5369" s="12"/>
      <c r="M5369" s="12"/>
    </row>
    <row r="5370" spans="4:13">
      <c r="D5370" s="12"/>
      <c r="E5370" s="89"/>
      <c r="F5370" s="12"/>
      <c r="G5370" s="12"/>
      <c r="H5370" s="12"/>
      <c r="I5370" s="12"/>
      <c r="J5370" s="12"/>
      <c r="K5370" s="12"/>
      <c r="L5370" s="12"/>
      <c r="M5370" s="12"/>
    </row>
    <row r="5371" spans="4:13">
      <c r="D5371" s="12"/>
      <c r="E5371" s="89"/>
      <c r="F5371" s="12"/>
      <c r="G5371" s="12"/>
      <c r="H5371" s="12"/>
      <c r="I5371" s="12"/>
      <c r="J5371" s="12"/>
      <c r="K5371" s="12"/>
      <c r="L5371" s="12"/>
      <c r="M5371" s="12"/>
    </row>
    <row r="5372" spans="4:13">
      <c r="D5372" s="12"/>
      <c r="E5372" s="89"/>
      <c r="F5372" s="12"/>
      <c r="G5372" s="12"/>
      <c r="H5372" s="12"/>
      <c r="I5372" s="12"/>
      <c r="J5372" s="12"/>
      <c r="K5372" s="12"/>
      <c r="L5372" s="12"/>
      <c r="M5372" s="12"/>
    </row>
    <row r="5373" spans="4:13">
      <c r="D5373" s="12"/>
      <c r="E5373" s="89"/>
      <c r="F5373" s="12"/>
      <c r="G5373" s="12"/>
      <c r="H5373" s="12"/>
      <c r="I5373" s="12"/>
      <c r="J5373" s="12"/>
      <c r="K5373" s="12"/>
      <c r="L5373" s="12"/>
      <c r="M5373" s="12"/>
    </row>
    <row r="5374" spans="4:13">
      <c r="D5374" s="12"/>
      <c r="E5374" s="89"/>
      <c r="F5374" s="12"/>
      <c r="G5374" s="12"/>
      <c r="H5374" s="12"/>
      <c r="I5374" s="12"/>
      <c r="J5374" s="12"/>
      <c r="K5374" s="12"/>
      <c r="L5374" s="12"/>
      <c r="M5374" s="12"/>
    </row>
    <row r="5375" spans="4:13">
      <c r="D5375" s="12"/>
      <c r="E5375" s="89"/>
      <c r="F5375" s="12"/>
      <c r="G5375" s="12"/>
      <c r="H5375" s="12"/>
      <c r="I5375" s="12"/>
      <c r="J5375" s="12"/>
      <c r="K5375" s="12"/>
      <c r="L5375" s="12"/>
      <c r="M5375" s="12"/>
    </row>
    <row r="5376" spans="4:13">
      <c r="D5376" s="12"/>
      <c r="E5376" s="89"/>
      <c r="F5376" s="12"/>
      <c r="G5376" s="12"/>
      <c r="H5376" s="12"/>
      <c r="I5376" s="12"/>
      <c r="J5376" s="12"/>
      <c r="K5376" s="12"/>
      <c r="L5376" s="12"/>
      <c r="M5376" s="12"/>
    </row>
    <row r="5377" spans="4:13">
      <c r="D5377" s="12"/>
      <c r="E5377" s="89"/>
      <c r="F5377" s="12"/>
      <c r="G5377" s="12"/>
      <c r="H5377" s="12"/>
      <c r="I5377" s="12"/>
      <c r="J5377" s="12"/>
      <c r="K5377" s="12"/>
      <c r="L5377" s="12"/>
      <c r="M5377" s="12"/>
    </row>
    <row r="5378" spans="4:13">
      <c r="D5378" s="12"/>
      <c r="E5378" s="89"/>
      <c r="F5378" s="12"/>
      <c r="G5378" s="12"/>
      <c r="H5378" s="12"/>
      <c r="I5378" s="12"/>
      <c r="J5378" s="12"/>
      <c r="K5378" s="12"/>
      <c r="L5378" s="12"/>
      <c r="M5378" s="12"/>
    </row>
    <row r="5379" spans="4:13">
      <c r="D5379" s="12"/>
      <c r="E5379" s="89"/>
      <c r="F5379" s="12"/>
      <c r="G5379" s="12"/>
      <c r="H5379" s="12"/>
      <c r="I5379" s="12"/>
      <c r="J5379" s="12"/>
      <c r="K5379" s="12"/>
      <c r="L5379" s="12"/>
      <c r="M5379" s="12"/>
    </row>
    <row r="5380" spans="4:13">
      <c r="D5380" s="12"/>
      <c r="E5380" s="89"/>
      <c r="F5380" s="12"/>
      <c r="G5380" s="12"/>
      <c r="H5380" s="12"/>
      <c r="I5380" s="12"/>
      <c r="J5380" s="12"/>
      <c r="K5380" s="12"/>
      <c r="L5380" s="12"/>
      <c r="M5380" s="12"/>
    </row>
    <row r="5381" spans="4:13">
      <c r="D5381" s="12"/>
      <c r="E5381" s="89"/>
      <c r="F5381" s="12"/>
      <c r="G5381" s="12"/>
      <c r="H5381" s="12"/>
      <c r="I5381" s="12"/>
      <c r="J5381" s="12"/>
      <c r="K5381" s="12"/>
      <c r="L5381" s="12"/>
      <c r="M5381" s="12"/>
    </row>
    <row r="5382" spans="4:13">
      <c r="D5382" s="12"/>
      <c r="E5382" s="89"/>
      <c r="F5382" s="12"/>
      <c r="G5382" s="12"/>
      <c r="H5382" s="12"/>
      <c r="I5382" s="12"/>
      <c r="J5382" s="12"/>
      <c r="K5382" s="12"/>
      <c r="L5382" s="12"/>
      <c r="M5382" s="12"/>
    </row>
    <row r="5383" spans="4:13">
      <c r="D5383" s="12"/>
      <c r="E5383" s="89"/>
      <c r="F5383" s="12"/>
      <c r="G5383" s="12"/>
      <c r="H5383" s="12"/>
      <c r="I5383" s="12"/>
      <c r="J5383" s="12"/>
      <c r="K5383" s="12"/>
      <c r="L5383" s="12"/>
      <c r="M5383" s="12"/>
    </row>
    <row r="5384" spans="4:13">
      <c r="D5384" s="12"/>
      <c r="E5384" s="89"/>
      <c r="F5384" s="12"/>
      <c r="G5384" s="12"/>
      <c r="H5384" s="12"/>
      <c r="I5384" s="12"/>
      <c r="J5384" s="12"/>
      <c r="K5384" s="12"/>
      <c r="L5384" s="12"/>
      <c r="M5384" s="12"/>
    </row>
    <row r="5385" spans="4:13">
      <c r="D5385" s="12"/>
      <c r="E5385" s="89"/>
      <c r="F5385" s="12"/>
      <c r="G5385" s="12"/>
      <c r="H5385" s="12"/>
      <c r="I5385" s="12"/>
      <c r="J5385" s="12"/>
      <c r="K5385" s="12"/>
      <c r="L5385" s="12"/>
      <c r="M5385" s="12"/>
    </row>
    <row r="5386" spans="4:13">
      <c r="D5386" s="12"/>
      <c r="E5386" s="89"/>
      <c r="F5386" s="12"/>
      <c r="G5386" s="12"/>
      <c r="H5386" s="12"/>
      <c r="I5386" s="12"/>
      <c r="J5386" s="12"/>
      <c r="K5386" s="12"/>
      <c r="L5386" s="12"/>
      <c r="M5386" s="12"/>
    </row>
    <row r="5387" spans="4:13">
      <c r="D5387" s="12"/>
      <c r="E5387" s="89"/>
      <c r="F5387" s="12"/>
      <c r="G5387" s="12"/>
      <c r="H5387" s="12"/>
      <c r="I5387" s="12"/>
      <c r="J5387" s="12"/>
      <c r="K5387" s="12"/>
      <c r="L5387" s="12"/>
      <c r="M5387" s="12"/>
    </row>
    <row r="5388" spans="4:13">
      <c r="D5388" s="12"/>
      <c r="E5388" s="89"/>
      <c r="F5388" s="12"/>
      <c r="G5388" s="12"/>
      <c r="H5388" s="12"/>
      <c r="I5388" s="12"/>
      <c r="J5388" s="12"/>
      <c r="K5388" s="12"/>
      <c r="L5388" s="12"/>
      <c r="M5388" s="12"/>
    </row>
    <row r="5389" spans="4:13">
      <c r="D5389" s="12"/>
      <c r="E5389" s="89"/>
      <c r="F5389" s="12"/>
      <c r="G5389" s="12"/>
      <c r="H5389" s="12"/>
      <c r="I5389" s="12"/>
      <c r="J5389" s="12"/>
      <c r="K5389" s="12"/>
      <c r="L5389" s="12"/>
      <c r="M5389" s="12"/>
    </row>
    <row r="5390" spans="4:13">
      <c r="D5390" s="12"/>
      <c r="E5390" s="89"/>
      <c r="F5390" s="12"/>
      <c r="G5390" s="12"/>
      <c r="H5390" s="12"/>
      <c r="I5390" s="12"/>
      <c r="J5390" s="12"/>
      <c r="K5390" s="12"/>
      <c r="L5390" s="12"/>
      <c r="M5390" s="12"/>
    </row>
    <row r="5391" spans="4:13">
      <c r="D5391" s="12"/>
      <c r="E5391" s="89"/>
      <c r="F5391" s="12"/>
      <c r="G5391" s="12"/>
      <c r="H5391" s="12"/>
      <c r="I5391" s="12"/>
      <c r="J5391" s="12"/>
      <c r="K5391" s="12"/>
      <c r="L5391" s="12"/>
      <c r="M5391" s="12"/>
    </row>
    <row r="5392" spans="4:13">
      <c r="D5392" s="12"/>
      <c r="E5392" s="89"/>
      <c r="F5392" s="12"/>
      <c r="G5392" s="12"/>
      <c r="H5392" s="12"/>
      <c r="I5392" s="12"/>
      <c r="J5392" s="12"/>
      <c r="K5392" s="12"/>
      <c r="L5392" s="12"/>
      <c r="M5392" s="12"/>
    </row>
    <row r="5393" spans="4:13">
      <c r="D5393" s="12"/>
      <c r="E5393" s="89"/>
      <c r="F5393" s="12"/>
      <c r="G5393" s="12"/>
      <c r="H5393" s="12"/>
      <c r="I5393" s="12"/>
      <c r="J5393" s="12"/>
      <c r="K5393" s="12"/>
      <c r="L5393" s="12"/>
      <c r="M5393" s="12"/>
    </row>
    <row r="5394" spans="4:13">
      <c r="D5394" s="12"/>
      <c r="E5394" s="89"/>
      <c r="F5394" s="12"/>
      <c r="G5394" s="12"/>
      <c r="H5394" s="12"/>
      <c r="I5394" s="12"/>
      <c r="J5394" s="12"/>
      <c r="K5394" s="12"/>
      <c r="L5394" s="12"/>
      <c r="M5394" s="12"/>
    </row>
    <row r="5395" spans="4:13">
      <c r="D5395" s="12"/>
      <c r="E5395" s="89"/>
      <c r="F5395" s="12"/>
      <c r="G5395" s="12"/>
      <c r="H5395" s="12"/>
      <c r="I5395" s="12"/>
      <c r="J5395" s="12"/>
      <c r="K5395" s="12"/>
      <c r="L5395" s="12"/>
      <c r="M5395" s="12"/>
    </row>
    <row r="5396" spans="4:13">
      <c r="D5396" s="12"/>
      <c r="E5396" s="89"/>
      <c r="F5396" s="12"/>
      <c r="G5396" s="12"/>
      <c r="H5396" s="12"/>
      <c r="I5396" s="12"/>
      <c r="J5396" s="12"/>
      <c r="K5396" s="12"/>
      <c r="L5396" s="12"/>
      <c r="M5396" s="12"/>
    </row>
    <row r="5397" spans="4:13">
      <c r="D5397" s="12"/>
      <c r="E5397" s="89"/>
      <c r="F5397" s="12"/>
      <c r="G5397" s="12"/>
      <c r="H5397" s="12"/>
      <c r="I5397" s="12"/>
      <c r="J5397" s="12"/>
      <c r="K5397" s="12"/>
      <c r="L5397" s="12"/>
      <c r="M5397" s="12"/>
    </row>
    <row r="5398" spans="4:13">
      <c r="D5398" s="12"/>
      <c r="E5398" s="89"/>
      <c r="F5398" s="12"/>
      <c r="G5398" s="12"/>
      <c r="H5398" s="12"/>
      <c r="I5398" s="12"/>
      <c r="J5398" s="12"/>
      <c r="K5398" s="12"/>
      <c r="L5398" s="12"/>
      <c r="M5398" s="12"/>
    </row>
    <row r="5399" spans="4:13">
      <c r="D5399" s="12"/>
      <c r="E5399" s="89"/>
      <c r="F5399" s="12"/>
      <c r="G5399" s="12"/>
      <c r="H5399" s="12"/>
      <c r="I5399" s="12"/>
      <c r="J5399" s="12"/>
      <c r="K5399" s="12"/>
      <c r="L5399" s="12"/>
      <c r="M5399" s="12"/>
    </row>
    <row r="5400" spans="4:13">
      <c r="D5400" s="12"/>
      <c r="E5400" s="89"/>
      <c r="F5400" s="12"/>
      <c r="G5400" s="12"/>
      <c r="H5400" s="12"/>
      <c r="I5400" s="12"/>
      <c r="J5400" s="12"/>
      <c r="K5400" s="12"/>
      <c r="L5400" s="12"/>
      <c r="M5400" s="12"/>
    </row>
    <row r="5401" spans="4:13">
      <c r="D5401" s="12"/>
      <c r="E5401" s="89"/>
      <c r="F5401" s="12"/>
      <c r="G5401" s="12"/>
      <c r="H5401" s="12"/>
      <c r="I5401" s="12"/>
      <c r="J5401" s="12"/>
      <c r="K5401" s="12"/>
      <c r="L5401" s="12"/>
      <c r="M5401" s="12"/>
    </row>
    <row r="5402" spans="4:13">
      <c r="D5402" s="12"/>
      <c r="E5402" s="89"/>
      <c r="F5402" s="12"/>
      <c r="G5402" s="12"/>
      <c r="H5402" s="12"/>
      <c r="I5402" s="12"/>
      <c r="J5402" s="12"/>
      <c r="K5402" s="12"/>
      <c r="L5402" s="12"/>
      <c r="M5402" s="12"/>
    </row>
    <row r="5403" spans="4:13">
      <c r="D5403" s="12"/>
      <c r="E5403" s="89"/>
      <c r="F5403" s="12"/>
      <c r="G5403" s="12"/>
      <c r="H5403" s="12"/>
      <c r="I5403" s="12"/>
      <c r="J5403" s="12"/>
      <c r="K5403" s="12"/>
      <c r="L5403" s="12"/>
      <c r="M5403" s="12"/>
    </row>
    <row r="5404" spans="4:13">
      <c r="D5404" s="12"/>
      <c r="E5404" s="89"/>
      <c r="F5404" s="12"/>
      <c r="G5404" s="12"/>
      <c r="H5404" s="12"/>
      <c r="I5404" s="12"/>
      <c r="J5404" s="12"/>
      <c r="K5404" s="12"/>
      <c r="L5404" s="12"/>
      <c r="M5404" s="12"/>
    </row>
    <row r="5405" spans="4:13">
      <c r="D5405" s="12"/>
      <c r="E5405" s="89"/>
      <c r="F5405" s="12"/>
      <c r="G5405" s="12"/>
      <c r="H5405" s="12"/>
      <c r="I5405" s="12"/>
      <c r="J5405" s="12"/>
      <c r="K5405" s="12"/>
      <c r="L5405" s="12"/>
      <c r="M5405" s="12"/>
    </row>
    <row r="5406" spans="4:13">
      <c r="D5406" s="12"/>
      <c r="E5406" s="89"/>
      <c r="F5406" s="12"/>
      <c r="G5406" s="12"/>
      <c r="H5406" s="12"/>
      <c r="I5406" s="12"/>
      <c r="J5406" s="12"/>
      <c r="K5406" s="12"/>
      <c r="L5406" s="12"/>
      <c r="M5406" s="12"/>
    </row>
    <row r="5407" spans="4:13">
      <c r="D5407" s="12"/>
      <c r="E5407" s="89"/>
      <c r="F5407" s="12"/>
      <c r="G5407" s="12"/>
      <c r="H5407" s="12"/>
      <c r="I5407" s="12"/>
      <c r="J5407" s="12"/>
      <c r="K5407" s="12"/>
      <c r="L5407" s="12"/>
      <c r="M5407" s="12"/>
    </row>
    <row r="5408" spans="4:13">
      <c r="D5408" s="12"/>
      <c r="E5408" s="89"/>
      <c r="F5408" s="12"/>
      <c r="G5408" s="12"/>
      <c r="H5408" s="12"/>
      <c r="I5408" s="12"/>
      <c r="J5408" s="12"/>
      <c r="K5408" s="12"/>
      <c r="L5408" s="12"/>
      <c r="M5408" s="12"/>
    </row>
    <row r="5409" spans="4:13">
      <c r="D5409" s="12"/>
      <c r="E5409" s="89"/>
      <c r="F5409" s="12"/>
      <c r="G5409" s="12"/>
      <c r="H5409" s="12"/>
      <c r="I5409" s="12"/>
      <c r="J5409" s="12"/>
      <c r="K5409" s="12"/>
      <c r="L5409" s="12"/>
      <c r="M5409" s="12"/>
    </row>
    <row r="5410" spans="4:13">
      <c r="D5410" s="12"/>
      <c r="E5410" s="89"/>
      <c r="F5410" s="12"/>
      <c r="G5410" s="12"/>
      <c r="H5410" s="12"/>
      <c r="I5410" s="12"/>
      <c r="J5410" s="12"/>
      <c r="K5410" s="12"/>
      <c r="L5410" s="12"/>
      <c r="M5410" s="12"/>
    </row>
    <row r="5411" spans="4:13">
      <c r="D5411" s="12"/>
      <c r="E5411" s="89"/>
      <c r="F5411" s="12"/>
      <c r="G5411" s="12"/>
      <c r="H5411" s="12"/>
      <c r="I5411" s="12"/>
      <c r="J5411" s="12"/>
      <c r="K5411" s="12"/>
      <c r="L5411" s="12"/>
      <c r="M5411" s="12"/>
    </row>
    <row r="5412" spans="4:13">
      <c r="D5412" s="12"/>
      <c r="E5412" s="89"/>
      <c r="F5412" s="12"/>
      <c r="G5412" s="12"/>
      <c r="H5412" s="12"/>
      <c r="I5412" s="12"/>
      <c r="J5412" s="12"/>
      <c r="K5412" s="12"/>
      <c r="L5412" s="12"/>
      <c r="M5412" s="12"/>
    </row>
    <row r="5413" spans="4:13">
      <c r="D5413" s="12"/>
      <c r="E5413" s="89"/>
      <c r="F5413" s="12"/>
      <c r="G5413" s="12"/>
      <c r="H5413" s="12"/>
      <c r="I5413" s="12"/>
      <c r="J5413" s="12"/>
      <c r="K5413" s="12"/>
      <c r="L5413" s="12"/>
      <c r="M5413" s="12"/>
    </row>
    <row r="5414" spans="4:13">
      <c r="D5414" s="12"/>
      <c r="E5414" s="89"/>
      <c r="F5414" s="12"/>
      <c r="G5414" s="12"/>
      <c r="H5414" s="12"/>
      <c r="I5414" s="12"/>
      <c r="J5414" s="12"/>
      <c r="K5414" s="12"/>
      <c r="L5414" s="12"/>
      <c r="M5414" s="12"/>
    </row>
    <row r="5415" spans="4:13">
      <c r="D5415" s="12"/>
      <c r="E5415" s="89"/>
      <c r="F5415" s="12"/>
      <c r="G5415" s="12"/>
      <c r="H5415" s="12"/>
      <c r="I5415" s="12"/>
      <c r="J5415" s="12"/>
      <c r="K5415" s="12"/>
      <c r="L5415" s="12"/>
      <c r="M5415" s="12"/>
    </row>
    <row r="5416" spans="4:13">
      <c r="D5416" s="12"/>
      <c r="E5416" s="89"/>
      <c r="F5416" s="12"/>
      <c r="G5416" s="12"/>
      <c r="H5416" s="12"/>
      <c r="I5416" s="12"/>
      <c r="J5416" s="12"/>
      <c r="K5416" s="12"/>
      <c r="L5416" s="12"/>
      <c r="M5416" s="12"/>
    </row>
    <row r="5417" spans="4:13">
      <c r="D5417" s="12"/>
      <c r="E5417" s="89"/>
      <c r="F5417" s="12"/>
      <c r="G5417" s="12"/>
      <c r="H5417" s="12"/>
      <c r="I5417" s="12"/>
      <c r="J5417" s="12"/>
      <c r="K5417" s="12"/>
      <c r="L5417" s="12"/>
      <c r="M5417" s="12"/>
    </row>
    <row r="5418" spans="4:13">
      <c r="D5418" s="12"/>
      <c r="E5418" s="89"/>
      <c r="F5418" s="12"/>
      <c r="G5418" s="12"/>
      <c r="H5418" s="12"/>
      <c r="I5418" s="12"/>
      <c r="J5418" s="12"/>
      <c r="K5418" s="12"/>
      <c r="L5418" s="12"/>
      <c r="M5418" s="12"/>
    </row>
    <row r="5419" spans="4:13">
      <c r="D5419" s="12"/>
      <c r="E5419" s="89"/>
      <c r="F5419" s="12"/>
      <c r="G5419" s="12"/>
      <c r="H5419" s="12"/>
      <c r="I5419" s="12"/>
      <c r="J5419" s="12"/>
      <c r="K5419" s="12"/>
      <c r="L5419" s="12"/>
      <c r="M5419" s="12"/>
    </row>
    <row r="5420" spans="4:13">
      <c r="D5420" s="12"/>
      <c r="E5420" s="89"/>
      <c r="F5420" s="12"/>
      <c r="G5420" s="12"/>
      <c r="H5420" s="12"/>
      <c r="I5420" s="12"/>
      <c r="J5420" s="12"/>
      <c r="K5420" s="12"/>
      <c r="L5420" s="12"/>
      <c r="M5420" s="12"/>
    </row>
    <row r="5421" spans="4:13">
      <c r="D5421" s="12"/>
      <c r="E5421" s="89"/>
      <c r="F5421" s="12"/>
      <c r="G5421" s="12"/>
      <c r="H5421" s="12"/>
      <c r="I5421" s="12"/>
      <c r="J5421" s="12"/>
      <c r="K5421" s="12"/>
      <c r="L5421" s="12"/>
      <c r="M5421" s="12"/>
    </row>
    <row r="5422" spans="4:13">
      <c r="D5422" s="12"/>
      <c r="E5422" s="89"/>
      <c r="F5422" s="12"/>
      <c r="G5422" s="12"/>
      <c r="H5422" s="12"/>
      <c r="I5422" s="12"/>
      <c r="J5422" s="12"/>
      <c r="K5422" s="12"/>
      <c r="L5422" s="12"/>
      <c r="M5422" s="12"/>
    </row>
    <row r="5423" spans="4:13">
      <c r="D5423" s="12"/>
      <c r="E5423" s="89"/>
      <c r="F5423" s="12"/>
      <c r="G5423" s="12"/>
      <c r="H5423" s="12"/>
      <c r="I5423" s="12"/>
      <c r="J5423" s="12"/>
      <c r="K5423" s="12"/>
      <c r="L5423" s="12"/>
      <c r="M5423" s="12"/>
    </row>
    <row r="5424" spans="4:13">
      <c r="D5424" s="12"/>
      <c r="E5424" s="89"/>
      <c r="F5424" s="12"/>
      <c r="G5424" s="12"/>
      <c r="H5424" s="12"/>
      <c r="I5424" s="12"/>
      <c r="J5424" s="12"/>
      <c r="K5424" s="12"/>
      <c r="L5424" s="12"/>
      <c r="M5424" s="12"/>
    </row>
    <row r="5425" spans="4:13">
      <c r="D5425" s="12"/>
      <c r="E5425" s="89"/>
      <c r="F5425" s="12"/>
      <c r="G5425" s="12"/>
      <c r="H5425" s="12"/>
      <c r="I5425" s="12"/>
      <c r="J5425" s="12"/>
      <c r="K5425" s="12"/>
      <c r="L5425" s="12"/>
      <c r="M5425" s="12"/>
    </row>
    <row r="5426" spans="4:13">
      <c r="D5426" s="12"/>
      <c r="E5426" s="89"/>
      <c r="F5426" s="12"/>
      <c r="G5426" s="12"/>
      <c r="H5426" s="12"/>
      <c r="I5426" s="12"/>
      <c r="J5426" s="12"/>
      <c r="K5426" s="12"/>
      <c r="L5426" s="12"/>
      <c r="M5426" s="12"/>
    </row>
    <row r="5427" spans="4:13">
      <c r="D5427" s="12"/>
      <c r="E5427" s="89"/>
      <c r="F5427" s="12"/>
      <c r="G5427" s="12"/>
      <c r="H5427" s="12"/>
      <c r="I5427" s="12"/>
      <c r="J5427" s="12"/>
      <c r="K5427" s="12"/>
      <c r="L5427" s="12"/>
      <c r="M5427" s="12"/>
    </row>
    <row r="5428" spans="4:13">
      <c r="D5428" s="12"/>
      <c r="E5428" s="89"/>
      <c r="F5428" s="12"/>
      <c r="G5428" s="12"/>
      <c r="H5428" s="12"/>
      <c r="I5428" s="12"/>
      <c r="J5428" s="12"/>
      <c r="K5428" s="12"/>
      <c r="L5428" s="12"/>
      <c r="M5428" s="12"/>
    </row>
    <row r="5429" spans="4:13">
      <c r="D5429" s="12"/>
      <c r="E5429" s="89"/>
      <c r="F5429" s="12"/>
      <c r="G5429" s="12"/>
      <c r="H5429" s="12"/>
      <c r="I5429" s="12"/>
      <c r="J5429" s="12"/>
      <c r="K5429" s="12"/>
      <c r="L5429" s="12"/>
      <c r="M5429" s="12"/>
    </row>
    <row r="5430" spans="4:13">
      <c r="D5430" s="12"/>
      <c r="E5430" s="89"/>
      <c r="F5430" s="12"/>
      <c r="G5430" s="12"/>
      <c r="H5430" s="12"/>
      <c r="I5430" s="12"/>
      <c r="J5430" s="12"/>
      <c r="K5430" s="12"/>
      <c r="L5430" s="12"/>
      <c r="M5430" s="12"/>
    </row>
    <row r="5431" spans="4:13">
      <c r="D5431" s="12"/>
      <c r="E5431" s="89"/>
      <c r="F5431" s="12"/>
      <c r="G5431" s="12"/>
      <c r="H5431" s="12"/>
      <c r="I5431" s="12"/>
      <c r="J5431" s="12"/>
      <c r="K5431" s="12"/>
      <c r="L5431" s="12"/>
      <c r="M5431" s="12"/>
    </row>
    <row r="5432" spans="4:13">
      <c r="D5432" s="12"/>
      <c r="E5432" s="89"/>
      <c r="F5432" s="12"/>
      <c r="G5432" s="12"/>
      <c r="H5432" s="12"/>
      <c r="I5432" s="12"/>
      <c r="J5432" s="12"/>
      <c r="K5432" s="12"/>
      <c r="L5432" s="12"/>
      <c r="M5432" s="12"/>
    </row>
    <row r="5433" spans="4:13">
      <c r="D5433" s="12"/>
      <c r="E5433" s="89"/>
      <c r="F5433" s="12"/>
      <c r="G5433" s="12"/>
      <c r="H5433" s="12"/>
      <c r="I5433" s="12"/>
      <c r="J5433" s="12"/>
      <c r="K5433" s="12"/>
      <c r="L5433" s="12"/>
      <c r="M5433" s="12"/>
    </row>
    <row r="5434" spans="4:13">
      <c r="D5434" s="12"/>
      <c r="E5434" s="89"/>
      <c r="F5434" s="12"/>
      <c r="G5434" s="12"/>
      <c r="H5434" s="12"/>
      <c r="I5434" s="12"/>
      <c r="J5434" s="12"/>
      <c r="K5434" s="12"/>
      <c r="L5434" s="12"/>
      <c r="M5434" s="12"/>
    </row>
    <row r="5435" spans="4:13">
      <c r="D5435" s="12"/>
      <c r="E5435" s="89"/>
      <c r="F5435" s="12"/>
      <c r="G5435" s="12"/>
      <c r="H5435" s="12"/>
      <c r="I5435" s="12"/>
      <c r="J5435" s="12"/>
      <c r="K5435" s="12"/>
      <c r="L5435" s="12"/>
      <c r="M5435" s="12"/>
    </row>
    <row r="5436" spans="4:13">
      <c r="D5436" s="12"/>
      <c r="E5436" s="89"/>
      <c r="F5436" s="12"/>
      <c r="G5436" s="12"/>
      <c r="H5436" s="12"/>
      <c r="I5436" s="12"/>
      <c r="J5436" s="12"/>
      <c r="K5436" s="12"/>
      <c r="L5436" s="12"/>
      <c r="M5436" s="12"/>
    </row>
    <row r="5437" spans="4:13">
      <c r="D5437" s="12"/>
      <c r="E5437" s="89"/>
      <c r="F5437" s="12"/>
      <c r="G5437" s="12"/>
      <c r="H5437" s="12"/>
      <c r="I5437" s="12"/>
      <c r="J5437" s="12"/>
      <c r="K5437" s="12"/>
      <c r="L5437" s="12"/>
      <c r="M5437" s="12"/>
    </row>
    <row r="5438" spans="4:13">
      <c r="D5438" s="12"/>
      <c r="E5438" s="89"/>
      <c r="F5438" s="12"/>
      <c r="G5438" s="12"/>
      <c r="H5438" s="12"/>
      <c r="I5438" s="12"/>
      <c r="J5438" s="12"/>
      <c r="K5438" s="12"/>
      <c r="L5438" s="12"/>
      <c r="M5438" s="12"/>
    </row>
    <row r="5439" spans="4:13">
      <c r="D5439" s="12"/>
      <c r="E5439" s="89"/>
      <c r="F5439" s="12"/>
      <c r="G5439" s="12"/>
      <c r="H5439" s="12"/>
      <c r="I5439" s="12"/>
      <c r="J5439" s="12"/>
      <c r="K5439" s="12"/>
      <c r="L5439" s="12"/>
      <c r="M5439" s="12"/>
    </row>
    <row r="5440" spans="4:13">
      <c r="D5440" s="12"/>
      <c r="E5440" s="89"/>
      <c r="F5440" s="12"/>
      <c r="G5440" s="12"/>
      <c r="H5440" s="12"/>
      <c r="I5440" s="12"/>
      <c r="J5440" s="12"/>
      <c r="K5440" s="12"/>
      <c r="L5440" s="12"/>
      <c r="M5440" s="12"/>
    </row>
    <row r="5441" spans="4:13">
      <c r="D5441" s="12"/>
      <c r="E5441" s="89"/>
      <c r="F5441" s="12"/>
      <c r="G5441" s="12"/>
      <c r="H5441" s="12"/>
      <c r="I5441" s="12"/>
      <c r="J5441" s="12"/>
      <c r="K5441" s="12"/>
      <c r="L5441" s="12"/>
      <c r="M5441" s="12"/>
    </row>
    <row r="5442" spans="4:13">
      <c r="D5442" s="12"/>
      <c r="E5442" s="89"/>
      <c r="F5442" s="12"/>
      <c r="G5442" s="12"/>
      <c r="H5442" s="12"/>
      <c r="I5442" s="12"/>
      <c r="J5442" s="12"/>
      <c r="K5442" s="12"/>
      <c r="L5442" s="12"/>
      <c r="M5442" s="12"/>
    </row>
    <row r="5443" spans="4:13">
      <c r="D5443" s="12"/>
      <c r="E5443" s="89"/>
      <c r="F5443" s="12"/>
      <c r="G5443" s="12"/>
      <c r="H5443" s="12"/>
      <c r="I5443" s="12"/>
      <c r="J5443" s="12"/>
      <c r="K5443" s="12"/>
      <c r="L5443" s="12"/>
      <c r="M5443" s="12"/>
    </row>
    <row r="5444" spans="4:13">
      <c r="D5444" s="12"/>
      <c r="E5444" s="89"/>
      <c r="F5444" s="12"/>
      <c r="G5444" s="12"/>
      <c r="H5444" s="12"/>
      <c r="I5444" s="12"/>
      <c r="J5444" s="12"/>
      <c r="K5444" s="12"/>
      <c r="L5444" s="12"/>
      <c r="M5444" s="12"/>
    </row>
    <row r="5445" spans="4:13">
      <c r="D5445" s="12"/>
      <c r="E5445" s="89"/>
      <c r="F5445" s="12"/>
      <c r="G5445" s="12"/>
      <c r="H5445" s="12"/>
      <c r="I5445" s="12"/>
      <c r="J5445" s="12"/>
      <c r="K5445" s="12"/>
      <c r="L5445" s="12"/>
      <c r="M5445" s="12"/>
    </row>
    <row r="5446" spans="4:13">
      <c r="D5446" s="12"/>
      <c r="E5446" s="89"/>
      <c r="F5446" s="12"/>
      <c r="G5446" s="12"/>
      <c r="H5446" s="12"/>
      <c r="I5446" s="12"/>
      <c r="J5446" s="12"/>
      <c r="K5446" s="12"/>
      <c r="L5446" s="12"/>
      <c r="M5446" s="12"/>
    </row>
    <row r="5447" spans="4:13">
      <c r="D5447" s="12"/>
      <c r="E5447" s="89"/>
      <c r="F5447" s="12"/>
      <c r="G5447" s="12"/>
      <c r="H5447" s="12"/>
      <c r="I5447" s="12"/>
      <c r="J5447" s="12"/>
      <c r="K5447" s="12"/>
      <c r="L5447" s="12"/>
      <c r="M5447" s="12"/>
    </row>
    <row r="5448" spans="4:13">
      <c r="D5448" s="12"/>
      <c r="E5448" s="89"/>
      <c r="F5448" s="12"/>
      <c r="G5448" s="12"/>
      <c r="H5448" s="12"/>
      <c r="I5448" s="12"/>
      <c r="J5448" s="12"/>
      <c r="K5448" s="12"/>
      <c r="L5448" s="12"/>
      <c r="M5448" s="12"/>
    </row>
    <row r="5449" spans="4:13">
      <c r="D5449" s="12"/>
      <c r="E5449" s="89"/>
      <c r="F5449" s="12"/>
      <c r="G5449" s="12"/>
      <c r="H5449" s="12"/>
      <c r="I5449" s="12"/>
      <c r="J5449" s="12"/>
      <c r="K5449" s="12"/>
      <c r="L5449" s="12"/>
      <c r="M5449" s="12"/>
    </row>
    <row r="5450" spans="4:13">
      <c r="D5450" s="12"/>
      <c r="E5450" s="89"/>
      <c r="F5450" s="12"/>
      <c r="G5450" s="12"/>
      <c r="H5450" s="12"/>
      <c r="I5450" s="12"/>
      <c r="J5450" s="12"/>
      <c r="K5450" s="12"/>
      <c r="L5450" s="12"/>
      <c r="M5450" s="12"/>
    </row>
    <row r="5451" spans="4:13">
      <c r="D5451" s="12"/>
      <c r="E5451" s="89"/>
      <c r="F5451" s="12"/>
      <c r="G5451" s="12"/>
      <c r="H5451" s="12"/>
      <c r="I5451" s="12"/>
      <c r="J5451" s="12"/>
      <c r="K5451" s="12"/>
      <c r="L5451" s="12"/>
      <c r="M5451" s="12"/>
    </row>
    <row r="5452" spans="4:13">
      <c r="D5452" s="12"/>
      <c r="E5452" s="89"/>
      <c r="F5452" s="12"/>
      <c r="G5452" s="12"/>
      <c r="H5452" s="12"/>
      <c r="I5452" s="12"/>
      <c r="J5452" s="12"/>
      <c r="K5452" s="12"/>
      <c r="L5452" s="12"/>
      <c r="M5452" s="12"/>
    </row>
    <row r="5453" spans="4:13">
      <c r="D5453" s="12"/>
      <c r="E5453" s="89"/>
      <c r="F5453" s="12"/>
      <c r="G5453" s="12"/>
      <c r="H5453" s="12"/>
      <c r="I5453" s="12"/>
      <c r="J5453" s="12"/>
      <c r="K5453" s="12"/>
      <c r="L5453" s="12"/>
      <c r="M5453" s="12"/>
    </row>
    <row r="5454" spans="4:13">
      <c r="D5454" s="12"/>
      <c r="E5454" s="89"/>
      <c r="F5454" s="12"/>
      <c r="G5454" s="12"/>
      <c r="H5454" s="12"/>
      <c r="I5454" s="12"/>
      <c r="J5454" s="12"/>
      <c r="K5454" s="12"/>
      <c r="L5454" s="12"/>
      <c r="M5454" s="12"/>
    </row>
    <row r="5455" spans="4:13">
      <c r="D5455" s="12"/>
      <c r="E5455" s="89"/>
      <c r="F5455" s="12"/>
      <c r="G5455" s="12"/>
      <c r="H5455" s="12"/>
      <c r="I5455" s="12"/>
      <c r="J5455" s="12"/>
      <c r="K5455" s="12"/>
      <c r="L5455" s="12"/>
      <c r="M5455" s="12"/>
    </row>
    <row r="5456" spans="4:13">
      <c r="D5456" s="12"/>
      <c r="E5456" s="89"/>
      <c r="F5456" s="12"/>
      <c r="G5456" s="12"/>
      <c r="H5456" s="12"/>
      <c r="I5456" s="12"/>
      <c r="J5456" s="12"/>
      <c r="K5456" s="12"/>
      <c r="L5456" s="12"/>
      <c r="M5456" s="12"/>
    </row>
    <row r="5457" spans="4:13">
      <c r="D5457" s="12"/>
      <c r="E5457" s="89"/>
      <c r="F5457" s="12"/>
      <c r="G5457" s="12"/>
      <c r="H5457" s="12"/>
      <c r="I5457" s="12"/>
      <c r="J5457" s="12"/>
      <c r="K5457" s="12"/>
      <c r="L5457" s="12"/>
      <c r="M5457" s="12"/>
    </row>
    <row r="5458" spans="4:13">
      <c r="D5458" s="12"/>
      <c r="E5458" s="89"/>
      <c r="F5458" s="12"/>
      <c r="G5458" s="12"/>
      <c r="H5458" s="12"/>
      <c r="I5458" s="12"/>
      <c r="J5458" s="12"/>
      <c r="K5458" s="12"/>
      <c r="L5458" s="12"/>
      <c r="M5458" s="12"/>
    </row>
    <row r="5459" spans="4:13">
      <c r="D5459" s="12"/>
      <c r="E5459" s="89"/>
      <c r="F5459" s="12"/>
      <c r="G5459" s="12"/>
      <c r="H5459" s="12"/>
      <c r="I5459" s="12"/>
      <c r="J5459" s="12"/>
      <c r="K5459" s="12"/>
      <c r="L5459" s="12"/>
      <c r="M5459" s="12"/>
    </row>
    <row r="5460" spans="4:13">
      <c r="D5460" s="12"/>
      <c r="E5460" s="89"/>
      <c r="F5460" s="12"/>
      <c r="G5460" s="12"/>
      <c r="H5460" s="12"/>
      <c r="I5460" s="12"/>
      <c r="J5460" s="12"/>
      <c r="K5460" s="12"/>
      <c r="L5460" s="12"/>
      <c r="M5460" s="12"/>
    </row>
    <row r="5461" spans="4:13">
      <c r="D5461" s="12"/>
      <c r="E5461" s="89"/>
      <c r="F5461" s="12"/>
      <c r="G5461" s="12"/>
      <c r="H5461" s="12"/>
      <c r="I5461" s="12"/>
      <c r="J5461" s="12"/>
      <c r="K5461" s="12"/>
      <c r="L5461" s="12"/>
      <c r="M5461" s="12"/>
    </row>
    <row r="5462" spans="4:13">
      <c r="D5462" s="12"/>
      <c r="E5462" s="89"/>
      <c r="F5462" s="12"/>
      <c r="G5462" s="12"/>
      <c r="H5462" s="12"/>
      <c r="I5462" s="12"/>
      <c r="J5462" s="12"/>
      <c r="K5462" s="12"/>
      <c r="L5462" s="12"/>
      <c r="M5462" s="12"/>
    </row>
    <row r="5463" spans="4:13">
      <c r="D5463" s="12"/>
      <c r="E5463" s="89"/>
      <c r="F5463" s="12"/>
      <c r="G5463" s="12"/>
      <c r="H5463" s="12"/>
      <c r="I5463" s="12"/>
      <c r="J5463" s="12"/>
      <c r="K5463" s="12"/>
      <c r="L5463" s="12"/>
      <c r="M5463" s="12"/>
    </row>
    <row r="5464" spans="4:13">
      <c r="D5464" s="12"/>
      <c r="E5464" s="89"/>
      <c r="F5464" s="12"/>
      <c r="G5464" s="12"/>
      <c r="H5464" s="12"/>
      <c r="I5464" s="12"/>
      <c r="J5464" s="12"/>
      <c r="K5464" s="12"/>
      <c r="L5464" s="12"/>
      <c r="M5464" s="12"/>
    </row>
    <row r="5465" spans="4:13">
      <c r="D5465" s="12"/>
      <c r="E5465" s="89"/>
      <c r="F5465" s="12"/>
      <c r="G5465" s="12"/>
      <c r="H5465" s="12"/>
      <c r="I5465" s="12"/>
      <c r="J5465" s="12"/>
      <c r="K5465" s="12"/>
      <c r="L5465" s="12"/>
      <c r="M5465" s="12"/>
    </row>
    <row r="5466" spans="4:13">
      <c r="D5466" s="12"/>
      <c r="E5466" s="89"/>
      <c r="F5466" s="12"/>
      <c r="G5466" s="12"/>
      <c r="H5466" s="12"/>
      <c r="I5466" s="12"/>
      <c r="J5466" s="12"/>
      <c r="K5466" s="12"/>
      <c r="L5466" s="12"/>
      <c r="M5466" s="12"/>
    </row>
    <row r="5467" spans="4:13">
      <c r="D5467" s="12"/>
      <c r="E5467" s="89"/>
      <c r="F5467" s="12"/>
      <c r="G5467" s="12"/>
      <c r="H5467" s="12"/>
      <c r="I5467" s="12"/>
      <c r="J5467" s="12"/>
      <c r="K5467" s="12"/>
      <c r="L5467" s="12"/>
      <c r="M5467" s="12"/>
    </row>
    <row r="5468" spans="4:13">
      <c r="D5468" s="12"/>
      <c r="E5468" s="89"/>
      <c r="F5468" s="12"/>
      <c r="G5468" s="12"/>
      <c r="H5468" s="12"/>
      <c r="I5468" s="12"/>
      <c r="J5468" s="12"/>
      <c r="K5468" s="12"/>
      <c r="L5468" s="12"/>
      <c r="M5468" s="12"/>
    </row>
    <row r="5469" spans="4:13">
      <c r="D5469" s="12"/>
      <c r="E5469" s="89"/>
      <c r="F5469" s="12"/>
      <c r="G5469" s="12"/>
      <c r="H5469" s="12"/>
      <c r="I5469" s="12"/>
      <c r="J5469" s="12"/>
      <c r="K5469" s="12"/>
      <c r="L5469" s="12"/>
      <c r="M5469" s="12"/>
    </row>
    <row r="5470" spans="4:13">
      <c r="D5470" s="12"/>
      <c r="E5470" s="89"/>
      <c r="F5470" s="12"/>
      <c r="G5470" s="12"/>
      <c r="H5470" s="12"/>
      <c r="I5470" s="12"/>
      <c r="J5470" s="12"/>
      <c r="K5470" s="12"/>
      <c r="L5470" s="12"/>
      <c r="M5470" s="12"/>
    </row>
    <row r="5471" spans="4:13">
      <c r="D5471" s="12"/>
      <c r="E5471" s="89"/>
      <c r="F5471" s="12"/>
      <c r="G5471" s="12"/>
      <c r="H5471" s="12"/>
      <c r="I5471" s="12"/>
      <c r="J5471" s="12"/>
      <c r="K5471" s="12"/>
      <c r="L5471" s="12"/>
      <c r="M5471" s="12"/>
    </row>
    <row r="5472" spans="4:13">
      <c r="D5472" s="12"/>
      <c r="E5472" s="89"/>
      <c r="F5472" s="12"/>
      <c r="G5472" s="12"/>
      <c r="H5472" s="12"/>
      <c r="I5472" s="12"/>
      <c r="J5472" s="12"/>
      <c r="K5472" s="12"/>
      <c r="L5472" s="12"/>
      <c r="M5472" s="12"/>
    </row>
    <row r="5473" spans="4:13">
      <c r="D5473" s="12"/>
      <c r="E5473" s="89"/>
      <c r="F5473" s="12"/>
      <c r="G5473" s="12"/>
      <c r="H5473" s="12"/>
      <c r="I5473" s="12"/>
      <c r="J5473" s="12"/>
      <c r="K5473" s="12"/>
      <c r="L5473" s="12"/>
      <c r="M5473" s="12"/>
    </row>
    <row r="5474" spans="4:13">
      <c r="D5474" s="12"/>
      <c r="E5474" s="89"/>
      <c r="F5474" s="12"/>
      <c r="G5474" s="12"/>
      <c r="H5474" s="12"/>
      <c r="I5474" s="12"/>
      <c r="J5474" s="12"/>
      <c r="K5474" s="12"/>
      <c r="L5474" s="12"/>
      <c r="M5474" s="12"/>
    </row>
    <row r="5475" spans="4:13">
      <c r="D5475" s="12"/>
      <c r="E5475" s="89"/>
      <c r="F5475" s="12"/>
      <c r="G5475" s="12"/>
      <c r="H5475" s="12"/>
      <c r="I5475" s="12"/>
      <c r="J5475" s="12"/>
      <c r="K5475" s="12"/>
      <c r="L5475" s="12"/>
      <c r="M5475" s="12"/>
    </row>
    <row r="5476" spans="4:13">
      <c r="D5476" s="12"/>
      <c r="E5476" s="89"/>
      <c r="F5476" s="12"/>
      <c r="G5476" s="12"/>
      <c r="H5476" s="12"/>
      <c r="I5476" s="12"/>
      <c r="J5476" s="12"/>
      <c r="K5476" s="12"/>
      <c r="L5476" s="12"/>
      <c r="M5476" s="12"/>
    </row>
    <row r="5477" spans="4:13">
      <c r="D5477" s="12"/>
      <c r="E5477" s="89"/>
      <c r="F5477" s="12"/>
      <c r="G5477" s="12"/>
      <c r="H5477" s="12"/>
      <c r="I5477" s="12"/>
      <c r="J5477" s="12"/>
      <c r="K5477" s="12"/>
      <c r="L5477" s="12"/>
      <c r="M5477" s="12"/>
    </row>
    <row r="5478" spans="4:13">
      <c r="D5478" s="12"/>
      <c r="E5478" s="89"/>
      <c r="F5478" s="12"/>
      <c r="G5478" s="12"/>
      <c r="H5478" s="12"/>
      <c r="I5478" s="12"/>
      <c r="J5478" s="12"/>
      <c r="K5478" s="12"/>
      <c r="L5478" s="12"/>
      <c r="M5478" s="12"/>
    </row>
    <row r="5479" spans="4:13">
      <c r="D5479" s="12"/>
      <c r="E5479" s="89"/>
      <c r="F5479" s="12"/>
      <c r="G5479" s="12"/>
      <c r="H5479" s="12"/>
      <c r="I5479" s="12"/>
      <c r="J5479" s="12"/>
      <c r="K5479" s="12"/>
      <c r="L5479" s="12"/>
      <c r="M5479" s="12"/>
    </row>
    <row r="5480" spans="4:13">
      <c r="D5480" s="12"/>
      <c r="E5480" s="89"/>
      <c r="F5480" s="12"/>
      <c r="G5480" s="12"/>
      <c r="H5480" s="12"/>
      <c r="I5480" s="12"/>
      <c r="J5480" s="12"/>
      <c r="K5480" s="12"/>
      <c r="L5480" s="12"/>
      <c r="M5480" s="12"/>
    </row>
    <row r="5481" spans="4:13">
      <c r="D5481" s="12"/>
      <c r="E5481" s="89"/>
      <c r="F5481" s="12"/>
      <c r="G5481" s="12"/>
      <c r="H5481" s="12"/>
      <c r="I5481" s="12"/>
      <c r="J5481" s="12"/>
      <c r="K5481" s="12"/>
      <c r="L5481" s="12"/>
      <c r="M5481" s="12"/>
    </row>
    <row r="5482" spans="4:13">
      <c r="D5482" s="12"/>
      <c r="E5482" s="89"/>
      <c r="F5482" s="12"/>
      <c r="G5482" s="12"/>
      <c r="H5482" s="12"/>
      <c r="I5482" s="12"/>
      <c r="J5482" s="12"/>
      <c r="K5482" s="12"/>
      <c r="L5482" s="12"/>
      <c r="M5482" s="12"/>
    </row>
    <row r="5483" spans="4:13">
      <c r="D5483" s="12"/>
      <c r="E5483" s="89"/>
      <c r="F5483" s="12"/>
      <c r="G5483" s="12"/>
      <c r="H5483" s="12"/>
      <c r="I5483" s="12"/>
      <c r="J5483" s="12"/>
      <c r="K5483" s="12"/>
      <c r="L5483" s="12"/>
      <c r="M5483" s="12"/>
    </row>
    <row r="5484" spans="4:13">
      <c r="D5484" s="12"/>
      <c r="E5484" s="89"/>
      <c r="F5484" s="12"/>
      <c r="G5484" s="12"/>
      <c r="H5484" s="12"/>
      <c r="I5484" s="12"/>
      <c r="J5484" s="12"/>
      <c r="K5484" s="12"/>
      <c r="L5484" s="12"/>
      <c r="M5484" s="12"/>
    </row>
    <row r="5485" spans="4:13">
      <c r="D5485" s="12"/>
      <c r="E5485" s="89"/>
      <c r="F5485" s="12"/>
      <c r="G5485" s="12"/>
      <c r="H5485" s="12"/>
      <c r="I5485" s="12"/>
      <c r="J5485" s="12"/>
      <c r="K5485" s="12"/>
      <c r="L5485" s="12"/>
      <c r="M5485" s="12"/>
    </row>
    <row r="5486" spans="4:13">
      <c r="D5486" s="12"/>
      <c r="E5486" s="89"/>
      <c r="F5486" s="12"/>
      <c r="G5486" s="12"/>
      <c r="H5486" s="12"/>
      <c r="I5486" s="12"/>
      <c r="J5486" s="12"/>
      <c r="K5486" s="12"/>
      <c r="L5486" s="12"/>
      <c r="M5486" s="12"/>
    </row>
    <row r="5487" spans="4:13">
      <c r="D5487" s="12"/>
      <c r="E5487" s="89"/>
      <c r="F5487" s="12"/>
      <c r="G5487" s="12"/>
      <c r="H5487" s="12"/>
      <c r="I5487" s="12"/>
      <c r="J5487" s="12"/>
      <c r="K5487" s="12"/>
      <c r="L5487" s="12"/>
      <c r="M5487" s="12"/>
    </row>
    <row r="5488" spans="4:13">
      <c r="D5488" s="12"/>
      <c r="E5488" s="89"/>
      <c r="F5488" s="12"/>
      <c r="G5488" s="12"/>
      <c r="H5488" s="12"/>
      <c r="I5488" s="12"/>
      <c r="J5488" s="12"/>
      <c r="K5488" s="12"/>
      <c r="L5488" s="12"/>
      <c r="M5488" s="12"/>
    </row>
    <row r="5489" spans="4:13">
      <c r="D5489" s="12"/>
      <c r="E5489" s="89"/>
      <c r="F5489" s="12"/>
      <c r="G5489" s="12"/>
      <c r="H5489" s="12"/>
      <c r="I5489" s="12"/>
      <c r="J5489" s="12"/>
      <c r="K5489" s="12"/>
      <c r="L5489" s="12"/>
      <c r="M5489" s="12"/>
    </row>
    <row r="5490" spans="4:13">
      <c r="D5490" s="12"/>
      <c r="E5490" s="89"/>
      <c r="F5490" s="12"/>
      <c r="G5490" s="12"/>
      <c r="H5490" s="12"/>
      <c r="I5490" s="12"/>
      <c r="J5490" s="12"/>
      <c r="K5490" s="12"/>
      <c r="L5490" s="12"/>
      <c r="M5490" s="12"/>
    </row>
    <row r="5491" spans="4:13">
      <c r="D5491" s="12"/>
      <c r="E5491" s="89"/>
      <c r="F5491" s="12"/>
      <c r="G5491" s="12"/>
      <c r="H5491" s="12"/>
      <c r="I5491" s="12"/>
      <c r="J5491" s="12"/>
      <c r="K5491" s="12"/>
      <c r="L5491" s="12"/>
      <c r="M5491" s="12"/>
    </row>
    <row r="5492" spans="4:13">
      <c r="D5492" s="12"/>
      <c r="E5492" s="89"/>
      <c r="F5492" s="12"/>
      <c r="G5492" s="12"/>
      <c r="H5492" s="12"/>
      <c r="I5492" s="12"/>
      <c r="J5492" s="12"/>
      <c r="K5492" s="12"/>
      <c r="L5492" s="12"/>
      <c r="M5492" s="12"/>
    </row>
    <row r="5493" spans="4:13">
      <c r="D5493" s="12"/>
      <c r="E5493" s="89"/>
      <c r="F5493" s="12"/>
      <c r="G5493" s="12"/>
      <c r="H5493" s="12"/>
      <c r="I5493" s="12"/>
      <c r="J5493" s="12"/>
      <c r="K5493" s="12"/>
      <c r="L5493" s="12"/>
      <c r="M5493" s="12"/>
    </row>
    <row r="5494" spans="4:13">
      <c r="D5494" s="12"/>
      <c r="E5494" s="89"/>
      <c r="F5494" s="12"/>
      <c r="G5494" s="12"/>
      <c r="H5494" s="12"/>
      <c r="I5494" s="12"/>
      <c r="J5494" s="12"/>
      <c r="K5494" s="12"/>
      <c r="L5494" s="12"/>
      <c r="M5494" s="12"/>
    </row>
    <row r="5495" spans="4:13">
      <c r="D5495" s="12"/>
      <c r="E5495" s="89"/>
      <c r="F5495" s="12"/>
      <c r="G5495" s="12"/>
      <c r="H5495" s="12"/>
      <c r="I5495" s="12"/>
      <c r="J5495" s="12"/>
      <c r="K5495" s="12"/>
      <c r="L5495" s="12"/>
      <c r="M5495" s="12"/>
    </row>
    <row r="5496" spans="4:13">
      <c r="D5496" s="12"/>
      <c r="E5496" s="89"/>
      <c r="F5496" s="12"/>
      <c r="G5496" s="12"/>
      <c r="H5496" s="12"/>
      <c r="I5496" s="12"/>
      <c r="J5496" s="12"/>
      <c r="K5496" s="12"/>
      <c r="L5496" s="12"/>
      <c r="M5496" s="12"/>
    </row>
    <row r="5497" spans="4:13">
      <c r="D5497" s="12"/>
      <c r="E5497" s="89"/>
      <c r="F5497" s="12"/>
      <c r="G5497" s="12"/>
      <c r="H5497" s="12"/>
      <c r="I5497" s="12"/>
      <c r="J5497" s="12"/>
      <c r="K5497" s="12"/>
      <c r="L5497" s="12"/>
      <c r="M5497" s="12"/>
    </row>
    <row r="5498" spans="4:13">
      <c r="D5498" s="12"/>
      <c r="E5498" s="89"/>
      <c r="F5498" s="12"/>
      <c r="G5498" s="12"/>
      <c r="H5498" s="12"/>
      <c r="I5498" s="12"/>
      <c r="J5498" s="12"/>
      <c r="K5498" s="12"/>
      <c r="L5498" s="12"/>
      <c r="M5498" s="12"/>
    </row>
    <row r="5499" spans="4:13">
      <c r="D5499" s="12"/>
      <c r="E5499" s="89"/>
      <c r="F5499" s="12"/>
      <c r="G5499" s="12"/>
      <c r="H5499" s="12"/>
      <c r="I5499" s="12"/>
      <c r="J5499" s="12"/>
      <c r="K5499" s="12"/>
      <c r="L5499" s="12"/>
      <c r="M5499" s="12"/>
    </row>
    <row r="5500" spans="4:13">
      <c r="D5500" s="12"/>
      <c r="E5500" s="89"/>
      <c r="F5500" s="12"/>
      <c r="G5500" s="12"/>
      <c r="H5500" s="12"/>
      <c r="I5500" s="12"/>
      <c r="J5500" s="12"/>
      <c r="K5500" s="12"/>
      <c r="L5500" s="12"/>
      <c r="M5500" s="12"/>
    </row>
    <row r="5501" spans="4:13">
      <c r="D5501" s="12"/>
      <c r="E5501" s="89"/>
      <c r="F5501" s="12"/>
      <c r="G5501" s="12"/>
      <c r="H5501" s="12"/>
      <c r="I5501" s="12"/>
      <c r="J5501" s="12"/>
      <c r="K5501" s="12"/>
      <c r="L5501" s="12"/>
      <c r="M5501" s="12"/>
    </row>
    <row r="5502" spans="4:13">
      <c r="D5502" s="12"/>
      <c r="E5502" s="89"/>
      <c r="F5502" s="12"/>
      <c r="G5502" s="12"/>
      <c r="H5502" s="12"/>
      <c r="I5502" s="12"/>
      <c r="J5502" s="12"/>
      <c r="K5502" s="12"/>
      <c r="L5502" s="12"/>
      <c r="M5502" s="12"/>
    </row>
    <row r="5503" spans="4:13">
      <c r="D5503" s="12"/>
      <c r="E5503" s="89"/>
      <c r="F5503" s="12"/>
      <c r="G5503" s="12"/>
      <c r="H5503" s="12"/>
      <c r="I5503" s="12"/>
      <c r="J5503" s="12"/>
      <c r="K5503" s="12"/>
      <c r="L5503" s="12"/>
      <c r="M5503" s="12"/>
    </row>
    <row r="5504" spans="4:13">
      <c r="D5504" s="12"/>
      <c r="E5504" s="89"/>
      <c r="F5504" s="12"/>
      <c r="G5504" s="12"/>
      <c r="H5504" s="12"/>
      <c r="I5504" s="12"/>
      <c r="J5504" s="12"/>
      <c r="K5504" s="12"/>
      <c r="L5504" s="12"/>
      <c r="M5504" s="12"/>
    </row>
    <row r="5505" spans="4:13">
      <c r="D5505" s="12"/>
      <c r="E5505" s="89"/>
      <c r="F5505" s="12"/>
      <c r="G5505" s="12"/>
      <c r="H5505" s="12"/>
      <c r="I5505" s="12"/>
      <c r="J5505" s="12"/>
      <c r="K5505" s="12"/>
      <c r="L5505" s="12"/>
      <c r="M5505" s="12"/>
    </row>
    <row r="5506" spans="4:13">
      <c r="D5506" s="12"/>
      <c r="E5506" s="89"/>
      <c r="F5506" s="12"/>
      <c r="G5506" s="12"/>
      <c r="H5506" s="12"/>
      <c r="I5506" s="12"/>
      <c r="J5506" s="12"/>
      <c r="K5506" s="12"/>
      <c r="L5506" s="12"/>
      <c r="M5506" s="12"/>
    </row>
    <row r="5507" spans="4:13">
      <c r="D5507" s="12"/>
      <c r="E5507" s="89"/>
      <c r="F5507" s="12"/>
      <c r="G5507" s="12"/>
      <c r="H5507" s="12"/>
      <c r="I5507" s="12"/>
      <c r="J5507" s="12"/>
      <c r="K5507" s="12"/>
      <c r="L5507" s="12"/>
      <c r="M5507" s="12"/>
    </row>
    <row r="5508" spans="4:13">
      <c r="D5508" s="12"/>
      <c r="E5508" s="89"/>
      <c r="F5508" s="12"/>
      <c r="G5508" s="12"/>
      <c r="H5508" s="12"/>
      <c r="I5508" s="12"/>
      <c r="J5508" s="12"/>
      <c r="K5508" s="12"/>
      <c r="L5508" s="12"/>
      <c r="M5508" s="12"/>
    </row>
    <row r="5509" spans="4:13">
      <c r="D5509" s="12"/>
      <c r="E5509" s="89"/>
      <c r="F5509" s="12"/>
      <c r="G5509" s="12"/>
      <c r="H5509" s="12"/>
      <c r="I5509" s="12"/>
      <c r="J5509" s="12"/>
      <c r="K5509" s="12"/>
      <c r="L5509" s="12"/>
      <c r="M5509" s="12"/>
    </row>
    <row r="5510" spans="4:13">
      <c r="D5510" s="12"/>
      <c r="E5510" s="89"/>
      <c r="F5510" s="12"/>
      <c r="G5510" s="12"/>
      <c r="H5510" s="12"/>
      <c r="I5510" s="12"/>
      <c r="J5510" s="12"/>
      <c r="K5510" s="12"/>
      <c r="L5510" s="12"/>
      <c r="M5510" s="12"/>
    </row>
    <row r="5511" spans="4:13">
      <c r="D5511" s="12"/>
      <c r="E5511" s="89"/>
      <c r="F5511" s="12"/>
      <c r="G5511" s="12"/>
      <c r="H5511" s="12"/>
      <c r="I5511" s="12"/>
      <c r="J5511" s="12"/>
      <c r="K5511" s="12"/>
      <c r="L5511" s="12"/>
      <c r="M5511" s="12"/>
    </row>
    <row r="5512" spans="4:13">
      <c r="D5512" s="12"/>
      <c r="E5512" s="89"/>
      <c r="F5512" s="12"/>
      <c r="G5512" s="12"/>
      <c r="H5512" s="12"/>
      <c r="I5512" s="12"/>
      <c r="J5512" s="12"/>
      <c r="K5512" s="12"/>
      <c r="L5512" s="12"/>
      <c r="M5512" s="12"/>
    </row>
    <row r="5513" spans="4:13">
      <c r="D5513" s="12"/>
      <c r="E5513" s="89"/>
      <c r="F5513" s="12"/>
      <c r="G5513" s="12"/>
      <c r="H5513" s="12"/>
      <c r="I5513" s="12"/>
      <c r="J5513" s="12"/>
      <c r="K5513" s="12"/>
      <c r="L5513" s="12"/>
      <c r="M5513" s="12"/>
    </row>
    <row r="5514" spans="4:13">
      <c r="D5514" s="12"/>
      <c r="E5514" s="89"/>
      <c r="F5514" s="12"/>
      <c r="G5514" s="12"/>
      <c r="H5514" s="12"/>
      <c r="I5514" s="12"/>
      <c r="J5514" s="12"/>
      <c r="K5514" s="12"/>
      <c r="L5514" s="12"/>
      <c r="M5514" s="12"/>
    </row>
    <row r="5515" spans="4:13">
      <c r="D5515" s="12"/>
      <c r="E5515" s="89"/>
      <c r="F5515" s="12"/>
      <c r="G5515" s="12"/>
      <c r="H5515" s="12"/>
      <c r="I5515" s="12"/>
      <c r="J5515" s="12"/>
      <c r="K5515" s="12"/>
      <c r="L5515" s="12"/>
      <c r="M5515" s="12"/>
    </row>
    <row r="5516" spans="4:13">
      <c r="D5516" s="12"/>
      <c r="E5516" s="89"/>
      <c r="F5516" s="12"/>
      <c r="G5516" s="12"/>
      <c r="H5516" s="12"/>
      <c r="I5516" s="12"/>
      <c r="J5516" s="12"/>
      <c r="K5516" s="12"/>
      <c r="L5516" s="12"/>
      <c r="M5516" s="12"/>
    </row>
    <row r="5517" spans="4:13">
      <c r="D5517" s="12"/>
      <c r="E5517" s="89"/>
      <c r="F5517" s="12"/>
      <c r="G5517" s="12"/>
      <c r="H5517" s="12"/>
      <c r="I5517" s="12"/>
      <c r="J5517" s="12"/>
      <c r="K5517" s="12"/>
      <c r="L5517" s="12"/>
      <c r="M5517" s="12"/>
    </row>
    <row r="5518" spans="4:13">
      <c r="D5518" s="12"/>
      <c r="E5518" s="89"/>
      <c r="F5518" s="12"/>
      <c r="G5518" s="12"/>
      <c r="H5518" s="12"/>
      <c r="I5518" s="12"/>
      <c r="J5518" s="12"/>
      <c r="K5518" s="12"/>
      <c r="L5518" s="12"/>
      <c r="M5518" s="12"/>
    </row>
    <row r="5519" spans="4:13">
      <c r="D5519" s="12"/>
      <c r="E5519" s="89"/>
      <c r="F5519" s="12"/>
      <c r="G5519" s="12"/>
      <c r="H5519" s="12"/>
      <c r="I5519" s="12"/>
      <c r="J5519" s="12"/>
      <c r="K5519" s="12"/>
      <c r="L5519" s="12"/>
      <c r="M5519" s="12"/>
    </row>
    <row r="5520" spans="4:13">
      <c r="D5520" s="12"/>
      <c r="E5520" s="89"/>
      <c r="F5520" s="12"/>
      <c r="G5520" s="12"/>
      <c r="H5520" s="12"/>
      <c r="I5520" s="12"/>
      <c r="J5520" s="12"/>
      <c r="K5520" s="12"/>
      <c r="L5520" s="12"/>
      <c r="M5520" s="12"/>
    </row>
    <row r="5521" spans="4:13">
      <c r="D5521" s="12"/>
      <c r="E5521" s="89"/>
      <c r="F5521" s="12"/>
      <c r="G5521" s="12"/>
      <c r="H5521" s="12"/>
      <c r="I5521" s="12"/>
      <c r="J5521" s="12"/>
      <c r="K5521" s="12"/>
      <c r="L5521" s="12"/>
      <c r="M5521" s="12"/>
    </row>
    <row r="5522" spans="4:13">
      <c r="D5522" s="12"/>
      <c r="E5522" s="89"/>
      <c r="F5522" s="12"/>
      <c r="G5522" s="12"/>
      <c r="H5522" s="12"/>
      <c r="I5522" s="12"/>
      <c r="J5522" s="12"/>
      <c r="K5522" s="12"/>
      <c r="L5522" s="12"/>
      <c r="M5522" s="12"/>
    </row>
    <row r="5523" spans="4:13">
      <c r="D5523" s="12"/>
      <c r="E5523" s="89"/>
      <c r="F5523" s="12"/>
      <c r="G5523" s="12"/>
      <c r="H5523" s="12"/>
      <c r="I5523" s="12"/>
      <c r="J5523" s="12"/>
      <c r="K5523" s="12"/>
      <c r="L5523" s="12"/>
      <c r="M5523" s="12"/>
    </row>
    <row r="5524" spans="4:13">
      <c r="D5524" s="12"/>
      <c r="E5524" s="89"/>
      <c r="F5524" s="12"/>
      <c r="G5524" s="12"/>
      <c r="H5524" s="12"/>
      <c r="I5524" s="12"/>
      <c r="J5524" s="12"/>
      <c r="K5524" s="12"/>
      <c r="L5524" s="12"/>
      <c r="M5524" s="12"/>
    </row>
    <row r="5525" spans="4:13">
      <c r="D5525" s="12"/>
      <c r="E5525" s="89"/>
      <c r="F5525" s="12"/>
      <c r="G5525" s="12"/>
      <c r="H5525" s="12"/>
      <c r="I5525" s="12"/>
      <c r="J5525" s="12"/>
      <c r="K5525" s="12"/>
      <c r="L5525" s="12"/>
      <c r="M5525" s="12"/>
    </row>
    <row r="5526" spans="4:13">
      <c r="D5526" s="12"/>
      <c r="E5526" s="89"/>
      <c r="F5526" s="12"/>
      <c r="G5526" s="12"/>
      <c r="H5526" s="12"/>
      <c r="I5526" s="12"/>
      <c r="J5526" s="12"/>
      <c r="K5526" s="12"/>
      <c r="L5526" s="12"/>
      <c r="M5526" s="12"/>
    </row>
    <row r="5527" spans="4:13">
      <c r="D5527" s="12"/>
      <c r="E5527" s="89"/>
      <c r="F5527" s="12"/>
      <c r="G5527" s="12"/>
      <c r="H5527" s="12"/>
      <c r="I5527" s="12"/>
      <c r="J5527" s="12"/>
      <c r="K5527" s="12"/>
      <c r="L5527" s="12"/>
      <c r="M5527" s="12"/>
    </row>
    <row r="5528" spans="4:13">
      <c r="D5528" s="12"/>
      <c r="E5528" s="89"/>
      <c r="F5528" s="12"/>
      <c r="G5528" s="12"/>
      <c r="H5528" s="12"/>
      <c r="I5528" s="12"/>
      <c r="J5528" s="12"/>
      <c r="K5528" s="12"/>
      <c r="L5528" s="12"/>
      <c r="M5528" s="12"/>
    </row>
    <row r="5529" spans="4:13">
      <c r="D5529" s="12"/>
      <c r="E5529" s="89"/>
      <c r="F5529" s="12"/>
      <c r="G5529" s="12"/>
      <c r="H5529" s="12"/>
      <c r="I5529" s="12"/>
      <c r="J5529" s="12"/>
      <c r="K5529" s="12"/>
      <c r="L5529" s="12"/>
      <c r="M5529" s="12"/>
    </row>
    <row r="5530" spans="4:13">
      <c r="D5530" s="12"/>
      <c r="E5530" s="89"/>
      <c r="F5530" s="12"/>
      <c r="G5530" s="12"/>
      <c r="H5530" s="12"/>
      <c r="I5530" s="12"/>
      <c r="J5530" s="12"/>
      <c r="K5530" s="12"/>
      <c r="L5530" s="12"/>
      <c r="M5530" s="12"/>
    </row>
    <row r="5531" spans="4:13">
      <c r="D5531" s="12"/>
      <c r="E5531" s="89"/>
      <c r="F5531" s="12"/>
      <c r="G5531" s="12"/>
      <c r="H5531" s="12"/>
      <c r="I5531" s="12"/>
      <c r="J5531" s="12"/>
      <c r="K5531" s="12"/>
      <c r="L5531" s="12"/>
      <c r="M5531" s="12"/>
    </row>
    <row r="5532" spans="4:13">
      <c r="D5532" s="12"/>
      <c r="E5532" s="89"/>
      <c r="F5532" s="12"/>
      <c r="G5532" s="12"/>
      <c r="H5532" s="12"/>
      <c r="I5532" s="12"/>
      <c r="J5532" s="12"/>
      <c r="K5532" s="12"/>
      <c r="L5532" s="12"/>
      <c r="M5532" s="12"/>
    </row>
    <row r="5533" spans="4:13">
      <c r="D5533" s="12"/>
      <c r="E5533" s="89"/>
      <c r="F5533" s="12"/>
      <c r="G5533" s="12"/>
      <c r="H5533" s="12"/>
      <c r="I5533" s="12"/>
      <c r="J5533" s="12"/>
      <c r="K5533" s="12"/>
      <c r="L5533" s="12"/>
      <c r="M5533" s="12"/>
    </row>
    <row r="5534" spans="4:13">
      <c r="D5534" s="12"/>
      <c r="E5534" s="89"/>
      <c r="F5534" s="12"/>
      <c r="G5534" s="12"/>
      <c r="H5534" s="12"/>
      <c r="I5534" s="12"/>
      <c r="J5534" s="12"/>
      <c r="K5534" s="12"/>
      <c r="L5534" s="12"/>
      <c r="M5534" s="12"/>
    </row>
    <row r="5535" spans="4:13">
      <c r="D5535" s="12"/>
      <c r="E5535" s="89"/>
      <c r="F5535" s="12"/>
      <c r="G5535" s="12"/>
      <c r="H5535" s="12"/>
      <c r="I5535" s="12"/>
      <c r="J5535" s="12"/>
      <c r="K5535" s="12"/>
      <c r="L5535" s="12"/>
      <c r="M5535" s="12"/>
    </row>
    <row r="5536" spans="4:13">
      <c r="D5536" s="12"/>
      <c r="E5536" s="89"/>
      <c r="F5536" s="12"/>
      <c r="G5536" s="12"/>
      <c r="H5536" s="12"/>
      <c r="I5536" s="12"/>
      <c r="J5536" s="12"/>
      <c r="K5536" s="12"/>
      <c r="L5536" s="12"/>
      <c r="M5536" s="12"/>
    </row>
    <row r="5537" spans="4:13">
      <c r="D5537" s="12"/>
      <c r="E5537" s="89"/>
      <c r="F5537" s="12"/>
      <c r="G5537" s="12"/>
      <c r="H5537" s="12"/>
      <c r="I5537" s="12"/>
      <c r="J5537" s="12"/>
      <c r="K5537" s="12"/>
      <c r="L5537" s="12"/>
      <c r="M5537" s="12"/>
    </row>
    <row r="5538" spans="4:13">
      <c r="D5538" s="12"/>
      <c r="E5538" s="89"/>
      <c r="F5538" s="12"/>
      <c r="G5538" s="12"/>
      <c r="H5538" s="12"/>
      <c r="I5538" s="12"/>
      <c r="J5538" s="12"/>
      <c r="K5538" s="12"/>
      <c r="L5538" s="12"/>
      <c r="M5538" s="12"/>
    </row>
    <row r="5539" spans="4:13">
      <c r="D5539" s="12"/>
      <c r="E5539" s="89"/>
      <c r="F5539" s="12"/>
      <c r="G5539" s="12"/>
      <c r="H5539" s="12"/>
      <c r="I5539" s="12"/>
      <c r="J5539" s="12"/>
      <c r="K5539" s="12"/>
      <c r="L5539" s="12"/>
      <c r="M5539" s="12"/>
    </row>
    <row r="5540" spans="4:13">
      <c r="D5540" s="12"/>
      <c r="E5540" s="89"/>
      <c r="F5540" s="12"/>
      <c r="G5540" s="12"/>
      <c r="H5540" s="12"/>
      <c r="I5540" s="12"/>
      <c r="J5540" s="12"/>
      <c r="K5540" s="12"/>
      <c r="L5540" s="12"/>
      <c r="M5540" s="12"/>
    </row>
    <row r="5541" spans="4:13">
      <c r="D5541" s="12"/>
      <c r="E5541" s="89"/>
      <c r="F5541" s="12"/>
      <c r="G5541" s="12"/>
      <c r="H5541" s="12"/>
      <c r="I5541" s="12"/>
      <c r="J5541" s="12"/>
      <c r="K5541" s="12"/>
      <c r="L5541" s="12"/>
      <c r="M5541" s="12"/>
    </row>
    <row r="5542" spans="4:13">
      <c r="D5542" s="12"/>
      <c r="E5542" s="89"/>
      <c r="F5542" s="12"/>
      <c r="G5542" s="12"/>
      <c r="H5542" s="12"/>
      <c r="I5542" s="12"/>
      <c r="J5542" s="12"/>
      <c r="K5542" s="12"/>
      <c r="L5542" s="12"/>
      <c r="M5542" s="12"/>
    </row>
    <row r="5543" spans="4:13">
      <c r="D5543" s="12"/>
      <c r="E5543" s="89"/>
      <c r="F5543" s="12"/>
      <c r="G5543" s="12"/>
      <c r="H5543" s="12"/>
      <c r="I5543" s="12"/>
      <c r="J5543" s="12"/>
      <c r="K5543" s="12"/>
      <c r="L5543" s="12"/>
      <c r="M5543" s="12"/>
    </row>
    <row r="5544" spans="4:13">
      <c r="D5544" s="12"/>
      <c r="E5544" s="89"/>
      <c r="F5544" s="12"/>
      <c r="G5544" s="12"/>
      <c r="H5544" s="12"/>
      <c r="I5544" s="12"/>
      <c r="J5544" s="12"/>
      <c r="K5544" s="12"/>
      <c r="L5544" s="12"/>
      <c r="M5544" s="12"/>
    </row>
    <row r="5545" spans="4:13">
      <c r="D5545" s="12"/>
      <c r="E5545" s="89"/>
      <c r="F5545" s="12"/>
      <c r="G5545" s="12"/>
      <c r="H5545" s="12"/>
      <c r="I5545" s="12"/>
      <c r="J5545" s="12"/>
      <c r="K5545" s="12"/>
      <c r="L5545" s="12"/>
      <c r="M5545" s="12"/>
    </row>
    <row r="5546" spans="4:13">
      <c r="D5546" s="12"/>
      <c r="E5546" s="89"/>
      <c r="F5546" s="12"/>
      <c r="G5546" s="12"/>
      <c r="H5546" s="12"/>
      <c r="I5546" s="12"/>
      <c r="J5546" s="12"/>
      <c r="K5546" s="12"/>
      <c r="L5546" s="12"/>
      <c r="M5546" s="12"/>
    </row>
    <row r="5547" spans="4:13">
      <c r="D5547" s="12"/>
      <c r="E5547" s="89"/>
      <c r="F5547" s="12"/>
      <c r="G5547" s="12"/>
      <c r="H5547" s="12"/>
      <c r="I5547" s="12"/>
      <c r="J5547" s="12"/>
      <c r="K5547" s="12"/>
      <c r="L5547" s="12"/>
      <c r="M5547" s="12"/>
    </row>
    <row r="5548" spans="4:13">
      <c r="D5548" s="12"/>
      <c r="E5548" s="89"/>
      <c r="F5548" s="12"/>
      <c r="G5548" s="12"/>
      <c r="H5548" s="12"/>
      <c r="I5548" s="12"/>
      <c r="J5548" s="12"/>
      <c r="K5548" s="12"/>
      <c r="L5548" s="12"/>
      <c r="M5548" s="12"/>
    </row>
    <row r="5549" spans="4:13">
      <c r="D5549" s="12"/>
      <c r="E5549" s="89"/>
      <c r="F5549" s="12"/>
      <c r="G5549" s="12"/>
      <c r="H5549" s="12"/>
      <c r="I5549" s="12"/>
      <c r="J5549" s="12"/>
      <c r="K5549" s="12"/>
      <c r="L5549" s="12"/>
      <c r="M5549" s="12"/>
    </row>
    <row r="5550" spans="4:13">
      <c r="D5550" s="12"/>
      <c r="E5550" s="89"/>
      <c r="F5550" s="12"/>
      <c r="G5550" s="12"/>
      <c r="H5550" s="12"/>
      <c r="I5550" s="12"/>
      <c r="J5550" s="12"/>
      <c r="K5550" s="12"/>
      <c r="L5550" s="12"/>
      <c r="M5550" s="12"/>
    </row>
    <row r="5551" spans="4:13">
      <c r="D5551" s="12"/>
      <c r="E5551" s="89"/>
      <c r="F5551" s="12"/>
      <c r="G5551" s="12"/>
      <c r="H5551" s="12"/>
      <c r="I5551" s="12"/>
      <c r="J5551" s="12"/>
      <c r="K5551" s="12"/>
      <c r="L5551" s="12"/>
      <c r="M5551" s="12"/>
    </row>
    <row r="5552" spans="4:13">
      <c r="D5552" s="12"/>
      <c r="E5552" s="89"/>
      <c r="F5552" s="12"/>
      <c r="G5552" s="12"/>
      <c r="H5552" s="12"/>
      <c r="I5552" s="12"/>
      <c r="J5552" s="12"/>
      <c r="K5552" s="12"/>
      <c r="L5552" s="12"/>
      <c r="M5552" s="12"/>
    </row>
    <row r="5553" spans="4:13">
      <c r="D5553" s="12"/>
      <c r="E5553" s="89"/>
      <c r="F5553" s="12"/>
      <c r="G5553" s="12"/>
      <c r="H5553" s="12"/>
      <c r="I5553" s="12"/>
      <c r="J5553" s="12"/>
      <c r="K5553" s="12"/>
      <c r="L5553" s="12"/>
      <c r="M5553" s="12"/>
    </row>
    <row r="5554" spans="4:13">
      <c r="D5554" s="12"/>
      <c r="E5554" s="89"/>
      <c r="F5554" s="12"/>
      <c r="G5554" s="12"/>
      <c r="H5554" s="12"/>
      <c r="I5554" s="12"/>
      <c r="J5554" s="12"/>
      <c r="K5554" s="12"/>
      <c r="L5554" s="12"/>
      <c r="M5554" s="12"/>
    </row>
    <row r="5555" spans="4:13">
      <c r="D5555" s="12"/>
      <c r="E5555" s="89"/>
      <c r="F5555" s="12"/>
      <c r="G5555" s="12"/>
      <c r="H5555" s="12"/>
      <c r="I5555" s="12"/>
      <c r="J5555" s="12"/>
      <c r="K5555" s="12"/>
      <c r="L5555" s="12"/>
      <c r="M5555" s="12"/>
    </row>
    <row r="5556" spans="4:13">
      <c r="D5556" s="12"/>
      <c r="E5556" s="89"/>
      <c r="F5556" s="12"/>
      <c r="G5556" s="12"/>
      <c r="H5556" s="12"/>
      <c r="I5556" s="12"/>
      <c r="J5556" s="12"/>
      <c r="K5556" s="12"/>
      <c r="L5556" s="12"/>
      <c r="M5556" s="12"/>
    </row>
    <row r="5557" spans="4:13">
      <c r="D5557" s="12"/>
      <c r="E5557" s="89"/>
      <c r="F5557" s="12"/>
      <c r="G5557" s="12"/>
      <c r="H5557" s="12"/>
      <c r="I5557" s="12"/>
      <c r="J5557" s="12"/>
      <c r="K5557" s="12"/>
      <c r="L5557" s="12"/>
      <c r="M5557" s="12"/>
    </row>
    <row r="5558" spans="4:13">
      <c r="D5558" s="12"/>
      <c r="E5558" s="89"/>
      <c r="F5558" s="12"/>
      <c r="G5558" s="12"/>
      <c r="H5558" s="12"/>
      <c r="I5558" s="12"/>
      <c r="J5558" s="12"/>
      <c r="K5558" s="12"/>
      <c r="L5558" s="12"/>
      <c r="M5558" s="12"/>
    </row>
    <row r="5559" spans="4:13">
      <c r="D5559" s="12"/>
      <c r="E5559" s="89"/>
      <c r="F5559" s="12"/>
      <c r="G5559" s="12"/>
      <c r="H5559" s="12"/>
      <c r="I5559" s="12"/>
      <c r="J5559" s="12"/>
      <c r="K5559" s="12"/>
      <c r="L5559" s="12"/>
      <c r="M5559" s="12"/>
    </row>
    <row r="5560" spans="4:13">
      <c r="D5560" s="12"/>
      <c r="E5560" s="89"/>
      <c r="F5560" s="12"/>
      <c r="G5560" s="12"/>
      <c r="H5560" s="12"/>
      <c r="I5560" s="12"/>
      <c r="J5560" s="12"/>
      <c r="K5560" s="12"/>
      <c r="L5560" s="12"/>
      <c r="M5560" s="12"/>
    </row>
    <row r="5561" spans="4:13">
      <c r="D5561" s="12"/>
      <c r="E5561" s="89"/>
      <c r="F5561" s="12"/>
      <c r="G5561" s="12"/>
      <c r="H5561" s="12"/>
      <c r="I5561" s="12"/>
      <c r="J5561" s="12"/>
      <c r="K5561" s="12"/>
      <c r="L5561" s="12"/>
      <c r="M5561" s="12"/>
    </row>
    <row r="5562" spans="4:13">
      <c r="D5562" s="12"/>
      <c r="E5562" s="89"/>
      <c r="F5562" s="12"/>
      <c r="G5562" s="12"/>
      <c r="H5562" s="12"/>
      <c r="I5562" s="12"/>
      <c r="J5562" s="12"/>
      <c r="K5562" s="12"/>
      <c r="L5562" s="12"/>
      <c r="M5562" s="12"/>
    </row>
    <row r="5563" spans="4:13">
      <c r="D5563" s="12"/>
      <c r="E5563" s="89"/>
      <c r="F5563" s="12"/>
      <c r="G5563" s="12"/>
      <c r="H5563" s="12"/>
      <c r="I5563" s="12"/>
      <c r="J5563" s="12"/>
      <c r="K5563" s="12"/>
      <c r="L5563" s="12"/>
      <c r="M5563" s="12"/>
    </row>
    <row r="5564" spans="4:13">
      <c r="D5564" s="12"/>
      <c r="E5564" s="89"/>
      <c r="F5564" s="12"/>
      <c r="G5564" s="12"/>
      <c r="H5564" s="12"/>
      <c r="I5564" s="12"/>
      <c r="J5564" s="12"/>
      <c r="K5564" s="12"/>
      <c r="L5564" s="12"/>
      <c r="M5564" s="12"/>
    </row>
    <row r="5565" spans="4:13">
      <c r="D5565" s="12"/>
      <c r="E5565" s="89"/>
      <c r="F5565" s="12"/>
      <c r="G5565" s="12"/>
      <c r="H5565" s="12"/>
      <c r="I5565" s="12"/>
      <c r="J5565" s="12"/>
      <c r="K5565" s="12"/>
      <c r="L5565" s="12"/>
      <c r="M5565" s="12"/>
    </row>
    <row r="5566" spans="4:13">
      <c r="D5566" s="12"/>
      <c r="E5566" s="89"/>
      <c r="F5566" s="12"/>
      <c r="G5566" s="12"/>
      <c r="H5566" s="12"/>
      <c r="I5566" s="12"/>
      <c r="J5566" s="12"/>
      <c r="K5566" s="12"/>
      <c r="L5566" s="12"/>
      <c r="M5566" s="12"/>
    </row>
    <row r="5567" spans="4:13">
      <c r="D5567" s="12"/>
      <c r="E5567" s="89"/>
      <c r="F5567" s="12"/>
      <c r="G5567" s="12"/>
      <c r="H5567" s="12"/>
      <c r="I5567" s="12"/>
      <c r="J5567" s="12"/>
      <c r="K5567" s="12"/>
      <c r="L5567" s="12"/>
      <c r="M5567" s="12"/>
    </row>
    <row r="5568" spans="4:13">
      <c r="D5568" s="12"/>
      <c r="E5568" s="89"/>
      <c r="F5568" s="12"/>
      <c r="G5568" s="12"/>
      <c r="H5568" s="12"/>
      <c r="I5568" s="12"/>
      <c r="J5568" s="12"/>
      <c r="K5568" s="12"/>
      <c r="L5568" s="12"/>
      <c r="M5568" s="12"/>
    </row>
    <row r="5569" spans="4:13">
      <c r="D5569" s="12"/>
      <c r="E5569" s="89"/>
      <c r="F5569" s="12"/>
      <c r="G5569" s="12"/>
      <c r="H5569" s="12"/>
      <c r="I5569" s="12"/>
      <c r="J5569" s="12"/>
      <c r="K5569" s="12"/>
      <c r="L5569" s="12"/>
      <c r="M5569" s="12"/>
    </row>
    <row r="5570" spans="4:13">
      <c r="D5570" s="12"/>
      <c r="E5570" s="89"/>
      <c r="F5570" s="12"/>
      <c r="G5570" s="12"/>
      <c r="H5570" s="12"/>
      <c r="I5570" s="12"/>
      <c r="J5570" s="12"/>
      <c r="K5570" s="12"/>
      <c r="L5570" s="12"/>
      <c r="M5570" s="12"/>
    </row>
    <row r="5571" spans="4:13">
      <c r="D5571" s="12"/>
      <c r="E5571" s="89"/>
      <c r="F5571" s="12"/>
      <c r="G5571" s="12"/>
      <c r="H5571" s="12"/>
      <c r="I5571" s="12"/>
      <c r="J5571" s="12"/>
      <c r="K5571" s="12"/>
      <c r="L5571" s="12"/>
      <c r="M5571" s="12"/>
    </row>
    <row r="5572" spans="4:13">
      <c r="D5572" s="12"/>
      <c r="E5572" s="89"/>
      <c r="F5572" s="12"/>
      <c r="G5572" s="12"/>
      <c r="H5572" s="12"/>
      <c r="I5572" s="12"/>
      <c r="J5572" s="12"/>
      <c r="K5572" s="12"/>
      <c r="L5572" s="12"/>
      <c r="M5572" s="12"/>
    </row>
    <row r="5573" spans="4:13">
      <c r="D5573" s="12"/>
      <c r="E5573" s="89"/>
      <c r="F5573" s="12"/>
      <c r="G5573" s="12"/>
      <c r="H5573" s="12"/>
      <c r="I5573" s="12"/>
      <c r="J5573" s="12"/>
      <c r="K5573" s="12"/>
      <c r="L5573" s="12"/>
      <c r="M5573" s="12"/>
    </row>
    <row r="5574" spans="4:13">
      <c r="D5574" s="12"/>
      <c r="E5574" s="89"/>
      <c r="F5574" s="12"/>
      <c r="G5574" s="12"/>
      <c r="H5574" s="12"/>
      <c r="I5574" s="12"/>
      <c r="J5574" s="12"/>
      <c r="K5574" s="12"/>
      <c r="L5574" s="12"/>
      <c r="M5574" s="12"/>
    </row>
    <row r="5575" spans="4:13">
      <c r="D5575" s="12"/>
      <c r="E5575" s="89"/>
      <c r="F5575" s="12"/>
      <c r="G5575" s="12"/>
      <c r="H5575" s="12"/>
      <c r="I5575" s="12"/>
      <c r="J5575" s="12"/>
      <c r="K5575" s="12"/>
      <c r="L5575" s="12"/>
      <c r="M5575" s="12"/>
    </row>
    <row r="5576" spans="4:13">
      <c r="D5576" s="12"/>
      <c r="E5576" s="89"/>
      <c r="F5576" s="12"/>
      <c r="G5576" s="12"/>
      <c r="H5576" s="12"/>
      <c r="I5576" s="12"/>
      <c r="J5576" s="12"/>
      <c r="K5576" s="12"/>
      <c r="L5576" s="12"/>
      <c r="M5576" s="12"/>
    </row>
    <row r="5577" spans="4:13">
      <c r="D5577" s="12"/>
      <c r="E5577" s="89"/>
      <c r="F5577" s="12"/>
      <c r="G5577" s="12"/>
      <c r="H5577" s="12"/>
      <c r="I5577" s="12"/>
      <c r="J5577" s="12"/>
      <c r="K5577" s="12"/>
      <c r="L5577" s="12"/>
      <c r="M5577" s="12"/>
    </row>
    <row r="5578" spans="4:13">
      <c r="D5578" s="12"/>
      <c r="E5578" s="89"/>
      <c r="F5578" s="12"/>
      <c r="G5578" s="12"/>
      <c r="H5578" s="12"/>
      <c r="I5578" s="12"/>
      <c r="J5578" s="12"/>
      <c r="K5578" s="12"/>
      <c r="L5578" s="12"/>
      <c r="M5578" s="12"/>
    </row>
    <row r="5579" spans="4:13">
      <c r="D5579" s="12"/>
      <c r="E5579" s="89"/>
      <c r="F5579" s="12"/>
      <c r="G5579" s="12"/>
      <c r="H5579" s="12"/>
      <c r="I5579" s="12"/>
      <c r="J5579" s="12"/>
      <c r="K5579" s="12"/>
      <c r="L5579" s="12"/>
      <c r="M5579" s="12"/>
    </row>
    <row r="5580" spans="4:13">
      <c r="D5580" s="12"/>
      <c r="E5580" s="89"/>
      <c r="F5580" s="12"/>
      <c r="G5580" s="12"/>
      <c r="H5580" s="12"/>
      <c r="I5580" s="12"/>
      <c r="J5580" s="12"/>
      <c r="K5580" s="12"/>
      <c r="L5580" s="12"/>
      <c r="M5580" s="12"/>
    </row>
    <row r="5581" spans="4:13">
      <c r="D5581" s="12"/>
      <c r="E5581" s="89"/>
      <c r="F5581" s="12"/>
      <c r="G5581" s="12"/>
      <c r="H5581" s="12"/>
      <c r="I5581" s="12"/>
      <c r="J5581" s="12"/>
      <c r="K5581" s="12"/>
      <c r="L5581" s="12"/>
      <c r="M5581" s="12"/>
    </row>
    <row r="5582" spans="4:13">
      <c r="D5582" s="12"/>
      <c r="E5582" s="89"/>
      <c r="F5582" s="12"/>
      <c r="G5582" s="12"/>
      <c r="H5582" s="12"/>
      <c r="I5582" s="12"/>
      <c r="J5582" s="12"/>
      <c r="K5582" s="12"/>
      <c r="L5582" s="12"/>
      <c r="M5582" s="12"/>
    </row>
    <row r="5583" spans="4:13">
      <c r="D5583" s="12"/>
      <c r="E5583" s="89"/>
      <c r="F5583" s="12"/>
      <c r="G5583" s="12"/>
      <c r="H5583" s="12"/>
      <c r="I5583" s="12"/>
      <c r="J5583" s="12"/>
      <c r="K5583" s="12"/>
      <c r="L5583" s="12"/>
      <c r="M5583" s="12"/>
    </row>
    <row r="5584" spans="4:13">
      <c r="D5584" s="12"/>
      <c r="E5584" s="89"/>
      <c r="F5584" s="12"/>
      <c r="G5584" s="12"/>
      <c r="H5584" s="12"/>
      <c r="I5584" s="12"/>
      <c r="J5584" s="12"/>
      <c r="K5584" s="12"/>
      <c r="L5584" s="12"/>
      <c r="M5584" s="12"/>
    </row>
    <row r="5585" spans="4:13">
      <c r="D5585" s="12"/>
      <c r="E5585" s="89"/>
      <c r="F5585" s="12"/>
      <c r="G5585" s="12"/>
      <c r="H5585" s="12"/>
      <c r="I5585" s="12"/>
      <c r="J5585" s="12"/>
      <c r="K5585" s="12"/>
      <c r="L5585" s="12"/>
      <c r="M5585" s="12"/>
    </row>
    <row r="5586" spans="4:13">
      <c r="D5586" s="12"/>
      <c r="E5586" s="89"/>
      <c r="F5586" s="12"/>
      <c r="G5586" s="12"/>
      <c r="H5586" s="12"/>
      <c r="I5586" s="12"/>
      <c r="J5586" s="12"/>
      <c r="K5586" s="12"/>
      <c r="L5586" s="12"/>
      <c r="M5586" s="12"/>
    </row>
    <row r="5587" spans="4:13">
      <c r="D5587" s="12"/>
      <c r="E5587" s="89"/>
      <c r="F5587" s="12"/>
      <c r="G5587" s="12"/>
      <c r="H5587" s="12"/>
      <c r="I5587" s="12"/>
      <c r="J5587" s="12"/>
      <c r="K5587" s="12"/>
      <c r="L5587" s="12"/>
      <c r="M5587" s="12"/>
    </row>
    <row r="5588" spans="4:13">
      <c r="D5588" s="12"/>
      <c r="E5588" s="89"/>
      <c r="F5588" s="12"/>
      <c r="G5588" s="12"/>
      <c r="H5588" s="12"/>
      <c r="I5588" s="12"/>
      <c r="J5588" s="12"/>
      <c r="K5588" s="12"/>
      <c r="L5588" s="12"/>
      <c r="M5588" s="12"/>
    </row>
    <row r="5589" spans="4:13">
      <c r="D5589" s="12"/>
      <c r="E5589" s="89"/>
      <c r="F5589" s="12"/>
      <c r="G5589" s="12"/>
      <c r="H5589" s="12"/>
      <c r="I5589" s="12"/>
      <c r="J5589" s="12"/>
      <c r="K5589" s="12"/>
      <c r="L5589" s="12"/>
      <c r="M5589" s="12"/>
    </row>
    <row r="5590" spans="4:13">
      <c r="D5590" s="12"/>
      <c r="E5590" s="89"/>
      <c r="F5590" s="12"/>
      <c r="G5590" s="12"/>
      <c r="H5590" s="12"/>
      <c r="I5590" s="12"/>
      <c r="J5590" s="12"/>
      <c r="K5590" s="12"/>
      <c r="L5590" s="12"/>
      <c r="M5590" s="12"/>
    </row>
    <row r="5591" spans="4:13">
      <c r="D5591" s="12"/>
      <c r="E5591" s="89"/>
      <c r="F5591" s="12"/>
      <c r="G5591" s="12"/>
      <c r="H5591" s="12"/>
      <c r="I5591" s="12"/>
      <c r="J5591" s="12"/>
      <c r="K5591" s="12"/>
      <c r="L5591" s="12"/>
      <c r="M5591" s="12"/>
    </row>
    <row r="5592" spans="4:13">
      <c r="D5592" s="12"/>
      <c r="E5592" s="89"/>
      <c r="F5592" s="12"/>
      <c r="G5592" s="12"/>
      <c r="H5592" s="12"/>
      <c r="I5592" s="12"/>
      <c r="J5592" s="12"/>
      <c r="K5592" s="12"/>
      <c r="L5592" s="12"/>
      <c r="M5592" s="12"/>
    </row>
    <row r="5593" spans="4:13">
      <c r="D5593" s="12"/>
      <c r="E5593" s="89"/>
      <c r="F5593" s="12"/>
      <c r="G5593" s="12"/>
      <c r="H5593" s="12"/>
      <c r="I5593" s="12"/>
      <c r="J5593" s="12"/>
      <c r="K5593" s="12"/>
      <c r="L5593" s="12"/>
      <c r="M5593" s="12"/>
    </row>
    <row r="5594" spans="4:13">
      <c r="D5594" s="12"/>
      <c r="E5594" s="89"/>
      <c r="F5594" s="12"/>
      <c r="G5594" s="12"/>
      <c r="H5594" s="12"/>
      <c r="I5594" s="12"/>
      <c r="J5594" s="12"/>
      <c r="K5594" s="12"/>
      <c r="L5594" s="12"/>
      <c r="M5594" s="12"/>
    </row>
    <row r="5595" spans="4:13">
      <c r="D5595" s="12"/>
      <c r="E5595" s="89"/>
      <c r="F5595" s="12"/>
      <c r="G5595" s="12"/>
      <c r="H5595" s="12"/>
      <c r="I5595" s="12"/>
      <c r="J5595" s="12"/>
      <c r="K5595" s="12"/>
      <c r="L5595" s="12"/>
      <c r="M5595" s="12"/>
    </row>
    <row r="5596" spans="4:13">
      <c r="D5596" s="12"/>
      <c r="E5596" s="89"/>
      <c r="F5596" s="12"/>
      <c r="G5596" s="12"/>
      <c r="H5596" s="12"/>
      <c r="I5596" s="12"/>
      <c r="J5596" s="12"/>
      <c r="K5596" s="12"/>
      <c r="L5596" s="12"/>
      <c r="M5596" s="12"/>
    </row>
    <row r="5597" spans="4:13">
      <c r="D5597" s="12"/>
      <c r="E5597" s="89"/>
      <c r="F5597" s="12"/>
      <c r="G5597" s="12"/>
      <c r="H5597" s="12"/>
      <c r="I5597" s="12"/>
      <c r="J5597" s="12"/>
      <c r="K5597" s="12"/>
      <c r="L5597" s="12"/>
      <c r="M5597" s="12"/>
    </row>
    <row r="5598" spans="4:13">
      <c r="D5598" s="12"/>
      <c r="E5598" s="89"/>
      <c r="F5598" s="12"/>
      <c r="G5598" s="12"/>
      <c r="H5598" s="12"/>
      <c r="I5598" s="12"/>
      <c r="J5598" s="12"/>
      <c r="K5598" s="12"/>
      <c r="L5598" s="12"/>
      <c r="M5598" s="12"/>
    </row>
    <row r="5599" spans="4:13">
      <c r="D5599" s="12"/>
      <c r="E5599" s="89"/>
      <c r="F5599" s="12"/>
      <c r="G5599" s="12"/>
      <c r="H5599" s="12"/>
      <c r="I5599" s="12"/>
      <c r="J5599" s="12"/>
      <c r="K5599" s="12"/>
      <c r="L5599" s="12"/>
      <c r="M5599" s="12"/>
    </row>
    <row r="5600" spans="4:13">
      <c r="D5600" s="12"/>
      <c r="E5600" s="89"/>
      <c r="F5600" s="12"/>
      <c r="G5600" s="12"/>
      <c r="H5600" s="12"/>
      <c r="I5600" s="12"/>
      <c r="J5600" s="12"/>
      <c r="K5600" s="12"/>
      <c r="L5600" s="12"/>
      <c r="M5600" s="12"/>
    </row>
    <row r="5601" spans="4:13">
      <c r="D5601" s="12"/>
      <c r="E5601" s="89"/>
      <c r="F5601" s="12"/>
      <c r="G5601" s="12"/>
      <c r="H5601" s="12"/>
      <c r="I5601" s="12"/>
      <c r="J5601" s="12"/>
      <c r="K5601" s="12"/>
      <c r="L5601" s="12"/>
      <c r="M5601" s="12"/>
    </row>
    <row r="5602" spans="4:13">
      <c r="D5602" s="12"/>
      <c r="E5602" s="89"/>
      <c r="F5602" s="12"/>
      <c r="G5602" s="12"/>
      <c r="H5602" s="12"/>
      <c r="I5602" s="12"/>
      <c r="J5602" s="12"/>
      <c r="K5602" s="12"/>
      <c r="L5602" s="12"/>
      <c r="M5602" s="12"/>
    </row>
    <row r="5603" spans="4:13">
      <c r="D5603" s="12"/>
      <c r="E5603" s="89"/>
      <c r="F5603" s="12"/>
      <c r="G5603" s="12"/>
      <c r="H5603" s="12"/>
      <c r="I5603" s="12"/>
      <c r="J5603" s="12"/>
      <c r="K5603" s="12"/>
      <c r="L5603" s="12"/>
      <c r="M5603" s="12"/>
    </row>
    <row r="5604" spans="4:13">
      <c r="D5604" s="12"/>
      <c r="E5604" s="89"/>
      <c r="F5604" s="12"/>
      <c r="G5604" s="12"/>
      <c r="H5604" s="12"/>
      <c r="I5604" s="12"/>
      <c r="J5604" s="12"/>
      <c r="K5604" s="12"/>
      <c r="L5604" s="12"/>
      <c r="M5604" s="12"/>
    </row>
    <row r="5605" spans="4:13">
      <c r="D5605" s="12"/>
      <c r="E5605" s="89"/>
      <c r="F5605" s="12"/>
      <c r="G5605" s="12"/>
      <c r="H5605" s="12"/>
      <c r="I5605" s="12"/>
      <c r="J5605" s="12"/>
      <c r="K5605" s="12"/>
      <c r="L5605" s="12"/>
      <c r="M5605" s="12"/>
    </row>
    <row r="5606" spans="4:13">
      <c r="D5606" s="12"/>
      <c r="E5606" s="89"/>
      <c r="F5606" s="12"/>
      <c r="G5606" s="12"/>
      <c r="H5606" s="12"/>
      <c r="I5606" s="12"/>
      <c r="J5606" s="12"/>
      <c r="K5606" s="12"/>
      <c r="L5606" s="12"/>
      <c r="M5606" s="12"/>
    </row>
    <row r="5607" spans="4:13">
      <c r="D5607" s="12"/>
      <c r="E5607" s="89"/>
      <c r="F5607" s="12"/>
      <c r="G5607" s="12"/>
      <c r="H5607" s="12"/>
      <c r="I5607" s="12"/>
      <c r="J5607" s="12"/>
      <c r="K5607" s="12"/>
      <c r="L5607" s="12"/>
      <c r="M5607" s="12"/>
    </row>
    <row r="5608" spans="4:13">
      <c r="D5608" s="12"/>
      <c r="E5608" s="89"/>
      <c r="F5608" s="12"/>
      <c r="G5608" s="12"/>
      <c r="H5608" s="12"/>
      <c r="I5608" s="12"/>
      <c r="J5608" s="12"/>
      <c r="K5608" s="12"/>
      <c r="L5608" s="12"/>
      <c r="M5608" s="12"/>
    </row>
    <row r="5609" spans="4:13">
      <c r="D5609" s="12"/>
      <c r="E5609" s="89"/>
      <c r="F5609" s="12"/>
      <c r="G5609" s="12"/>
      <c r="H5609" s="12"/>
      <c r="I5609" s="12"/>
      <c r="J5609" s="12"/>
      <c r="K5609" s="12"/>
      <c r="L5609" s="12"/>
      <c r="M5609" s="12"/>
    </row>
    <row r="5610" spans="4:13">
      <c r="D5610" s="12"/>
      <c r="E5610" s="89"/>
      <c r="F5610" s="12"/>
      <c r="G5610" s="12"/>
      <c r="H5610" s="12"/>
      <c r="I5610" s="12"/>
      <c r="J5610" s="12"/>
      <c r="K5610" s="12"/>
      <c r="L5610" s="12"/>
      <c r="M5610" s="12"/>
    </row>
    <row r="5611" spans="4:13">
      <c r="D5611" s="12"/>
      <c r="E5611" s="89"/>
      <c r="F5611" s="12"/>
      <c r="G5611" s="12"/>
      <c r="H5611" s="12"/>
      <c r="I5611" s="12"/>
      <c r="J5611" s="12"/>
      <c r="K5611" s="12"/>
      <c r="L5611" s="12"/>
      <c r="M5611" s="12"/>
    </row>
    <row r="5612" spans="4:13">
      <c r="D5612" s="12"/>
      <c r="E5612" s="89"/>
      <c r="F5612" s="12"/>
      <c r="G5612" s="12"/>
      <c r="H5612" s="12"/>
      <c r="I5612" s="12"/>
      <c r="J5612" s="12"/>
      <c r="K5612" s="12"/>
      <c r="L5612" s="12"/>
      <c r="M5612" s="12"/>
    </row>
    <row r="5613" spans="4:13">
      <c r="D5613" s="12"/>
      <c r="E5613" s="89"/>
      <c r="F5613" s="12"/>
      <c r="G5613" s="12"/>
      <c r="H5613" s="12"/>
      <c r="I5613" s="12"/>
      <c r="J5613" s="12"/>
      <c r="K5613" s="12"/>
      <c r="L5613" s="12"/>
      <c r="M5613" s="12"/>
    </row>
    <row r="5614" spans="4:13">
      <c r="D5614" s="12"/>
      <c r="E5614" s="89"/>
      <c r="F5614" s="12"/>
      <c r="G5614" s="12"/>
      <c r="H5614" s="12"/>
      <c r="I5614" s="12"/>
      <c r="J5614" s="12"/>
      <c r="K5614" s="12"/>
      <c r="L5614" s="12"/>
      <c r="M5614" s="12"/>
    </row>
    <row r="5615" spans="4:13">
      <c r="D5615" s="12"/>
      <c r="E5615" s="89"/>
      <c r="F5615" s="12"/>
      <c r="G5615" s="12"/>
      <c r="H5615" s="12"/>
      <c r="I5615" s="12"/>
      <c r="J5615" s="12"/>
      <c r="K5615" s="12"/>
      <c r="L5615" s="12"/>
      <c r="M5615" s="12"/>
    </row>
    <row r="5616" spans="4:13">
      <c r="D5616" s="12"/>
      <c r="E5616" s="89"/>
      <c r="F5616" s="12"/>
      <c r="G5616" s="12"/>
      <c r="H5616" s="12"/>
      <c r="I5616" s="12"/>
      <c r="J5616" s="12"/>
      <c r="K5616" s="12"/>
      <c r="L5616" s="12"/>
      <c r="M5616" s="12"/>
    </row>
    <row r="5617" spans="4:13">
      <c r="D5617" s="12"/>
      <c r="E5617" s="89"/>
      <c r="F5617" s="12"/>
      <c r="G5617" s="12"/>
      <c r="H5617" s="12"/>
      <c r="I5617" s="12"/>
      <c r="J5617" s="12"/>
      <c r="K5617" s="12"/>
      <c r="L5617" s="12"/>
      <c r="M5617" s="12"/>
    </row>
    <row r="5618" spans="4:13">
      <c r="D5618" s="12"/>
      <c r="E5618" s="89"/>
      <c r="F5618" s="12"/>
      <c r="G5618" s="12"/>
      <c r="H5618" s="12"/>
      <c r="I5618" s="12"/>
      <c r="J5618" s="12"/>
      <c r="K5618" s="12"/>
      <c r="L5618" s="12"/>
      <c r="M5618" s="12"/>
    </row>
    <row r="5619" spans="4:13">
      <c r="D5619" s="12"/>
      <c r="E5619" s="89"/>
      <c r="F5619" s="12"/>
      <c r="G5619" s="12"/>
      <c r="H5619" s="12"/>
      <c r="I5619" s="12"/>
      <c r="J5619" s="12"/>
      <c r="K5619" s="12"/>
      <c r="L5619" s="12"/>
      <c r="M5619" s="12"/>
    </row>
    <row r="5620" spans="4:13">
      <c r="D5620" s="12"/>
      <c r="E5620" s="89"/>
      <c r="F5620" s="12"/>
      <c r="G5620" s="12"/>
      <c r="H5620" s="12"/>
      <c r="I5620" s="12"/>
      <c r="J5620" s="12"/>
      <c r="K5620" s="12"/>
      <c r="L5620" s="12"/>
      <c r="M5620" s="12"/>
    </row>
    <row r="5621" spans="4:13">
      <c r="D5621" s="12"/>
      <c r="E5621" s="89"/>
      <c r="F5621" s="12"/>
      <c r="G5621" s="12"/>
      <c r="H5621" s="12"/>
      <c r="I5621" s="12"/>
      <c r="J5621" s="12"/>
      <c r="K5621" s="12"/>
      <c r="L5621" s="12"/>
      <c r="M5621" s="12"/>
    </row>
    <row r="5622" spans="4:13">
      <c r="D5622" s="12"/>
      <c r="E5622" s="89"/>
      <c r="F5622" s="12"/>
      <c r="G5622" s="12"/>
      <c r="H5622" s="12"/>
      <c r="I5622" s="12"/>
      <c r="J5622" s="12"/>
      <c r="K5622" s="12"/>
      <c r="L5622" s="12"/>
      <c r="M5622" s="12"/>
    </row>
    <row r="5623" spans="4:13">
      <c r="D5623" s="12"/>
      <c r="E5623" s="89"/>
      <c r="F5623" s="12"/>
      <c r="G5623" s="12"/>
      <c r="H5623" s="12"/>
      <c r="I5623" s="12"/>
      <c r="J5623" s="12"/>
      <c r="K5623" s="12"/>
      <c r="L5623" s="12"/>
      <c r="M5623" s="12"/>
    </row>
    <row r="5624" spans="4:13">
      <c r="D5624" s="12"/>
      <c r="E5624" s="89"/>
      <c r="F5624" s="12"/>
      <c r="G5624" s="12"/>
      <c r="H5624" s="12"/>
      <c r="I5624" s="12"/>
      <c r="J5624" s="12"/>
      <c r="K5624" s="12"/>
      <c r="L5624" s="12"/>
      <c r="M5624" s="12"/>
    </row>
    <row r="5625" spans="4:13">
      <c r="D5625" s="12"/>
      <c r="E5625" s="89"/>
      <c r="F5625" s="12"/>
      <c r="G5625" s="12"/>
      <c r="H5625" s="12"/>
      <c r="I5625" s="12"/>
      <c r="J5625" s="12"/>
      <c r="K5625" s="12"/>
      <c r="L5625" s="12"/>
      <c r="M5625" s="12"/>
    </row>
    <row r="5626" spans="4:13">
      <c r="D5626" s="12"/>
      <c r="E5626" s="89"/>
      <c r="F5626" s="12"/>
      <c r="G5626" s="12"/>
      <c r="H5626" s="12"/>
      <c r="I5626" s="12"/>
      <c r="J5626" s="12"/>
      <c r="K5626" s="12"/>
      <c r="L5626" s="12"/>
      <c r="M5626" s="12"/>
    </row>
    <row r="5627" spans="4:13">
      <c r="D5627" s="12"/>
      <c r="E5627" s="89"/>
      <c r="F5627" s="12"/>
      <c r="G5627" s="12"/>
      <c r="H5627" s="12"/>
      <c r="I5627" s="12"/>
      <c r="J5627" s="12"/>
      <c r="K5627" s="12"/>
      <c r="L5627" s="12"/>
      <c r="M5627" s="12"/>
    </row>
    <row r="5628" spans="4:13">
      <c r="D5628" s="12"/>
      <c r="E5628" s="89"/>
      <c r="F5628" s="12"/>
      <c r="G5628" s="12"/>
      <c r="H5628" s="12"/>
      <c r="I5628" s="12"/>
      <c r="J5628" s="12"/>
      <c r="K5628" s="12"/>
      <c r="L5628" s="12"/>
      <c r="M5628" s="12"/>
    </row>
    <row r="5629" spans="4:13">
      <c r="D5629" s="12"/>
      <c r="E5629" s="89"/>
      <c r="F5629" s="12"/>
      <c r="G5629" s="12"/>
      <c r="H5629" s="12"/>
      <c r="I5629" s="12"/>
      <c r="J5629" s="12"/>
      <c r="K5629" s="12"/>
      <c r="L5629" s="12"/>
      <c r="M5629" s="12"/>
    </row>
    <row r="5630" spans="4:13">
      <c r="D5630" s="12"/>
      <c r="E5630" s="89"/>
      <c r="F5630" s="12"/>
      <c r="G5630" s="12"/>
      <c r="H5630" s="12"/>
      <c r="I5630" s="12"/>
      <c r="J5630" s="12"/>
      <c r="K5630" s="12"/>
      <c r="L5630" s="12"/>
      <c r="M5630" s="12"/>
    </row>
    <row r="5631" spans="4:13">
      <c r="D5631" s="12"/>
      <c r="E5631" s="89"/>
      <c r="F5631" s="12"/>
      <c r="G5631" s="12"/>
      <c r="H5631" s="12"/>
      <c r="I5631" s="12"/>
      <c r="J5631" s="12"/>
      <c r="K5631" s="12"/>
      <c r="L5631" s="12"/>
      <c r="M5631" s="12"/>
    </row>
    <row r="5632" spans="4:13">
      <c r="D5632" s="12"/>
      <c r="E5632" s="89"/>
      <c r="F5632" s="12"/>
      <c r="G5632" s="12"/>
      <c r="H5632" s="12"/>
      <c r="I5632" s="12"/>
      <c r="J5632" s="12"/>
      <c r="K5632" s="12"/>
      <c r="L5632" s="12"/>
      <c r="M5632" s="12"/>
    </row>
    <row r="5633" spans="4:13">
      <c r="D5633" s="12"/>
      <c r="E5633" s="89"/>
      <c r="F5633" s="12"/>
      <c r="G5633" s="12"/>
      <c r="H5633" s="12"/>
      <c r="I5633" s="12"/>
      <c r="J5633" s="12"/>
      <c r="K5633" s="12"/>
      <c r="L5633" s="12"/>
      <c r="M5633" s="12"/>
    </row>
    <row r="5634" spans="4:13">
      <c r="D5634" s="12"/>
      <c r="E5634" s="89"/>
      <c r="F5634" s="12"/>
      <c r="G5634" s="12"/>
      <c r="H5634" s="12"/>
      <c r="I5634" s="12"/>
      <c r="J5634" s="12"/>
      <c r="K5634" s="12"/>
      <c r="L5634" s="12"/>
      <c r="M5634" s="12"/>
    </row>
    <row r="5635" spans="4:13">
      <c r="D5635" s="12"/>
      <c r="E5635" s="89"/>
      <c r="F5635" s="12"/>
      <c r="G5635" s="12"/>
      <c r="H5635" s="12"/>
      <c r="I5635" s="12"/>
      <c r="J5635" s="12"/>
      <c r="K5635" s="12"/>
      <c r="L5635" s="12"/>
      <c r="M5635" s="12"/>
    </row>
    <row r="5636" spans="4:13">
      <c r="D5636" s="12"/>
      <c r="E5636" s="89"/>
      <c r="F5636" s="12"/>
      <c r="G5636" s="12"/>
      <c r="H5636" s="12"/>
      <c r="I5636" s="12"/>
      <c r="J5636" s="12"/>
      <c r="K5636" s="12"/>
      <c r="L5636" s="12"/>
      <c r="M5636" s="12"/>
    </row>
    <row r="5637" spans="4:13">
      <c r="D5637" s="12"/>
      <c r="E5637" s="89"/>
      <c r="F5637" s="12"/>
      <c r="G5637" s="12"/>
      <c r="H5637" s="12"/>
      <c r="I5637" s="12"/>
      <c r="J5637" s="12"/>
      <c r="K5637" s="12"/>
      <c r="L5637" s="12"/>
      <c r="M5637" s="12"/>
    </row>
    <row r="5638" spans="4:13">
      <c r="D5638" s="12"/>
      <c r="E5638" s="89"/>
      <c r="F5638" s="12"/>
      <c r="G5638" s="12"/>
      <c r="H5638" s="12"/>
      <c r="I5638" s="12"/>
      <c r="J5638" s="12"/>
      <c r="K5638" s="12"/>
      <c r="L5638" s="12"/>
      <c r="M5638" s="12"/>
    </row>
    <row r="5639" spans="4:13">
      <c r="D5639" s="12"/>
      <c r="E5639" s="89"/>
      <c r="F5639" s="12"/>
      <c r="G5639" s="12"/>
      <c r="H5639" s="12"/>
      <c r="I5639" s="12"/>
      <c r="J5639" s="12"/>
      <c r="K5639" s="12"/>
      <c r="L5639" s="12"/>
      <c r="M5639" s="12"/>
    </row>
    <row r="5640" spans="4:13">
      <c r="D5640" s="12"/>
      <c r="E5640" s="89"/>
      <c r="F5640" s="12"/>
      <c r="G5640" s="12"/>
      <c r="H5640" s="12"/>
      <c r="I5640" s="12"/>
      <c r="J5640" s="12"/>
      <c r="K5640" s="12"/>
      <c r="L5640" s="12"/>
      <c r="M5640" s="12"/>
    </row>
    <row r="5641" spans="4:13">
      <c r="D5641" s="12"/>
      <c r="E5641" s="89"/>
      <c r="F5641" s="12"/>
      <c r="G5641" s="12"/>
      <c r="H5641" s="12"/>
      <c r="I5641" s="12"/>
      <c r="J5641" s="12"/>
      <c r="K5641" s="12"/>
      <c r="L5641" s="12"/>
      <c r="M5641" s="12"/>
    </row>
    <row r="5642" spans="4:13">
      <c r="D5642" s="12"/>
      <c r="E5642" s="89"/>
      <c r="F5642" s="12"/>
      <c r="G5642" s="12"/>
      <c r="H5642" s="12"/>
      <c r="I5642" s="12"/>
      <c r="J5642" s="12"/>
      <c r="K5642" s="12"/>
      <c r="L5642" s="12"/>
      <c r="M5642" s="12"/>
    </row>
    <row r="5643" spans="4:13">
      <c r="D5643" s="12"/>
      <c r="E5643" s="89"/>
      <c r="F5643" s="12"/>
      <c r="G5643" s="12"/>
      <c r="H5643" s="12"/>
      <c r="I5643" s="12"/>
      <c r="J5643" s="12"/>
      <c r="K5643" s="12"/>
      <c r="L5643" s="12"/>
      <c r="M5643" s="12"/>
    </row>
    <row r="5644" spans="4:13">
      <c r="D5644" s="12"/>
      <c r="E5644" s="89"/>
      <c r="F5644" s="12"/>
      <c r="G5644" s="12"/>
      <c r="H5644" s="12"/>
      <c r="I5644" s="12"/>
      <c r="J5644" s="12"/>
      <c r="K5644" s="12"/>
      <c r="L5644" s="12"/>
      <c r="M5644" s="12"/>
    </row>
    <row r="5645" spans="4:13">
      <c r="D5645" s="12"/>
      <c r="E5645" s="89"/>
      <c r="F5645" s="12"/>
      <c r="G5645" s="12"/>
      <c r="H5645" s="12"/>
      <c r="I5645" s="12"/>
      <c r="J5645" s="12"/>
      <c r="K5645" s="12"/>
      <c r="L5645" s="12"/>
      <c r="M5645" s="12"/>
    </row>
    <row r="5646" spans="4:13">
      <c r="D5646" s="12"/>
      <c r="E5646" s="89"/>
      <c r="F5646" s="12"/>
      <c r="G5646" s="12"/>
      <c r="H5646" s="12"/>
      <c r="I5646" s="12"/>
      <c r="J5646" s="12"/>
      <c r="K5646" s="12"/>
      <c r="L5646" s="12"/>
      <c r="M5646" s="12"/>
    </row>
    <row r="5647" spans="4:13">
      <c r="D5647" s="12"/>
      <c r="E5647" s="89"/>
      <c r="F5647" s="12"/>
      <c r="G5647" s="12"/>
      <c r="H5647" s="12"/>
      <c r="I5647" s="12"/>
      <c r="J5647" s="12"/>
      <c r="K5647" s="12"/>
      <c r="L5647" s="12"/>
      <c r="M5647" s="12"/>
    </row>
    <row r="5648" spans="4:13">
      <c r="D5648" s="12"/>
      <c r="E5648" s="89"/>
      <c r="F5648" s="12"/>
      <c r="G5648" s="12"/>
      <c r="H5648" s="12"/>
      <c r="I5648" s="12"/>
      <c r="J5648" s="12"/>
      <c r="K5648" s="12"/>
      <c r="L5648" s="12"/>
      <c r="M5648" s="12"/>
    </row>
    <row r="5649" spans="4:13">
      <c r="D5649" s="12"/>
      <c r="E5649" s="89"/>
      <c r="F5649" s="12"/>
      <c r="G5649" s="12"/>
      <c r="H5649" s="12"/>
      <c r="I5649" s="12"/>
      <c r="J5649" s="12"/>
      <c r="K5649" s="12"/>
      <c r="L5649" s="12"/>
      <c r="M5649" s="12"/>
    </row>
    <row r="5650" spans="4:13">
      <c r="D5650" s="12"/>
      <c r="E5650" s="89"/>
      <c r="F5650" s="12"/>
      <c r="G5650" s="12"/>
      <c r="H5650" s="12"/>
      <c r="I5650" s="12"/>
      <c r="J5650" s="12"/>
      <c r="K5650" s="12"/>
      <c r="L5650" s="12"/>
      <c r="M5650" s="12"/>
    </row>
    <row r="5651" spans="4:13">
      <c r="D5651" s="12"/>
      <c r="E5651" s="89"/>
      <c r="F5651" s="12"/>
      <c r="G5651" s="12"/>
      <c r="H5651" s="12"/>
      <c r="I5651" s="12"/>
      <c r="J5651" s="12"/>
      <c r="K5651" s="12"/>
      <c r="L5651" s="12"/>
      <c r="M5651" s="12"/>
    </row>
    <row r="5652" spans="4:13">
      <c r="D5652" s="12"/>
      <c r="E5652" s="89"/>
      <c r="F5652" s="12"/>
      <c r="G5652" s="12"/>
      <c r="H5652" s="12"/>
      <c r="I5652" s="12"/>
      <c r="J5652" s="12"/>
      <c r="K5652" s="12"/>
      <c r="L5652" s="12"/>
      <c r="M5652" s="12"/>
    </row>
    <row r="5653" spans="4:13">
      <c r="D5653" s="12"/>
      <c r="E5653" s="89"/>
      <c r="F5653" s="12"/>
      <c r="G5653" s="12"/>
      <c r="H5653" s="12"/>
      <c r="I5653" s="12"/>
      <c r="J5653" s="12"/>
      <c r="K5653" s="12"/>
      <c r="L5653" s="12"/>
      <c r="M5653" s="12"/>
    </row>
    <row r="5654" spans="4:13">
      <c r="D5654" s="12"/>
      <c r="E5654" s="89"/>
      <c r="F5654" s="12"/>
      <c r="G5654" s="12"/>
      <c r="H5654" s="12"/>
      <c r="I5654" s="12"/>
      <c r="J5654" s="12"/>
      <c r="K5654" s="12"/>
      <c r="L5654" s="12"/>
      <c r="M5654" s="12"/>
    </row>
    <row r="5655" spans="4:13">
      <c r="D5655" s="12"/>
      <c r="E5655" s="89"/>
      <c r="F5655" s="12"/>
      <c r="G5655" s="12"/>
      <c r="H5655" s="12"/>
      <c r="I5655" s="12"/>
      <c r="J5655" s="12"/>
      <c r="K5655" s="12"/>
      <c r="L5655" s="12"/>
      <c r="M5655" s="12"/>
    </row>
    <row r="5656" spans="4:13">
      <c r="D5656" s="12"/>
      <c r="E5656" s="89"/>
      <c r="F5656" s="12"/>
      <c r="G5656" s="12"/>
      <c r="H5656" s="12"/>
      <c r="I5656" s="12"/>
      <c r="J5656" s="12"/>
      <c r="K5656" s="12"/>
      <c r="L5656" s="12"/>
      <c r="M5656" s="12"/>
    </row>
    <row r="5657" spans="4:13">
      <c r="D5657" s="12"/>
      <c r="E5657" s="89"/>
      <c r="F5657" s="12"/>
      <c r="G5657" s="12"/>
      <c r="H5657" s="12"/>
      <c r="I5657" s="12"/>
      <c r="J5657" s="12"/>
      <c r="K5657" s="12"/>
      <c r="L5657" s="12"/>
      <c r="M5657" s="12"/>
    </row>
    <row r="5658" spans="4:13">
      <c r="D5658" s="12"/>
      <c r="E5658" s="89"/>
      <c r="F5658" s="12"/>
      <c r="G5658" s="12"/>
      <c r="H5658" s="12"/>
      <c r="I5658" s="12"/>
      <c r="J5658" s="12"/>
      <c r="K5658" s="12"/>
      <c r="L5658" s="12"/>
      <c r="M5658" s="12"/>
    </row>
    <row r="5659" spans="4:13">
      <c r="D5659" s="12"/>
      <c r="E5659" s="89"/>
      <c r="F5659" s="12"/>
      <c r="G5659" s="12"/>
      <c r="H5659" s="12"/>
      <c r="I5659" s="12"/>
      <c r="J5659" s="12"/>
      <c r="K5659" s="12"/>
      <c r="L5659" s="12"/>
      <c r="M5659" s="12"/>
    </row>
    <row r="5660" spans="4:13">
      <c r="D5660" s="12"/>
      <c r="E5660" s="89"/>
      <c r="F5660" s="12"/>
      <c r="G5660" s="12"/>
      <c r="H5660" s="12"/>
      <c r="I5660" s="12"/>
      <c r="J5660" s="12"/>
      <c r="K5660" s="12"/>
      <c r="L5660" s="12"/>
      <c r="M5660" s="12"/>
    </row>
    <row r="5661" spans="4:13">
      <c r="D5661" s="12"/>
      <c r="E5661" s="89"/>
      <c r="F5661" s="12"/>
      <c r="G5661" s="12"/>
      <c r="H5661" s="12"/>
      <c r="I5661" s="12"/>
      <c r="J5661" s="12"/>
      <c r="K5661" s="12"/>
      <c r="L5661" s="12"/>
      <c r="M5661" s="12"/>
    </row>
    <row r="5662" spans="4:13">
      <c r="D5662" s="12"/>
      <c r="E5662" s="89"/>
      <c r="F5662" s="12"/>
      <c r="G5662" s="12"/>
      <c r="H5662" s="12"/>
      <c r="I5662" s="12"/>
      <c r="J5662" s="12"/>
      <c r="K5662" s="12"/>
      <c r="L5662" s="12"/>
      <c r="M5662" s="12"/>
    </row>
    <row r="5663" spans="4:13">
      <c r="D5663" s="12"/>
      <c r="E5663" s="89"/>
      <c r="F5663" s="12"/>
      <c r="G5663" s="12"/>
      <c r="H5663" s="12"/>
      <c r="I5663" s="12"/>
      <c r="J5663" s="12"/>
      <c r="K5663" s="12"/>
      <c r="L5663" s="12"/>
      <c r="M5663" s="12"/>
    </row>
    <row r="5664" spans="4:13">
      <c r="D5664" s="12"/>
      <c r="E5664" s="89"/>
      <c r="F5664" s="12"/>
      <c r="G5664" s="12"/>
      <c r="H5664" s="12"/>
      <c r="I5664" s="12"/>
      <c r="J5664" s="12"/>
      <c r="K5664" s="12"/>
      <c r="L5664" s="12"/>
      <c r="M5664" s="12"/>
    </row>
    <row r="5665" spans="4:13">
      <c r="D5665" s="12"/>
      <c r="E5665" s="89"/>
      <c r="F5665" s="12"/>
      <c r="G5665" s="12"/>
      <c r="H5665" s="12"/>
      <c r="I5665" s="12"/>
      <c r="J5665" s="12"/>
      <c r="K5665" s="12"/>
      <c r="L5665" s="12"/>
      <c r="M5665" s="12"/>
    </row>
    <row r="5666" spans="4:13">
      <c r="D5666" s="12"/>
      <c r="E5666" s="89"/>
      <c r="F5666" s="12"/>
      <c r="G5666" s="12"/>
      <c r="H5666" s="12"/>
      <c r="I5666" s="12"/>
      <c r="J5666" s="12"/>
      <c r="K5666" s="12"/>
      <c r="L5666" s="12"/>
      <c r="M5666" s="12"/>
    </row>
    <row r="5667" spans="4:13">
      <c r="D5667" s="12"/>
      <c r="E5667" s="89"/>
      <c r="F5667" s="12"/>
      <c r="G5667" s="12"/>
      <c r="H5667" s="12"/>
      <c r="I5667" s="12"/>
      <c r="J5667" s="12"/>
      <c r="K5667" s="12"/>
      <c r="L5667" s="12"/>
      <c r="M5667" s="12"/>
    </row>
    <row r="5668" spans="4:13">
      <c r="D5668" s="12"/>
      <c r="E5668" s="89"/>
      <c r="F5668" s="12"/>
      <c r="G5668" s="12"/>
      <c r="H5668" s="12"/>
      <c r="I5668" s="12"/>
      <c r="J5668" s="12"/>
      <c r="K5668" s="12"/>
      <c r="L5668" s="12"/>
      <c r="M5668" s="12"/>
    </row>
    <row r="5669" spans="4:13">
      <c r="D5669" s="12"/>
      <c r="E5669" s="89"/>
      <c r="F5669" s="12"/>
      <c r="G5669" s="12"/>
      <c r="H5669" s="12"/>
      <c r="I5669" s="12"/>
      <c r="J5669" s="12"/>
      <c r="K5669" s="12"/>
      <c r="L5669" s="12"/>
      <c r="M5669" s="12"/>
    </row>
    <row r="5670" spans="4:13">
      <c r="D5670" s="12"/>
      <c r="E5670" s="89"/>
      <c r="F5670" s="12"/>
      <c r="G5670" s="12"/>
      <c r="H5670" s="12"/>
      <c r="I5670" s="12"/>
      <c r="J5670" s="12"/>
      <c r="K5670" s="12"/>
      <c r="L5670" s="12"/>
      <c r="M5670" s="12"/>
    </row>
    <row r="5671" spans="4:13">
      <c r="D5671" s="12"/>
      <c r="E5671" s="89"/>
      <c r="F5671" s="12"/>
      <c r="G5671" s="12"/>
      <c r="H5671" s="12"/>
      <c r="I5671" s="12"/>
      <c r="J5671" s="12"/>
      <c r="K5671" s="12"/>
      <c r="L5671" s="12"/>
      <c r="M5671" s="12"/>
    </row>
    <row r="5672" spans="4:13">
      <c r="D5672" s="12"/>
      <c r="E5672" s="89"/>
      <c r="F5672" s="12"/>
      <c r="G5672" s="12"/>
      <c r="H5672" s="12"/>
      <c r="I5672" s="12"/>
      <c r="J5672" s="12"/>
      <c r="K5672" s="12"/>
      <c r="L5672" s="12"/>
      <c r="M5672" s="12"/>
    </row>
    <row r="5673" spans="4:13">
      <c r="D5673" s="12"/>
      <c r="E5673" s="89"/>
      <c r="F5673" s="12"/>
      <c r="G5673" s="12"/>
      <c r="H5673" s="12"/>
      <c r="I5673" s="12"/>
      <c r="J5673" s="12"/>
      <c r="K5673" s="12"/>
      <c r="L5673" s="12"/>
      <c r="M5673" s="12"/>
    </row>
    <row r="5674" spans="4:13">
      <c r="D5674" s="12"/>
      <c r="E5674" s="89"/>
      <c r="F5674" s="12"/>
      <c r="G5674" s="12"/>
      <c r="H5674" s="12"/>
      <c r="I5674" s="12"/>
      <c r="J5674" s="12"/>
      <c r="K5674" s="12"/>
      <c r="L5674" s="12"/>
      <c r="M5674" s="12"/>
    </row>
    <row r="5675" spans="4:13">
      <c r="D5675" s="12"/>
      <c r="E5675" s="89"/>
      <c r="F5675" s="12"/>
      <c r="G5675" s="12"/>
      <c r="H5675" s="12"/>
      <c r="I5675" s="12"/>
      <c r="J5675" s="12"/>
      <c r="K5675" s="12"/>
      <c r="L5675" s="12"/>
      <c r="M5675" s="12"/>
    </row>
    <row r="5676" spans="4:13">
      <c r="D5676" s="12"/>
      <c r="E5676" s="89"/>
      <c r="F5676" s="12"/>
      <c r="G5676" s="12"/>
      <c r="H5676" s="12"/>
      <c r="I5676" s="12"/>
      <c r="J5676" s="12"/>
      <c r="K5676" s="12"/>
      <c r="L5676" s="12"/>
      <c r="M5676" s="12"/>
    </row>
    <row r="5677" spans="4:13">
      <c r="D5677" s="12"/>
      <c r="E5677" s="89"/>
      <c r="F5677" s="12"/>
      <c r="G5677" s="12"/>
      <c r="H5677" s="12"/>
      <c r="I5677" s="12"/>
      <c r="J5677" s="12"/>
      <c r="K5677" s="12"/>
      <c r="L5677" s="12"/>
      <c r="M5677" s="12"/>
    </row>
    <row r="5678" spans="4:13">
      <c r="D5678" s="12"/>
      <c r="E5678" s="89"/>
      <c r="F5678" s="12"/>
      <c r="G5678" s="12"/>
      <c r="H5678" s="12"/>
      <c r="I5678" s="12"/>
      <c r="J5678" s="12"/>
      <c r="K5678" s="12"/>
      <c r="L5678" s="12"/>
      <c r="M5678" s="12"/>
    </row>
    <row r="5679" spans="4:13">
      <c r="D5679" s="12"/>
      <c r="E5679" s="89"/>
      <c r="F5679" s="12"/>
      <c r="G5679" s="12"/>
      <c r="H5679" s="12"/>
      <c r="I5679" s="12"/>
      <c r="J5679" s="12"/>
      <c r="K5679" s="12"/>
      <c r="L5679" s="12"/>
      <c r="M5679" s="12"/>
    </row>
    <row r="5680" spans="4:13">
      <c r="D5680" s="12"/>
      <c r="E5680" s="89"/>
      <c r="F5680" s="12"/>
      <c r="G5680" s="12"/>
      <c r="H5680" s="12"/>
      <c r="I5680" s="12"/>
      <c r="J5680" s="12"/>
      <c r="K5680" s="12"/>
      <c r="L5680" s="12"/>
      <c r="M5680" s="12"/>
    </row>
    <row r="5681" spans="4:13">
      <c r="D5681" s="12"/>
      <c r="E5681" s="89"/>
      <c r="F5681" s="12"/>
      <c r="G5681" s="12"/>
      <c r="H5681" s="12"/>
      <c r="I5681" s="12"/>
      <c r="J5681" s="12"/>
      <c r="K5681" s="12"/>
      <c r="L5681" s="12"/>
      <c r="M5681" s="12"/>
    </row>
    <row r="5682" spans="4:13">
      <c r="D5682" s="12"/>
      <c r="E5682" s="89"/>
      <c r="F5682" s="12"/>
      <c r="G5682" s="12"/>
      <c r="H5682" s="12"/>
      <c r="I5682" s="12"/>
      <c r="J5682" s="12"/>
      <c r="K5682" s="12"/>
      <c r="L5682" s="12"/>
      <c r="M5682" s="12"/>
    </row>
    <row r="5683" spans="4:13">
      <c r="D5683" s="12"/>
      <c r="E5683" s="89"/>
      <c r="F5683" s="12"/>
      <c r="G5683" s="12"/>
      <c r="H5683" s="12"/>
      <c r="I5683" s="12"/>
      <c r="J5683" s="12"/>
      <c r="K5683" s="12"/>
      <c r="L5683" s="12"/>
      <c r="M5683" s="12"/>
    </row>
    <row r="5684" spans="4:13">
      <c r="D5684" s="12"/>
      <c r="E5684" s="89"/>
      <c r="F5684" s="12"/>
      <c r="G5684" s="12"/>
      <c r="H5684" s="12"/>
      <c r="I5684" s="12"/>
      <c r="J5684" s="12"/>
      <c r="K5684" s="12"/>
      <c r="L5684" s="12"/>
      <c r="M5684" s="12"/>
    </row>
    <row r="5685" spans="4:13">
      <c r="D5685" s="12"/>
      <c r="E5685" s="89"/>
      <c r="F5685" s="12"/>
      <c r="G5685" s="12"/>
      <c r="H5685" s="12"/>
      <c r="I5685" s="12"/>
      <c r="J5685" s="12"/>
      <c r="K5685" s="12"/>
      <c r="L5685" s="12"/>
      <c r="M5685" s="12"/>
    </row>
    <row r="5686" spans="4:13">
      <c r="D5686" s="12"/>
      <c r="E5686" s="89"/>
      <c r="F5686" s="12"/>
      <c r="G5686" s="12"/>
      <c r="H5686" s="12"/>
      <c r="I5686" s="12"/>
      <c r="J5686" s="12"/>
      <c r="K5686" s="12"/>
      <c r="L5686" s="12"/>
      <c r="M5686" s="12"/>
    </row>
    <row r="5687" spans="4:13">
      <c r="D5687" s="12"/>
      <c r="E5687" s="89"/>
      <c r="F5687" s="12"/>
      <c r="G5687" s="12"/>
      <c r="H5687" s="12"/>
      <c r="I5687" s="12"/>
      <c r="J5687" s="12"/>
      <c r="K5687" s="12"/>
      <c r="L5687" s="12"/>
      <c r="M5687" s="12"/>
    </row>
    <row r="5688" spans="4:13">
      <c r="D5688" s="12"/>
      <c r="E5688" s="89"/>
      <c r="F5688" s="12"/>
      <c r="G5688" s="12"/>
      <c r="H5688" s="12"/>
      <c r="I5688" s="12"/>
      <c r="J5688" s="12"/>
      <c r="K5688" s="12"/>
      <c r="L5688" s="12"/>
      <c r="M5688" s="12"/>
    </row>
    <row r="5689" spans="4:13">
      <c r="D5689" s="12"/>
      <c r="E5689" s="89"/>
      <c r="F5689" s="12"/>
      <c r="G5689" s="12"/>
      <c r="H5689" s="12"/>
      <c r="I5689" s="12"/>
      <c r="J5689" s="12"/>
      <c r="K5689" s="12"/>
      <c r="L5689" s="12"/>
      <c r="M5689" s="12"/>
    </row>
    <row r="5690" spans="4:13">
      <c r="D5690" s="12"/>
      <c r="E5690" s="89"/>
      <c r="F5690" s="12"/>
      <c r="G5690" s="12"/>
      <c r="H5690" s="12"/>
      <c r="I5690" s="12"/>
      <c r="J5690" s="12"/>
      <c r="K5690" s="12"/>
      <c r="L5690" s="12"/>
      <c r="M5690" s="12"/>
    </row>
    <row r="5691" spans="4:13">
      <c r="D5691" s="12"/>
      <c r="E5691" s="89"/>
      <c r="F5691" s="12"/>
      <c r="G5691" s="12"/>
      <c r="H5691" s="12"/>
      <c r="I5691" s="12"/>
      <c r="J5691" s="12"/>
      <c r="K5691" s="12"/>
      <c r="L5691" s="12"/>
      <c r="M5691" s="12"/>
    </row>
    <row r="5692" spans="4:13">
      <c r="D5692" s="12"/>
      <c r="E5692" s="89"/>
      <c r="F5692" s="12"/>
      <c r="G5692" s="12"/>
      <c r="H5692" s="12"/>
      <c r="I5692" s="12"/>
      <c r="J5692" s="12"/>
      <c r="K5692" s="12"/>
      <c r="L5692" s="12"/>
      <c r="M5692" s="12"/>
    </row>
    <row r="5693" spans="4:13">
      <c r="D5693" s="12"/>
      <c r="E5693" s="89"/>
      <c r="F5693" s="12"/>
      <c r="G5693" s="12"/>
      <c r="H5693" s="12"/>
      <c r="I5693" s="12"/>
      <c r="J5693" s="12"/>
      <c r="K5693" s="12"/>
      <c r="L5693" s="12"/>
      <c r="M5693" s="12"/>
    </row>
    <row r="5694" spans="4:13">
      <c r="D5694" s="12"/>
      <c r="E5694" s="89"/>
      <c r="F5694" s="12"/>
      <c r="G5694" s="12"/>
      <c r="H5694" s="12"/>
      <c r="I5694" s="12"/>
      <c r="J5694" s="12"/>
      <c r="K5694" s="12"/>
      <c r="L5694" s="12"/>
      <c r="M5694" s="12"/>
    </row>
    <row r="5695" spans="4:13">
      <c r="D5695" s="12"/>
      <c r="E5695" s="89"/>
      <c r="F5695" s="12"/>
      <c r="G5695" s="12"/>
      <c r="H5695" s="12"/>
      <c r="I5695" s="12"/>
      <c r="J5695" s="12"/>
      <c r="K5695" s="12"/>
      <c r="L5695" s="12"/>
      <c r="M5695" s="12"/>
    </row>
    <row r="5696" spans="4:13">
      <c r="D5696" s="12"/>
      <c r="E5696" s="89"/>
      <c r="F5696" s="12"/>
      <c r="G5696" s="12"/>
      <c r="H5696" s="12"/>
      <c r="I5696" s="12"/>
      <c r="J5696" s="12"/>
      <c r="K5696" s="12"/>
      <c r="L5696" s="12"/>
      <c r="M5696" s="12"/>
    </row>
    <row r="5697" spans="4:13">
      <c r="D5697" s="12"/>
      <c r="E5697" s="89"/>
      <c r="F5697" s="12"/>
      <c r="G5697" s="12"/>
      <c r="H5697" s="12"/>
      <c r="I5697" s="12"/>
      <c r="J5697" s="12"/>
      <c r="K5697" s="12"/>
      <c r="L5697" s="12"/>
      <c r="M5697" s="12"/>
    </row>
    <row r="5698" spans="4:13">
      <c r="D5698" s="12"/>
      <c r="E5698" s="89"/>
      <c r="F5698" s="12"/>
      <c r="G5698" s="12"/>
      <c r="H5698" s="12"/>
      <c r="I5698" s="12"/>
      <c r="J5698" s="12"/>
      <c r="K5698" s="12"/>
      <c r="L5698" s="12"/>
      <c r="M5698" s="12"/>
    </row>
    <row r="5699" spans="4:13">
      <c r="D5699" s="12"/>
      <c r="E5699" s="89"/>
      <c r="F5699" s="12"/>
      <c r="G5699" s="12"/>
      <c r="H5699" s="12"/>
      <c r="I5699" s="12"/>
      <c r="J5699" s="12"/>
      <c r="K5699" s="12"/>
      <c r="L5699" s="12"/>
      <c r="M5699" s="12"/>
    </row>
    <row r="5700" spans="4:13">
      <c r="D5700" s="12"/>
      <c r="E5700" s="89"/>
      <c r="F5700" s="12"/>
      <c r="G5700" s="12"/>
      <c r="H5700" s="12"/>
      <c r="I5700" s="12"/>
      <c r="J5700" s="12"/>
      <c r="K5700" s="12"/>
      <c r="L5700" s="12"/>
      <c r="M5700" s="12"/>
    </row>
    <row r="5701" spans="4:13">
      <c r="D5701" s="12"/>
      <c r="E5701" s="89"/>
      <c r="F5701" s="12"/>
      <c r="G5701" s="12"/>
      <c r="H5701" s="12"/>
      <c r="I5701" s="12"/>
      <c r="J5701" s="12"/>
      <c r="K5701" s="12"/>
      <c r="L5701" s="12"/>
      <c r="M5701" s="12"/>
    </row>
    <row r="5702" spans="4:13">
      <c r="D5702" s="12"/>
      <c r="E5702" s="89"/>
      <c r="F5702" s="12"/>
      <c r="G5702" s="12"/>
      <c r="H5702" s="12"/>
      <c r="I5702" s="12"/>
      <c r="J5702" s="12"/>
      <c r="K5702" s="12"/>
      <c r="L5702" s="12"/>
      <c r="M5702" s="12"/>
    </row>
    <row r="5703" spans="4:13">
      <c r="D5703" s="12"/>
      <c r="E5703" s="89"/>
      <c r="F5703" s="12"/>
      <c r="G5703" s="12"/>
      <c r="H5703" s="12"/>
      <c r="I5703" s="12"/>
      <c r="J5703" s="12"/>
      <c r="K5703" s="12"/>
      <c r="L5703" s="12"/>
      <c r="M5703" s="12"/>
    </row>
    <row r="5704" spans="4:13">
      <c r="D5704" s="12"/>
      <c r="E5704" s="89"/>
      <c r="F5704" s="12"/>
      <c r="G5704" s="12"/>
      <c r="H5704" s="12"/>
      <c r="I5704" s="12"/>
      <c r="J5704" s="12"/>
      <c r="K5704" s="12"/>
      <c r="L5704" s="12"/>
      <c r="M5704" s="12"/>
    </row>
    <row r="5705" spans="4:13">
      <c r="D5705" s="12"/>
      <c r="E5705" s="89"/>
      <c r="F5705" s="12"/>
      <c r="G5705" s="12"/>
      <c r="H5705" s="12"/>
      <c r="I5705" s="12"/>
      <c r="J5705" s="12"/>
      <c r="K5705" s="12"/>
      <c r="L5705" s="12"/>
      <c r="M5705" s="12"/>
    </row>
    <row r="5706" spans="4:13">
      <c r="D5706" s="12"/>
      <c r="E5706" s="89"/>
      <c r="F5706" s="12"/>
      <c r="G5706" s="12"/>
      <c r="H5706" s="12"/>
      <c r="I5706" s="12"/>
      <c r="J5706" s="12"/>
      <c r="K5706" s="12"/>
      <c r="L5706" s="12"/>
      <c r="M5706" s="12"/>
    </row>
    <row r="5707" spans="4:13">
      <c r="D5707" s="12"/>
      <c r="E5707" s="89"/>
      <c r="F5707" s="12"/>
      <c r="G5707" s="12"/>
      <c r="H5707" s="12"/>
      <c r="I5707" s="12"/>
      <c r="J5707" s="12"/>
      <c r="K5707" s="12"/>
      <c r="L5707" s="12"/>
      <c r="M5707" s="12"/>
    </row>
    <row r="5708" spans="4:13">
      <c r="D5708" s="12"/>
      <c r="E5708" s="89"/>
      <c r="F5708" s="12"/>
      <c r="G5708" s="12"/>
      <c r="H5708" s="12"/>
      <c r="I5708" s="12"/>
      <c r="J5708" s="12"/>
      <c r="K5708" s="12"/>
      <c r="L5708" s="12"/>
      <c r="M5708" s="12"/>
    </row>
    <row r="5709" spans="4:13">
      <c r="D5709" s="12"/>
      <c r="E5709" s="89"/>
      <c r="F5709" s="12"/>
      <c r="G5709" s="12"/>
      <c r="H5709" s="12"/>
      <c r="I5709" s="12"/>
      <c r="J5709" s="12"/>
      <c r="K5709" s="12"/>
      <c r="L5709" s="12"/>
      <c r="M5709" s="12"/>
    </row>
    <row r="5710" spans="4:13">
      <c r="D5710" s="12"/>
      <c r="E5710" s="89"/>
      <c r="F5710" s="12"/>
      <c r="G5710" s="12"/>
      <c r="H5710" s="12"/>
      <c r="I5710" s="12"/>
      <c r="J5710" s="12"/>
      <c r="K5710" s="12"/>
      <c r="L5710" s="12"/>
      <c r="M5710" s="12"/>
    </row>
    <row r="5711" spans="4:13">
      <c r="D5711" s="12"/>
      <c r="E5711" s="89"/>
      <c r="F5711" s="12"/>
      <c r="G5711" s="12"/>
      <c r="H5711" s="12"/>
      <c r="I5711" s="12"/>
      <c r="J5711" s="12"/>
      <c r="K5711" s="12"/>
      <c r="L5711" s="12"/>
      <c r="M5711" s="12"/>
    </row>
    <row r="5712" spans="4:13">
      <c r="D5712" s="12"/>
      <c r="E5712" s="89"/>
      <c r="F5712" s="12"/>
      <c r="G5712" s="12"/>
      <c r="H5712" s="12"/>
      <c r="I5712" s="12"/>
      <c r="J5712" s="12"/>
      <c r="K5712" s="12"/>
      <c r="L5712" s="12"/>
      <c r="M5712" s="12"/>
    </row>
    <row r="5713" spans="4:13">
      <c r="D5713" s="12"/>
      <c r="E5713" s="89"/>
      <c r="F5713" s="12"/>
      <c r="G5713" s="12"/>
      <c r="H5713" s="12"/>
      <c r="I5713" s="12"/>
      <c r="J5713" s="12"/>
      <c r="K5713" s="12"/>
      <c r="L5713" s="12"/>
      <c r="M5713" s="12"/>
    </row>
    <row r="5714" spans="4:13">
      <c r="D5714" s="12"/>
      <c r="E5714" s="89"/>
      <c r="F5714" s="12"/>
      <c r="G5714" s="12"/>
      <c r="H5714" s="12"/>
      <c r="I5714" s="12"/>
      <c r="J5714" s="12"/>
      <c r="K5714" s="12"/>
      <c r="L5714" s="12"/>
      <c r="M5714" s="12"/>
    </row>
    <row r="5715" spans="4:13">
      <c r="D5715" s="12"/>
      <c r="E5715" s="89"/>
      <c r="F5715" s="12"/>
      <c r="G5715" s="12"/>
      <c r="H5715" s="12"/>
      <c r="I5715" s="12"/>
      <c r="J5715" s="12"/>
      <c r="K5715" s="12"/>
      <c r="L5715" s="12"/>
      <c r="M5715" s="12"/>
    </row>
    <row r="5716" spans="4:13">
      <c r="D5716" s="12"/>
      <c r="E5716" s="89"/>
      <c r="F5716" s="12"/>
      <c r="G5716" s="12"/>
      <c r="H5716" s="12"/>
      <c r="I5716" s="12"/>
      <c r="J5716" s="12"/>
      <c r="K5716" s="12"/>
      <c r="L5716" s="12"/>
      <c r="M5716" s="12"/>
    </row>
    <row r="5717" spans="4:13">
      <c r="D5717" s="12"/>
      <c r="E5717" s="89"/>
      <c r="F5717" s="12"/>
      <c r="G5717" s="12"/>
      <c r="H5717" s="12"/>
      <c r="I5717" s="12"/>
      <c r="J5717" s="12"/>
      <c r="K5717" s="12"/>
      <c r="L5717" s="12"/>
      <c r="M5717" s="12"/>
    </row>
    <row r="5718" spans="4:13">
      <c r="D5718" s="12"/>
      <c r="E5718" s="89"/>
      <c r="F5718" s="12"/>
      <c r="G5718" s="12"/>
      <c r="H5718" s="12"/>
      <c r="I5718" s="12"/>
      <c r="J5718" s="12"/>
      <c r="K5718" s="12"/>
      <c r="L5718" s="12"/>
      <c r="M5718" s="12"/>
    </row>
    <row r="5719" spans="4:13">
      <c r="D5719" s="12"/>
      <c r="E5719" s="89"/>
      <c r="F5719" s="12"/>
      <c r="G5719" s="12"/>
      <c r="H5719" s="12"/>
      <c r="I5719" s="12"/>
      <c r="J5719" s="12"/>
      <c r="K5719" s="12"/>
      <c r="L5719" s="12"/>
      <c r="M5719" s="12"/>
    </row>
    <row r="5720" spans="4:13">
      <c r="D5720" s="12"/>
      <c r="E5720" s="89"/>
      <c r="F5720" s="12"/>
      <c r="G5720" s="12"/>
      <c r="H5720" s="12"/>
      <c r="I5720" s="12"/>
      <c r="J5720" s="12"/>
      <c r="K5720" s="12"/>
      <c r="L5720" s="12"/>
      <c r="M5720" s="12"/>
    </row>
    <row r="5721" spans="4:13">
      <c r="D5721" s="12"/>
      <c r="E5721" s="89"/>
      <c r="F5721" s="12"/>
      <c r="G5721" s="12"/>
      <c r="H5721" s="12"/>
      <c r="I5721" s="12"/>
      <c r="J5721" s="12"/>
      <c r="K5721" s="12"/>
      <c r="L5721" s="12"/>
      <c r="M5721" s="12"/>
    </row>
    <row r="5722" spans="4:13">
      <c r="D5722" s="12"/>
      <c r="E5722" s="89"/>
      <c r="F5722" s="12"/>
      <c r="G5722" s="12"/>
      <c r="H5722" s="12"/>
      <c r="I5722" s="12"/>
      <c r="J5722" s="12"/>
      <c r="K5722" s="12"/>
      <c r="L5722" s="12"/>
      <c r="M5722" s="12"/>
    </row>
    <row r="5723" spans="4:13">
      <c r="D5723" s="12"/>
      <c r="E5723" s="89"/>
      <c r="F5723" s="12"/>
      <c r="G5723" s="12"/>
      <c r="H5723" s="12"/>
      <c r="I5723" s="12"/>
      <c r="J5723" s="12"/>
      <c r="K5723" s="12"/>
      <c r="L5723" s="12"/>
      <c r="M5723" s="12"/>
    </row>
    <row r="5724" spans="4:13">
      <c r="D5724" s="12"/>
      <c r="E5724" s="89"/>
      <c r="F5724" s="12"/>
      <c r="G5724" s="12"/>
      <c r="H5724" s="12"/>
      <c r="I5724" s="12"/>
      <c r="J5724" s="12"/>
      <c r="K5724" s="12"/>
      <c r="L5724" s="12"/>
      <c r="M5724" s="12"/>
    </row>
    <row r="5725" spans="4:13">
      <c r="D5725" s="12"/>
      <c r="E5725" s="89"/>
      <c r="F5725" s="12"/>
      <c r="G5725" s="12"/>
      <c r="H5725" s="12"/>
      <c r="I5725" s="12"/>
      <c r="J5725" s="12"/>
      <c r="K5725" s="12"/>
      <c r="L5725" s="12"/>
      <c r="M5725" s="12"/>
    </row>
    <row r="5726" spans="4:13">
      <c r="D5726" s="12"/>
      <c r="E5726" s="89"/>
      <c r="F5726" s="12"/>
      <c r="G5726" s="12"/>
      <c r="H5726" s="12"/>
      <c r="I5726" s="12"/>
      <c r="J5726" s="12"/>
      <c r="K5726" s="12"/>
      <c r="L5726" s="12"/>
      <c r="M5726" s="12"/>
    </row>
    <row r="5727" spans="4:13">
      <c r="D5727" s="12"/>
      <c r="E5727" s="89"/>
      <c r="F5727" s="12"/>
      <c r="G5727" s="12"/>
      <c r="H5727" s="12"/>
      <c r="I5727" s="12"/>
      <c r="J5727" s="12"/>
      <c r="K5727" s="12"/>
      <c r="L5727" s="12"/>
      <c r="M5727" s="12"/>
    </row>
    <row r="5728" spans="4:13">
      <c r="D5728" s="12"/>
      <c r="E5728" s="89"/>
      <c r="F5728" s="12"/>
      <c r="G5728" s="12"/>
      <c r="H5728" s="12"/>
      <c r="I5728" s="12"/>
      <c r="J5728" s="12"/>
      <c r="K5728" s="12"/>
      <c r="L5728" s="12"/>
      <c r="M5728" s="12"/>
    </row>
    <row r="5729" spans="4:13">
      <c r="D5729" s="12"/>
      <c r="E5729" s="89"/>
      <c r="F5729" s="12"/>
      <c r="G5729" s="12"/>
      <c r="H5729" s="12"/>
      <c r="I5729" s="12"/>
      <c r="J5729" s="12"/>
      <c r="K5729" s="12"/>
      <c r="L5729" s="12"/>
      <c r="M5729" s="12"/>
    </row>
    <row r="5730" spans="4:13">
      <c r="D5730" s="12"/>
      <c r="E5730" s="89"/>
      <c r="F5730" s="12"/>
      <c r="G5730" s="12"/>
      <c r="H5730" s="12"/>
      <c r="I5730" s="12"/>
      <c r="J5730" s="12"/>
      <c r="K5730" s="12"/>
      <c r="L5730" s="12"/>
      <c r="M5730" s="12"/>
    </row>
    <row r="5731" spans="4:13">
      <c r="D5731" s="12"/>
      <c r="E5731" s="89"/>
      <c r="F5731" s="12"/>
      <c r="G5731" s="12"/>
      <c r="H5731" s="12"/>
      <c r="I5731" s="12"/>
      <c r="J5731" s="12"/>
      <c r="K5731" s="12"/>
      <c r="L5731" s="12"/>
      <c r="M5731" s="12"/>
    </row>
    <row r="5732" spans="4:13">
      <c r="D5732" s="12"/>
      <c r="E5732" s="89"/>
      <c r="F5732" s="12"/>
      <c r="G5732" s="12"/>
      <c r="H5732" s="12"/>
      <c r="I5732" s="12"/>
      <c r="J5732" s="12"/>
      <c r="K5732" s="12"/>
      <c r="L5732" s="12"/>
      <c r="M5732" s="12"/>
    </row>
    <row r="5733" spans="4:13">
      <c r="D5733" s="12"/>
      <c r="E5733" s="89"/>
      <c r="F5733" s="12"/>
      <c r="G5733" s="12"/>
      <c r="H5733" s="12"/>
      <c r="I5733" s="12"/>
      <c r="J5733" s="12"/>
      <c r="K5733" s="12"/>
      <c r="L5733" s="12"/>
      <c r="M5733" s="12"/>
    </row>
    <row r="5734" spans="4:13">
      <c r="D5734" s="12"/>
      <c r="E5734" s="89"/>
      <c r="F5734" s="12"/>
      <c r="G5734" s="12"/>
      <c r="H5734" s="12"/>
      <c r="I5734" s="12"/>
      <c r="J5734" s="12"/>
      <c r="K5734" s="12"/>
      <c r="L5734" s="12"/>
      <c r="M5734" s="12"/>
    </row>
    <row r="5735" spans="4:13">
      <c r="D5735" s="12"/>
      <c r="E5735" s="89"/>
      <c r="F5735" s="12"/>
      <c r="G5735" s="12"/>
      <c r="H5735" s="12"/>
      <c r="I5735" s="12"/>
      <c r="J5735" s="12"/>
      <c r="K5735" s="12"/>
      <c r="L5735" s="12"/>
      <c r="M5735" s="12"/>
    </row>
    <row r="5736" spans="4:13">
      <c r="D5736" s="12"/>
      <c r="E5736" s="89"/>
      <c r="F5736" s="12"/>
      <c r="G5736" s="12"/>
      <c r="H5736" s="12"/>
      <c r="I5736" s="12"/>
      <c r="J5736" s="12"/>
      <c r="K5736" s="12"/>
      <c r="L5736" s="12"/>
      <c r="M5736" s="12"/>
    </row>
    <row r="5737" spans="4:13">
      <c r="D5737" s="12"/>
      <c r="E5737" s="89"/>
      <c r="F5737" s="12"/>
      <c r="G5737" s="12"/>
      <c r="H5737" s="12"/>
      <c r="I5737" s="12"/>
      <c r="J5737" s="12"/>
      <c r="K5737" s="12"/>
      <c r="L5737" s="12"/>
      <c r="M5737" s="12"/>
    </row>
    <row r="5738" spans="4:13">
      <c r="D5738" s="12"/>
      <c r="E5738" s="89"/>
      <c r="F5738" s="12"/>
      <c r="G5738" s="12"/>
      <c r="H5738" s="12"/>
      <c r="I5738" s="12"/>
      <c r="J5738" s="12"/>
      <c r="K5738" s="12"/>
      <c r="L5738" s="12"/>
      <c r="M5738" s="12"/>
    </row>
    <row r="5739" spans="4:13">
      <c r="D5739" s="12"/>
      <c r="E5739" s="89"/>
      <c r="F5739" s="12"/>
      <c r="G5739" s="12"/>
      <c r="H5739" s="12"/>
      <c r="I5739" s="12"/>
      <c r="J5739" s="12"/>
      <c r="K5739" s="12"/>
      <c r="L5739" s="12"/>
      <c r="M5739" s="12"/>
    </row>
    <row r="5740" spans="4:13">
      <c r="D5740" s="12"/>
      <c r="E5740" s="89"/>
      <c r="F5740" s="12"/>
      <c r="G5740" s="12"/>
      <c r="H5740" s="12"/>
      <c r="I5740" s="12"/>
      <c r="J5740" s="12"/>
      <c r="K5740" s="12"/>
      <c r="L5740" s="12"/>
      <c r="M5740" s="12"/>
    </row>
    <row r="5741" spans="4:13">
      <c r="D5741" s="12"/>
      <c r="E5741" s="89"/>
      <c r="F5741" s="12"/>
      <c r="G5741" s="12"/>
      <c r="H5741" s="12"/>
      <c r="I5741" s="12"/>
      <c r="J5741" s="12"/>
      <c r="K5741" s="12"/>
      <c r="L5741" s="12"/>
      <c r="M5741" s="12"/>
    </row>
    <row r="5742" spans="4:13">
      <c r="D5742" s="12"/>
      <c r="E5742" s="89"/>
      <c r="F5742" s="12"/>
      <c r="G5742" s="12"/>
      <c r="H5742" s="12"/>
      <c r="I5742" s="12"/>
      <c r="J5742" s="12"/>
      <c r="K5742" s="12"/>
      <c r="L5742" s="12"/>
      <c r="M5742" s="12"/>
    </row>
    <row r="5743" spans="4:13">
      <c r="D5743" s="12"/>
      <c r="E5743" s="89"/>
      <c r="F5743" s="12"/>
      <c r="G5743" s="12"/>
      <c r="H5743" s="12"/>
      <c r="I5743" s="12"/>
      <c r="J5743" s="12"/>
      <c r="K5743" s="12"/>
      <c r="L5743" s="12"/>
      <c r="M5743" s="12"/>
    </row>
    <row r="5744" spans="4:13">
      <c r="D5744" s="12"/>
      <c r="E5744" s="89"/>
      <c r="F5744" s="12"/>
      <c r="G5744" s="12"/>
      <c r="H5744" s="12"/>
      <c r="I5744" s="12"/>
      <c r="J5744" s="12"/>
      <c r="K5744" s="12"/>
      <c r="L5744" s="12"/>
      <c r="M5744" s="12"/>
    </row>
    <row r="5745" spans="4:13">
      <c r="D5745" s="12"/>
      <c r="E5745" s="89"/>
      <c r="F5745" s="12"/>
      <c r="G5745" s="12"/>
      <c r="H5745" s="12"/>
      <c r="I5745" s="12"/>
      <c r="J5745" s="12"/>
      <c r="K5745" s="12"/>
      <c r="L5745" s="12"/>
      <c r="M5745" s="12"/>
    </row>
    <row r="5746" spans="4:13">
      <c r="D5746" s="12"/>
      <c r="E5746" s="89"/>
      <c r="F5746" s="12"/>
      <c r="G5746" s="12"/>
      <c r="H5746" s="12"/>
      <c r="I5746" s="12"/>
      <c r="J5746" s="12"/>
      <c r="K5746" s="12"/>
      <c r="L5746" s="12"/>
      <c r="M5746" s="12"/>
    </row>
    <row r="5747" spans="4:13">
      <c r="D5747" s="12"/>
      <c r="E5747" s="89"/>
      <c r="F5747" s="12"/>
      <c r="G5747" s="12"/>
      <c r="H5747" s="12"/>
      <c r="I5747" s="12"/>
      <c r="J5747" s="12"/>
      <c r="K5747" s="12"/>
      <c r="L5747" s="12"/>
      <c r="M5747" s="12"/>
    </row>
    <row r="5748" spans="4:13">
      <c r="D5748" s="12"/>
      <c r="E5748" s="89"/>
      <c r="F5748" s="12"/>
      <c r="G5748" s="12"/>
      <c r="H5748" s="12"/>
      <c r="I5748" s="12"/>
      <c r="J5748" s="12"/>
      <c r="K5748" s="12"/>
      <c r="L5748" s="12"/>
      <c r="M5748" s="12"/>
    </row>
    <row r="5749" spans="4:13">
      <c r="D5749" s="12"/>
      <c r="E5749" s="89"/>
      <c r="F5749" s="12"/>
      <c r="G5749" s="12"/>
      <c r="H5749" s="12"/>
      <c r="I5749" s="12"/>
      <c r="J5749" s="12"/>
      <c r="K5749" s="12"/>
      <c r="L5749" s="12"/>
      <c r="M5749" s="12"/>
    </row>
    <row r="5750" spans="4:13">
      <c r="D5750" s="12"/>
      <c r="E5750" s="89"/>
      <c r="F5750" s="12"/>
      <c r="G5750" s="12"/>
      <c r="H5750" s="12"/>
      <c r="I5750" s="12"/>
      <c r="J5750" s="12"/>
      <c r="K5750" s="12"/>
      <c r="L5750" s="12"/>
      <c r="M5750" s="12"/>
    </row>
    <row r="5751" spans="4:13">
      <c r="D5751" s="12"/>
      <c r="E5751" s="89"/>
      <c r="F5751" s="12"/>
      <c r="G5751" s="12"/>
      <c r="H5751" s="12"/>
      <c r="I5751" s="12"/>
      <c r="J5751" s="12"/>
      <c r="K5751" s="12"/>
      <c r="L5751" s="12"/>
      <c r="M5751" s="12"/>
    </row>
    <row r="5752" spans="4:13">
      <c r="D5752" s="12"/>
      <c r="E5752" s="89"/>
      <c r="F5752" s="12"/>
      <c r="G5752" s="12"/>
      <c r="H5752" s="12"/>
      <c r="I5752" s="12"/>
      <c r="J5752" s="12"/>
      <c r="K5752" s="12"/>
      <c r="L5752" s="12"/>
      <c r="M5752" s="12"/>
    </row>
    <row r="5753" spans="4:13">
      <c r="D5753" s="12"/>
      <c r="E5753" s="89"/>
      <c r="F5753" s="12"/>
      <c r="G5753" s="12"/>
      <c r="H5753" s="12"/>
      <c r="I5753" s="12"/>
      <c r="J5753" s="12"/>
      <c r="K5753" s="12"/>
      <c r="L5753" s="12"/>
      <c r="M5753" s="12"/>
    </row>
    <row r="5754" spans="4:13">
      <c r="D5754" s="12"/>
      <c r="E5754" s="89"/>
      <c r="F5754" s="12"/>
      <c r="G5754" s="12"/>
      <c r="H5754" s="12"/>
      <c r="I5754" s="12"/>
      <c r="J5754" s="12"/>
      <c r="K5754" s="12"/>
      <c r="L5754" s="12"/>
      <c r="M5754" s="12"/>
    </row>
    <row r="5755" spans="4:13">
      <c r="D5755" s="12"/>
      <c r="E5755" s="89"/>
      <c r="F5755" s="12"/>
      <c r="G5755" s="12"/>
      <c r="H5755" s="12"/>
      <c r="I5755" s="12"/>
      <c r="J5755" s="12"/>
      <c r="K5755" s="12"/>
      <c r="L5755" s="12"/>
      <c r="M5755" s="12"/>
    </row>
    <row r="5756" spans="4:13">
      <c r="D5756" s="12"/>
      <c r="E5756" s="89"/>
      <c r="F5756" s="12"/>
      <c r="G5756" s="12"/>
      <c r="H5756" s="12"/>
      <c r="I5756" s="12"/>
      <c r="J5756" s="12"/>
      <c r="K5756" s="12"/>
      <c r="L5756" s="12"/>
      <c r="M5756" s="12"/>
    </row>
    <row r="5757" spans="4:13">
      <c r="D5757" s="12"/>
      <c r="E5757" s="89"/>
      <c r="F5757" s="12"/>
      <c r="G5757" s="12"/>
      <c r="H5757" s="12"/>
      <c r="I5757" s="12"/>
      <c r="J5757" s="12"/>
      <c r="K5757" s="12"/>
      <c r="L5757" s="12"/>
      <c r="M5757" s="12"/>
    </row>
    <row r="5758" spans="4:13">
      <c r="D5758" s="12"/>
      <c r="E5758" s="89"/>
      <c r="F5758" s="12"/>
      <c r="G5758" s="12"/>
      <c r="H5758" s="12"/>
      <c r="I5758" s="12"/>
      <c r="J5758" s="12"/>
      <c r="K5758" s="12"/>
      <c r="L5758" s="12"/>
      <c r="M5758" s="12"/>
    </row>
    <row r="5759" spans="4:13">
      <c r="D5759" s="12"/>
      <c r="E5759" s="89"/>
      <c r="F5759" s="12"/>
      <c r="G5759" s="12"/>
      <c r="H5759" s="12"/>
      <c r="I5759" s="12"/>
      <c r="J5759" s="12"/>
      <c r="K5759" s="12"/>
      <c r="L5759" s="12"/>
      <c r="M5759" s="12"/>
    </row>
    <row r="5760" spans="4:13">
      <c r="D5760" s="12"/>
      <c r="E5760" s="89"/>
      <c r="F5760" s="12"/>
      <c r="G5760" s="12"/>
      <c r="H5760" s="12"/>
      <c r="I5760" s="12"/>
      <c r="J5760" s="12"/>
      <c r="K5760" s="12"/>
      <c r="L5760" s="12"/>
      <c r="M5760" s="12"/>
    </row>
    <row r="5761" spans="4:13">
      <c r="D5761" s="12"/>
      <c r="E5761" s="89"/>
      <c r="F5761" s="12"/>
      <c r="G5761" s="12"/>
      <c r="H5761" s="12"/>
      <c r="I5761" s="12"/>
      <c r="J5761" s="12"/>
      <c r="K5761" s="12"/>
      <c r="L5761" s="12"/>
      <c r="M5761" s="12"/>
    </row>
    <row r="5762" spans="4:13">
      <c r="D5762" s="12"/>
      <c r="E5762" s="89"/>
      <c r="F5762" s="12"/>
      <c r="G5762" s="12"/>
      <c r="H5762" s="12"/>
      <c r="I5762" s="12"/>
      <c r="J5762" s="12"/>
      <c r="K5762" s="12"/>
      <c r="L5762" s="12"/>
      <c r="M5762" s="12"/>
    </row>
    <row r="5763" spans="4:13">
      <c r="D5763" s="12"/>
      <c r="E5763" s="89"/>
      <c r="F5763" s="12"/>
      <c r="G5763" s="12"/>
      <c r="H5763" s="12"/>
      <c r="I5763" s="12"/>
      <c r="J5763" s="12"/>
      <c r="K5763" s="12"/>
      <c r="L5763" s="12"/>
      <c r="M5763" s="12"/>
    </row>
    <row r="5764" spans="4:13">
      <c r="D5764" s="12"/>
      <c r="E5764" s="89"/>
      <c r="F5764" s="12"/>
      <c r="G5764" s="12"/>
      <c r="H5764" s="12"/>
      <c r="I5764" s="12"/>
      <c r="J5764" s="12"/>
      <c r="K5764" s="12"/>
      <c r="L5764" s="12"/>
      <c r="M5764" s="12"/>
    </row>
    <row r="5765" spans="4:13">
      <c r="D5765" s="12"/>
      <c r="E5765" s="89"/>
      <c r="F5765" s="12"/>
      <c r="G5765" s="12"/>
      <c r="H5765" s="12"/>
      <c r="I5765" s="12"/>
      <c r="J5765" s="12"/>
      <c r="K5765" s="12"/>
      <c r="L5765" s="12"/>
      <c r="M5765" s="12"/>
    </row>
    <row r="5766" spans="4:13">
      <c r="D5766" s="12"/>
      <c r="E5766" s="89"/>
      <c r="F5766" s="12"/>
      <c r="G5766" s="12"/>
      <c r="H5766" s="12"/>
      <c r="I5766" s="12"/>
      <c r="J5766" s="12"/>
      <c r="K5766" s="12"/>
      <c r="L5766" s="12"/>
      <c r="M5766" s="12"/>
    </row>
    <row r="5767" spans="4:13">
      <c r="D5767" s="12"/>
      <c r="E5767" s="89"/>
      <c r="F5767" s="12"/>
      <c r="G5767" s="12"/>
      <c r="H5767" s="12"/>
      <c r="I5767" s="12"/>
      <c r="J5767" s="12"/>
      <c r="K5767" s="12"/>
      <c r="L5767" s="12"/>
      <c r="M5767" s="12"/>
    </row>
    <row r="5768" spans="4:13">
      <c r="D5768" s="12"/>
      <c r="E5768" s="89"/>
      <c r="F5768" s="12"/>
      <c r="G5768" s="12"/>
      <c r="H5768" s="12"/>
      <c r="I5768" s="12"/>
      <c r="J5768" s="12"/>
      <c r="K5768" s="12"/>
      <c r="L5768" s="12"/>
      <c r="M5768" s="12"/>
    </row>
    <row r="5769" spans="4:13">
      <c r="D5769" s="12"/>
      <c r="E5769" s="89"/>
      <c r="F5769" s="12"/>
      <c r="G5769" s="12"/>
      <c r="H5769" s="12"/>
      <c r="I5769" s="12"/>
      <c r="J5769" s="12"/>
      <c r="K5769" s="12"/>
      <c r="L5769" s="12"/>
      <c r="M5769" s="12"/>
    </row>
    <row r="5770" spans="4:13">
      <c r="D5770" s="12"/>
      <c r="E5770" s="89"/>
      <c r="F5770" s="12"/>
      <c r="G5770" s="12"/>
      <c r="H5770" s="12"/>
      <c r="I5770" s="12"/>
      <c r="J5770" s="12"/>
      <c r="K5770" s="12"/>
      <c r="L5770" s="12"/>
      <c r="M5770" s="12"/>
    </row>
    <row r="5771" spans="4:13">
      <c r="D5771" s="12"/>
      <c r="E5771" s="89"/>
      <c r="F5771" s="12"/>
      <c r="G5771" s="12"/>
      <c r="H5771" s="12"/>
      <c r="I5771" s="12"/>
      <c r="J5771" s="12"/>
      <c r="K5771" s="12"/>
      <c r="L5771" s="12"/>
      <c r="M5771" s="12"/>
    </row>
    <row r="5772" spans="4:13">
      <c r="D5772" s="12"/>
      <c r="E5772" s="89"/>
      <c r="F5772" s="12"/>
      <c r="G5772" s="12"/>
      <c r="H5772" s="12"/>
      <c r="I5772" s="12"/>
      <c r="J5772" s="12"/>
      <c r="K5772" s="12"/>
      <c r="L5772" s="12"/>
      <c r="M5772" s="12"/>
    </row>
    <row r="5773" spans="4:13">
      <c r="D5773" s="12"/>
      <c r="E5773" s="89"/>
      <c r="F5773" s="12"/>
      <c r="G5773" s="12"/>
      <c r="H5773" s="12"/>
      <c r="I5773" s="12"/>
      <c r="J5773" s="12"/>
      <c r="K5773" s="12"/>
      <c r="L5773" s="12"/>
      <c r="M5773" s="12"/>
    </row>
    <row r="5774" spans="4:13">
      <c r="D5774" s="12"/>
      <c r="E5774" s="89"/>
      <c r="F5774" s="12"/>
      <c r="G5774" s="12"/>
      <c r="H5774" s="12"/>
      <c r="I5774" s="12"/>
      <c r="J5774" s="12"/>
      <c r="K5774" s="12"/>
      <c r="L5774" s="12"/>
      <c r="M5774" s="12"/>
    </row>
    <row r="5775" spans="4:13">
      <c r="D5775" s="12"/>
      <c r="E5775" s="89"/>
      <c r="F5775" s="12"/>
      <c r="G5775" s="12"/>
      <c r="H5775" s="12"/>
      <c r="I5775" s="12"/>
      <c r="J5775" s="12"/>
      <c r="K5775" s="12"/>
      <c r="L5775" s="12"/>
      <c r="M5775" s="12"/>
    </row>
    <row r="5776" spans="4:13">
      <c r="D5776" s="12"/>
      <c r="E5776" s="89"/>
      <c r="F5776" s="12"/>
      <c r="G5776" s="12"/>
      <c r="H5776" s="12"/>
      <c r="I5776" s="12"/>
      <c r="J5776" s="12"/>
      <c r="K5776" s="12"/>
      <c r="L5776" s="12"/>
      <c r="M5776" s="12"/>
    </row>
    <row r="5777" spans="4:13">
      <c r="D5777" s="12"/>
      <c r="E5777" s="89"/>
      <c r="F5777" s="12"/>
      <c r="G5777" s="12"/>
      <c r="H5777" s="12"/>
      <c r="I5777" s="12"/>
      <c r="J5777" s="12"/>
      <c r="K5777" s="12"/>
      <c r="L5777" s="12"/>
      <c r="M5777" s="12"/>
    </row>
    <row r="5778" spans="4:13">
      <c r="D5778" s="12"/>
      <c r="E5778" s="89"/>
      <c r="F5778" s="12"/>
      <c r="G5778" s="12"/>
      <c r="H5778" s="12"/>
      <c r="I5778" s="12"/>
      <c r="J5778" s="12"/>
      <c r="K5778" s="12"/>
      <c r="L5778" s="12"/>
      <c r="M5778" s="12"/>
    </row>
    <row r="5779" spans="4:13">
      <c r="D5779" s="12"/>
      <c r="E5779" s="89"/>
      <c r="F5779" s="12"/>
      <c r="G5779" s="12"/>
      <c r="H5779" s="12"/>
      <c r="I5779" s="12"/>
      <c r="J5779" s="12"/>
      <c r="K5779" s="12"/>
      <c r="L5779" s="12"/>
      <c r="M5779" s="12"/>
    </row>
    <row r="5780" spans="4:13">
      <c r="D5780" s="12"/>
      <c r="E5780" s="89"/>
      <c r="F5780" s="12"/>
      <c r="G5780" s="12"/>
      <c r="H5780" s="12"/>
      <c r="I5780" s="12"/>
      <c r="J5780" s="12"/>
      <c r="K5780" s="12"/>
      <c r="L5780" s="12"/>
      <c r="M5780" s="12"/>
    </row>
    <row r="5781" spans="4:13">
      <c r="D5781" s="12"/>
      <c r="E5781" s="89"/>
      <c r="F5781" s="12"/>
      <c r="G5781" s="12"/>
      <c r="H5781" s="12"/>
      <c r="I5781" s="12"/>
      <c r="J5781" s="12"/>
      <c r="K5781" s="12"/>
      <c r="L5781" s="12"/>
      <c r="M5781" s="12"/>
    </row>
    <row r="5782" spans="4:13">
      <c r="D5782" s="12"/>
      <c r="E5782" s="89"/>
      <c r="F5782" s="12"/>
      <c r="G5782" s="12"/>
      <c r="H5782" s="12"/>
      <c r="I5782" s="12"/>
      <c r="J5782" s="12"/>
      <c r="K5782" s="12"/>
      <c r="L5782" s="12"/>
      <c r="M5782" s="12"/>
    </row>
    <row r="5783" spans="4:13">
      <c r="D5783" s="12"/>
      <c r="E5783" s="89"/>
      <c r="F5783" s="12"/>
      <c r="G5783" s="12"/>
      <c r="H5783" s="12"/>
      <c r="I5783" s="12"/>
      <c r="J5783" s="12"/>
      <c r="K5783" s="12"/>
      <c r="L5783" s="12"/>
      <c r="M5783" s="12"/>
    </row>
    <row r="5784" spans="4:13">
      <c r="D5784" s="12"/>
      <c r="E5784" s="89"/>
      <c r="F5784" s="12"/>
      <c r="G5784" s="12"/>
      <c r="H5784" s="12"/>
      <c r="I5784" s="12"/>
      <c r="J5784" s="12"/>
      <c r="K5784" s="12"/>
      <c r="L5784" s="12"/>
      <c r="M5784" s="12"/>
    </row>
    <row r="5785" spans="4:13">
      <c r="D5785" s="12"/>
      <c r="E5785" s="89"/>
      <c r="F5785" s="12"/>
      <c r="G5785" s="12"/>
      <c r="H5785" s="12"/>
      <c r="I5785" s="12"/>
      <c r="J5785" s="12"/>
      <c r="K5785" s="12"/>
      <c r="L5785" s="12"/>
      <c r="M5785" s="12"/>
    </row>
    <row r="5786" spans="4:13">
      <c r="D5786" s="12"/>
      <c r="E5786" s="89"/>
      <c r="F5786" s="12"/>
      <c r="G5786" s="12"/>
      <c r="H5786" s="12"/>
      <c r="I5786" s="12"/>
      <c r="J5786" s="12"/>
      <c r="K5786" s="12"/>
      <c r="L5786" s="12"/>
      <c r="M5786" s="12"/>
    </row>
    <row r="5787" spans="4:13">
      <c r="D5787" s="12"/>
      <c r="E5787" s="89"/>
      <c r="F5787" s="12"/>
      <c r="G5787" s="12"/>
      <c r="H5787" s="12"/>
      <c r="I5787" s="12"/>
      <c r="J5787" s="12"/>
      <c r="K5787" s="12"/>
      <c r="L5787" s="12"/>
      <c r="M5787" s="12"/>
    </row>
    <row r="5788" spans="4:13">
      <c r="D5788" s="12"/>
      <c r="E5788" s="89"/>
      <c r="F5788" s="12"/>
      <c r="G5788" s="12"/>
      <c r="H5788" s="12"/>
      <c r="I5788" s="12"/>
      <c r="J5788" s="12"/>
      <c r="K5788" s="12"/>
      <c r="L5788" s="12"/>
      <c r="M5788" s="12"/>
    </row>
    <row r="5789" spans="4:13">
      <c r="D5789" s="12"/>
      <c r="E5789" s="89"/>
      <c r="F5789" s="12"/>
      <c r="G5789" s="12"/>
      <c r="H5789" s="12"/>
      <c r="I5789" s="12"/>
      <c r="J5789" s="12"/>
      <c r="K5789" s="12"/>
      <c r="L5789" s="12"/>
      <c r="M5789" s="12"/>
    </row>
    <row r="5790" spans="4:13">
      <c r="D5790" s="12"/>
      <c r="E5790" s="89"/>
      <c r="F5790" s="12"/>
      <c r="G5790" s="12"/>
      <c r="H5790" s="12"/>
      <c r="I5790" s="12"/>
      <c r="J5790" s="12"/>
      <c r="K5790" s="12"/>
      <c r="L5790" s="12"/>
      <c r="M5790" s="12"/>
    </row>
    <row r="5791" spans="4:13">
      <c r="D5791" s="12"/>
      <c r="E5791" s="89"/>
      <c r="F5791" s="12"/>
      <c r="G5791" s="12"/>
      <c r="H5791" s="12"/>
      <c r="I5791" s="12"/>
      <c r="J5791" s="12"/>
      <c r="K5791" s="12"/>
      <c r="L5791" s="12"/>
      <c r="M5791" s="12"/>
    </row>
    <row r="5792" spans="4:13">
      <c r="D5792" s="12"/>
      <c r="E5792" s="89"/>
      <c r="F5792" s="12"/>
      <c r="G5792" s="12"/>
      <c r="H5792" s="12"/>
      <c r="I5792" s="12"/>
      <c r="J5792" s="12"/>
      <c r="K5792" s="12"/>
      <c r="L5792" s="12"/>
      <c r="M5792" s="12"/>
    </row>
    <row r="5793" spans="4:13">
      <c r="D5793" s="12"/>
      <c r="E5793" s="89"/>
      <c r="F5793" s="12"/>
      <c r="G5793" s="12"/>
      <c r="H5793" s="12"/>
      <c r="I5793" s="12"/>
      <c r="J5793" s="12"/>
      <c r="K5793" s="12"/>
      <c r="L5793" s="12"/>
      <c r="M5793" s="12"/>
    </row>
    <row r="5794" spans="4:13">
      <c r="D5794" s="12"/>
      <c r="E5794" s="89"/>
      <c r="F5794" s="12"/>
      <c r="G5794" s="12"/>
      <c r="H5794" s="12"/>
      <c r="I5794" s="12"/>
      <c r="J5794" s="12"/>
      <c r="K5794" s="12"/>
      <c r="L5794" s="12"/>
      <c r="M5794" s="12"/>
    </row>
    <row r="5795" spans="4:13">
      <c r="D5795" s="12"/>
      <c r="E5795" s="89"/>
      <c r="F5795" s="12"/>
      <c r="G5795" s="12"/>
      <c r="H5795" s="12"/>
      <c r="I5795" s="12"/>
      <c r="J5795" s="12"/>
      <c r="K5795" s="12"/>
      <c r="L5795" s="12"/>
      <c r="M5795" s="12"/>
    </row>
    <row r="5796" spans="4:13">
      <c r="D5796" s="12"/>
      <c r="E5796" s="89"/>
      <c r="F5796" s="12"/>
      <c r="G5796" s="12"/>
      <c r="H5796" s="12"/>
      <c r="I5796" s="12"/>
      <c r="J5796" s="12"/>
      <c r="K5796" s="12"/>
      <c r="L5796" s="12"/>
      <c r="M5796" s="12"/>
    </row>
    <row r="5797" spans="4:13">
      <c r="D5797" s="12"/>
      <c r="E5797" s="89"/>
      <c r="F5797" s="12"/>
      <c r="G5797" s="12"/>
      <c r="H5797" s="12"/>
      <c r="I5797" s="12"/>
      <c r="J5797" s="12"/>
      <c r="K5797" s="12"/>
      <c r="L5797" s="12"/>
      <c r="M5797" s="12"/>
    </row>
    <row r="5798" spans="4:13">
      <c r="D5798" s="12"/>
      <c r="E5798" s="89"/>
      <c r="F5798" s="12"/>
      <c r="G5798" s="12"/>
      <c r="H5798" s="12"/>
      <c r="I5798" s="12"/>
      <c r="J5798" s="12"/>
      <c r="K5798" s="12"/>
      <c r="L5798" s="12"/>
      <c r="M5798" s="12"/>
    </row>
    <row r="5799" spans="4:13">
      <c r="D5799" s="12"/>
      <c r="E5799" s="89"/>
      <c r="F5799" s="12"/>
      <c r="G5799" s="12"/>
      <c r="H5799" s="12"/>
      <c r="I5799" s="12"/>
      <c r="J5799" s="12"/>
      <c r="K5799" s="12"/>
      <c r="L5799" s="12"/>
      <c r="M5799" s="12"/>
    </row>
    <row r="5800" spans="4:13">
      <c r="D5800" s="12"/>
      <c r="E5800" s="89"/>
      <c r="F5800" s="12"/>
      <c r="G5800" s="12"/>
      <c r="H5800" s="12"/>
      <c r="I5800" s="12"/>
      <c r="J5800" s="12"/>
      <c r="K5800" s="12"/>
      <c r="L5800" s="12"/>
      <c r="M5800" s="12"/>
    </row>
    <row r="5801" spans="4:13">
      <c r="D5801" s="12"/>
      <c r="E5801" s="89"/>
      <c r="F5801" s="12"/>
      <c r="G5801" s="12"/>
      <c r="H5801" s="12"/>
      <c r="I5801" s="12"/>
      <c r="J5801" s="12"/>
      <c r="K5801" s="12"/>
      <c r="L5801" s="12"/>
      <c r="M5801" s="12"/>
    </row>
    <row r="5802" spans="4:13">
      <c r="D5802" s="12"/>
      <c r="E5802" s="89"/>
      <c r="F5802" s="12"/>
      <c r="G5802" s="12"/>
      <c r="H5802" s="12"/>
      <c r="I5802" s="12"/>
      <c r="J5802" s="12"/>
      <c r="K5802" s="12"/>
      <c r="L5802" s="12"/>
      <c r="M5802" s="12"/>
    </row>
    <row r="5803" spans="4:13">
      <c r="D5803" s="12"/>
      <c r="E5803" s="89"/>
      <c r="F5803" s="12"/>
      <c r="G5803" s="12"/>
      <c r="H5803" s="12"/>
      <c r="I5803" s="12"/>
      <c r="J5803" s="12"/>
      <c r="K5803" s="12"/>
      <c r="L5803" s="12"/>
      <c r="M5803" s="12"/>
    </row>
    <row r="5804" spans="4:13">
      <c r="D5804" s="12"/>
      <c r="E5804" s="89"/>
      <c r="F5804" s="12"/>
      <c r="G5804" s="12"/>
      <c r="H5804" s="12"/>
      <c r="I5804" s="12"/>
      <c r="J5804" s="12"/>
      <c r="K5804" s="12"/>
      <c r="L5804" s="12"/>
      <c r="M5804" s="12"/>
    </row>
    <row r="5805" spans="4:13">
      <c r="D5805" s="12"/>
      <c r="E5805" s="89"/>
      <c r="F5805" s="12"/>
      <c r="G5805" s="12"/>
      <c r="H5805" s="12"/>
      <c r="I5805" s="12"/>
      <c r="J5805" s="12"/>
      <c r="K5805" s="12"/>
      <c r="L5805" s="12"/>
      <c r="M5805" s="12"/>
    </row>
    <row r="5806" spans="4:13">
      <c r="D5806" s="12"/>
      <c r="E5806" s="89"/>
      <c r="F5806" s="12"/>
      <c r="G5806" s="12"/>
      <c r="H5806" s="12"/>
      <c r="I5806" s="12"/>
      <c r="J5806" s="12"/>
      <c r="K5806" s="12"/>
      <c r="L5806" s="12"/>
      <c r="M5806" s="12"/>
    </row>
    <row r="5807" spans="4:13">
      <c r="D5807" s="12"/>
      <c r="E5807" s="89"/>
      <c r="F5807" s="12"/>
      <c r="G5807" s="12"/>
      <c r="H5807" s="12"/>
      <c r="I5807" s="12"/>
      <c r="J5807" s="12"/>
      <c r="K5807" s="12"/>
      <c r="L5807" s="12"/>
      <c r="M5807" s="12"/>
    </row>
    <row r="5808" spans="4:13">
      <c r="D5808" s="12"/>
      <c r="E5808" s="89"/>
      <c r="F5808" s="12"/>
      <c r="G5808" s="12"/>
      <c r="H5808" s="12"/>
      <c r="I5808" s="12"/>
      <c r="J5808" s="12"/>
      <c r="K5808" s="12"/>
      <c r="L5808" s="12"/>
      <c r="M5808" s="12"/>
    </row>
    <row r="5809" spans="4:13">
      <c r="D5809" s="12"/>
      <c r="E5809" s="89"/>
      <c r="F5809" s="12"/>
      <c r="G5809" s="12"/>
      <c r="H5809" s="12"/>
      <c r="I5809" s="12"/>
      <c r="J5809" s="12"/>
      <c r="K5809" s="12"/>
      <c r="L5809" s="12"/>
      <c r="M5809" s="12"/>
    </row>
    <row r="5810" spans="4:13">
      <c r="D5810" s="12"/>
      <c r="E5810" s="89"/>
      <c r="F5810" s="12"/>
      <c r="G5810" s="12"/>
      <c r="H5810" s="12"/>
      <c r="I5810" s="12"/>
      <c r="J5810" s="12"/>
      <c r="K5810" s="12"/>
      <c r="L5810" s="12"/>
      <c r="M5810" s="12"/>
    </row>
    <row r="5811" spans="4:13">
      <c r="D5811" s="12"/>
      <c r="E5811" s="89"/>
      <c r="F5811" s="12"/>
      <c r="G5811" s="12"/>
      <c r="H5811" s="12"/>
      <c r="I5811" s="12"/>
      <c r="J5811" s="12"/>
      <c r="K5811" s="12"/>
      <c r="L5811" s="12"/>
      <c r="M5811" s="12"/>
    </row>
    <row r="5812" spans="4:13">
      <c r="D5812" s="12"/>
      <c r="E5812" s="89"/>
      <c r="F5812" s="12"/>
      <c r="G5812" s="12"/>
      <c r="H5812" s="12"/>
      <c r="I5812" s="12"/>
      <c r="J5812" s="12"/>
      <c r="K5812" s="12"/>
      <c r="L5812" s="12"/>
      <c r="M5812" s="12"/>
    </row>
    <row r="5813" spans="4:13">
      <c r="D5813" s="12"/>
      <c r="E5813" s="89"/>
      <c r="F5813" s="12"/>
      <c r="G5813" s="12"/>
      <c r="H5813" s="12"/>
      <c r="I5813" s="12"/>
      <c r="J5813" s="12"/>
      <c r="K5813" s="12"/>
      <c r="L5813" s="12"/>
      <c r="M5813" s="12"/>
    </row>
    <row r="5814" spans="4:13">
      <c r="D5814" s="12"/>
      <c r="E5814" s="89"/>
      <c r="F5814" s="12"/>
      <c r="G5814" s="12"/>
      <c r="H5814" s="12"/>
      <c r="I5814" s="12"/>
      <c r="J5814" s="12"/>
      <c r="K5814" s="12"/>
      <c r="L5814" s="12"/>
      <c r="M5814" s="12"/>
    </row>
    <row r="5815" spans="4:13">
      <c r="D5815" s="12"/>
      <c r="E5815" s="89"/>
      <c r="F5815" s="12"/>
      <c r="G5815" s="12"/>
      <c r="H5815" s="12"/>
      <c r="I5815" s="12"/>
      <c r="J5815" s="12"/>
      <c r="K5815" s="12"/>
      <c r="L5815" s="12"/>
      <c r="M5815" s="12"/>
    </row>
    <row r="5816" spans="4:13">
      <c r="D5816" s="12"/>
      <c r="E5816" s="89"/>
      <c r="F5816" s="12"/>
      <c r="G5816" s="12"/>
      <c r="H5816" s="12"/>
      <c r="I5816" s="12"/>
      <c r="J5816" s="12"/>
      <c r="K5816" s="12"/>
      <c r="L5816" s="12"/>
      <c r="M5816" s="12"/>
    </row>
    <row r="5817" spans="4:13">
      <c r="D5817" s="12"/>
      <c r="E5817" s="89"/>
      <c r="F5817" s="12"/>
      <c r="G5817" s="12"/>
      <c r="H5817" s="12"/>
      <c r="I5817" s="12"/>
      <c r="J5817" s="12"/>
      <c r="K5817" s="12"/>
      <c r="L5817" s="12"/>
      <c r="M5817" s="12"/>
    </row>
    <row r="5818" spans="4:13">
      <c r="D5818" s="12"/>
      <c r="E5818" s="89"/>
      <c r="F5818" s="12"/>
      <c r="G5818" s="12"/>
      <c r="H5818" s="12"/>
      <c r="I5818" s="12"/>
      <c r="J5818" s="12"/>
      <c r="K5818" s="12"/>
      <c r="L5818" s="12"/>
      <c r="M5818" s="12"/>
    </row>
    <row r="5819" spans="4:13">
      <c r="D5819" s="12"/>
      <c r="E5819" s="89"/>
      <c r="F5819" s="12"/>
      <c r="G5819" s="12"/>
      <c r="H5819" s="12"/>
      <c r="I5819" s="12"/>
      <c r="J5819" s="12"/>
      <c r="K5819" s="12"/>
      <c r="L5819" s="12"/>
      <c r="M5819" s="12"/>
    </row>
    <row r="5820" spans="4:13">
      <c r="D5820" s="12"/>
      <c r="E5820" s="89"/>
      <c r="F5820" s="12"/>
      <c r="G5820" s="12"/>
      <c r="H5820" s="12"/>
      <c r="I5820" s="12"/>
      <c r="J5820" s="12"/>
      <c r="K5820" s="12"/>
      <c r="L5820" s="12"/>
      <c r="M5820" s="12"/>
    </row>
    <row r="5821" spans="4:13">
      <c r="D5821" s="12"/>
      <c r="E5821" s="89"/>
      <c r="F5821" s="12"/>
      <c r="G5821" s="12"/>
      <c r="H5821" s="12"/>
      <c r="I5821" s="12"/>
      <c r="J5821" s="12"/>
      <c r="K5821" s="12"/>
      <c r="L5821" s="12"/>
      <c r="M5821" s="12"/>
    </row>
    <row r="5822" spans="4:13">
      <c r="D5822" s="12"/>
      <c r="E5822" s="89"/>
      <c r="F5822" s="12"/>
      <c r="G5822" s="12"/>
      <c r="H5822" s="12"/>
      <c r="I5822" s="12"/>
      <c r="J5822" s="12"/>
      <c r="K5822" s="12"/>
      <c r="L5822" s="12"/>
      <c r="M5822" s="12"/>
    </row>
    <row r="5823" spans="4:13">
      <c r="D5823" s="12"/>
      <c r="E5823" s="89"/>
      <c r="F5823" s="12"/>
      <c r="G5823" s="12"/>
      <c r="H5823" s="12"/>
      <c r="I5823" s="12"/>
      <c r="J5823" s="12"/>
      <c r="K5823" s="12"/>
      <c r="L5823" s="12"/>
      <c r="M5823" s="12"/>
    </row>
    <row r="5824" spans="4:13">
      <c r="D5824" s="12"/>
      <c r="E5824" s="89"/>
      <c r="F5824" s="12"/>
      <c r="G5824" s="12"/>
      <c r="H5824" s="12"/>
      <c r="I5824" s="12"/>
      <c r="J5824" s="12"/>
      <c r="K5824" s="12"/>
      <c r="L5824" s="12"/>
      <c r="M5824" s="12"/>
    </row>
    <row r="5825" spans="4:13">
      <c r="D5825" s="12"/>
      <c r="E5825" s="89"/>
      <c r="F5825" s="12"/>
      <c r="G5825" s="12"/>
      <c r="H5825" s="12"/>
      <c r="I5825" s="12"/>
      <c r="J5825" s="12"/>
      <c r="K5825" s="12"/>
      <c r="L5825" s="12"/>
      <c r="M5825" s="12"/>
    </row>
    <row r="5826" spans="4:13">
      <c r="D5826" s="12"/>
      <c r="E5826" s="89"/>
      <c r="F5826" s="12"/>
      <c r="G5826" s="12"/>
      <c r="H5826" s="12"/>
      <c r="I5826" s="12"/>
      <c r="J5826" s="12"/>
      <c r="K5826" s="12"/>
      <c r="L5826" s="12"/>
      <c r="M5826" s="12"/>
    </row>
    <row r="5827" spans="4:13">
      <c r="D5827" s="12"/>
      <c r="E5827" s="89"/>
      <c r="F5827" s="12"/>
      <c r="G5827" s="12"/>
      <c r="H5827" s="12"/>
      <c r="I5827" s="12"/>
      <c r="J5827" s="12"/>
      <c r="K5827" s="12"/>
      <c r="L5827" s="12"/>
      <c r="M5827" s="12"/>
    </row>
    <row r="5828" spans="4:13">
      <c r="D5828" s="12"/>
      <c r="E5828" s="89"/>
      <c r="F5828" s="12"/>
      <c r="G5828" s="12"/>
      <c r="H5828" s="12"/>
      <c r="I5828" s="12"/>
      <c r="J5828" s="12"/>
      <c r="K5828" s="12"/>
      <c r="L5828" s="12"/>
      <c r="M5828" s="12"/>
    </row>
    <row r="5829" spans="4:13">
      <c r="D5829" s="12"/>
      <c r="E5829" s="89"/>
      <c r="F5829" s="12"/>
      <c r="G5829" s="12"/>
      <c r="H5829" s="12"/>
      <c r="I5829" s="12"/>
      <c r="J5829" s="12"/>
      <c r="K5829" s="12"/>
      <c r="L5829" s="12"/>
      <c r="M5829" s="12"/>
    </row>
    <row r="5830" spans="4:13">
      <c r="D5830" s="12"/>
      <c r="E5830" s="89"/>
      <c r="F5830" s="12"/>
      <c r="G5830" s="12"/>
      <c r="H5830" s="12"/>
      <c r="I5830" s="12"/>
      <c r="J5830" s="12"/>
      <c r="K5830" s="12"/>
      <c r="L5830" s="12"/>
      <c r="M5830" s="12"/>
    </row>
    <row r="5831" spans="4:13">
      <c r="D5831" s="12"/>
      <c r="E5831" s="89"/>
      <c r="F5831" s="12"/>
      <c r="G5831" s="12"/>
      <c r="H5831" s="12"/>
      <c r="I5831" s="12"/>
      <c r="J5831" s="12"/>
      <c r="K5831" s="12"/>
      <c r="L5831" s="12"/>
      <c r="M5831" s="12"/>
    </row>
    <row r="5832" spans="4:13">
      <c r="D5832" s="12"/>
      <c r="E5832" s="89"/>
      <c r="F5832" s="12"/>
      <c r="G5832" s="12"/>
      <c r="H5832" s="12"/>
      <c r="I5832" s="12"/>
      <c r="J5832" s="12"/>
      <c r="K5832" s="12"/>
      <c r="L5832" s="12"/>
      <c r="M5832" s="12"/>
    </row>
    <row r="5833" spans="4:13">
      <c r="D5833" s="12"/>
      <c r="E5833" s="89"/>
      <c r="F5833" s="12"/>
      <c r="G5833" s="12"/>
      <c r="H5833" s="12"/>
      <c r="I5833" s="12"/>
      <c r="J5833" s="12"/>
      <c r="K5833" s="12"/>
      <c r="L5833" s="12"/>
      <c r="M5833" s="12"/>
    </row>
    <row r="5834" spans="4:13">
      <c r="D5834" s="12"/>
      <c r="E5834" s="89"/>
      <c r="F5834" s="12"/>
      <c r="G5834" s="12"/>
      <c r="H5834" s="12"/>
      <c r="I5834" s="12"/>
      <c r="J5834" s="12"/>
      <c r="K5834" s="12"/>
      <c r="L5834" s="12"/>
      <c r="M5834" s="12"/>
    </row>
    <row r="5835" spans="4:13">
      <c r="D5835" s="12"/>
      <c r="E5835" s="89"/>
      <c r="F5835" s="12"/>
      <c r="G5835" s="12"/>
      <c r="H5835" s="12"/>
      <c r="I5835" s="12"/>
      <c r="J5835" s="12"/>
      <c r="K5835" s="12"/>
      <c r="L5835" s="12"/>
      <c r="M5835" s="12"/>
    </row>
    <row r="5836" spans="4:13">
      <c r="D5836" s="12"/>
      <c r="E5836" s="89"/>
      <c r="F5836" s="12"/>
      <c r="G5836" s="12"/>
      <c r="H5836" s="12"/>
      <c r="I5836" s="12"/>
      <c r="J5836" s="12"/>
      <c r="K5836" s="12"/>
      <c r="L5836" s="12"/>
      <c r="M5836" s="12"/>
    </row>
    <row r="5837" spans="4:13">
      <c r="D5837" s="12"/>
      <c r="E5837" s="89"/>
      <c r="F5837" s="12"/>
      <c r="G5837" s="12"/>
      <c r="H5837" s="12"/>
      <c r="I5837" s="12"/>
      <c r="J5837" s="12"/>
      <c r="K5837" s="12"/>
      <c r="L5837" s="12"/>
      <c r="M5837" s="12"/>
    </row>
    <row r="5838" spans="4:13">
      <c r="D5838" s="12"/>
      <c r="E5838" s="89"/>
      <c r="F5838" s="12"/>
      <c r="G5838" s="12"/>
      <c r="H5838" s="12"/>
      <c r="I5838" s="12"/>
      <c r="J5838" s="12"/>
      <c r="K5838" s="12"/>
      <c r="L5838" s="12"/>
      <c r="M5838" s="12"/>
    </row>
    <row r="5839" spans="4:13">
      <c r="D5839" s="12"/>
      <c r="E5839" s="89"/>
      <c r="F5839" s="12"/>
      <c r="G5839" s="12"/>
      <c r="H5839" s="12"/>
      <c r="I5839" s="12"/>
      <c r="J5839" s="12"/>
      <c r="K5839" s="12"/>
      <c r="L5839" s="12"/>
      <c r="M5839" s="12"/>
    </row>
    <row r="5840" spans="4:13">
      <c r="D5840" s="12"/>
      <c r="E5840" s="89"/>
      <c r="F5840" s="12"/>
      <c r="G5840" s="12"/>
      <c r="H5840" s="12"/>
      <c r="I5840" s="12"/>
      <c r="J5840" s="12"/>
      <c r="K5840" s="12"/>
      <c r="L5840" s="12"/>
      <c r="M5840" s="12"/>
    </row>
    <row r="5841" spans="4:13">
      <c r="D5841" s="12"/>
      <c r="E5841" s="89"/>
      <c r="F5841" s="12"/>
      <c r="G5841" s="12"/>
      <c r="H5841" s="12"/>
      <c r="I5841" s="12"/>
      <c r="J5841" s="12"/>
      <c r="K5841" s="12"/>
      <c r="L5841" s="12"/>
      <c r="M5841" s="12"/>
    </row>
    <row r="5842" spans="4:13">
      <c r="D5842" s="12"/>
      <c r="E5842" s="89"/>
      <c r="F5842" s="12"/>
      <c r="G5842" s="12"/>
      <c r="H5842" s="12"/>
      <c r="I5842" s="12"/>
      <c r="J5842" s="12"/>
      <c r="K5842" s="12"/>
      <c r="L5842" s="12"/>
      <c r="M5842" s="12"/>
    </row>
    <row r="5843" spans="4:13">
      <c r="D5843" s="12"/>
      <c r="E5843" s="89"/>
      <c r="F5843" s="12"/>
      <c r="G5843" s="12"/>
      <c r="H5843" s="12"/>
      <c r="I5843" s="12"/>
      <c r="J5843" s="12"/>
      <c r="K5843" s="12"/>
      <c r="L5843" s="12"/>
      <c r="M5843" s="12"/>
    </row>
    <row r="5844" spans="4:13">
      <c r="D5844" s="12"/>
      <c r="E5844" s="89"/>
      <c r="F5844" s="12"/>
      <c r="G5844" s="12"/>
      <c r="H5844" s="12"/>
      <c r="I5844" s="12"/>
      <c r="J5844" s="12"/>
      <c r="K5844" s="12"/>
      <c r="L5844" s="12"/>
      <c r="M5844" s="12"/>
    </row>
    <row r="5845" spans="4:13">
      <c r="D5845" s="12"/>
      <c r="E5845" s="89"/>
      <c r="F5845" s="12"/>
      <c r="G5845" s="12"/>
      <c r="H5845" s="12"/>
      <c r="I5845" s="12"/>
      <c r="J5845" s="12"/>
      <c r="K5845" s="12"/>
      <c r="L5845" s="12"/>
      <c r="M5845" s="12"/>
    </row>
    <row r="5846" spans="4:13">
      <c r="D5846" s="12"/>
      <c r="E5846" s="89"/>
      <c r="F5846" s="12"/>
      <c r="G5846" s="12"/>
      <c r="H5846" s="12"/>
      <c r="I5846" s="12"/>
      <c r="J5846" s="12"/>
      <c r="K5846" s="12"/>
      <c r="L5846" s="12"/>
      <c r="M5846" s="12"/>
    </row>
    <row r="5847" spans="4:13">
      <c r="D5847" s="12"/>
      <c r="E5847" s="89"/>
      <c r="F5847" s="12"/>
      <c r="G5847" s="12"/>
      <c r="H5847" s="12"/>
      <c r="I5847" s="12"/>
      <c r="J5847" s="12"/>
      <c r="K5847" s="12"/>
      <c r="L5847" s="12"/>
      <c r="M5847" s="12"/>
    </row>
    <row r="5848" spans="4:13">
      <c r="D5848" s="12"/>
      <c r="E5848" s="89"/>
      <c r="F5848" s="12"/>
      <c r="G5848" s="12"/>
      <c r="H5848" s="12"/>
      <c r="I5848" s="12"/>
      <c r="J5848" s="12"/>
      <c r="K5848" s="12"/>
      <c r="L5848" s="12"/>
      <c r="M5848" s="12"/>
    </row>
    <row r="5849" spans="4:13">
      <c r="D5849" s="12"/>
      <c r="E5849" s="89"/>
      <c r="F5849" s="12"/>
      <c r="G5849" s="12"/>
      <c r="H5849" s="12"/>
      <c r="I5849" s="12"/>
      <c r="J5849" s="12"/>
      <c r="K5849" s="12"/>
      <c r="L5849" s="12"/>
      <c r="M5849" s="12"/>
    </row>
    <row r="5850" spans="4:13">
      <c r="D5850" s="12"/>
      <c r="E5850" s="89"/>
      <c r="F5850" s="12"/>
      <c r="G5850" s="12"/>
      <c r="H5850" s="12"/>
      <c r="I5850" s="12"/>
      <c r="J5850" s="12"/>
      <c r="K5850" s="12"/>
      <c r="L5850" s="12"/>
      <c r="M5850" s="12"/>
    </row>
    <row r="5851" spans="4:13">
      <c r="D5851" s="12"/>
      <c r="E5851" s="89"/>
      <c r="F5851" s="12"/>
      <c r="G5851" s="12"/>
      <c r="H5851" s="12"/>
      <c r="I5851" s="12"/>
      <c r="J5851" s="12"/>
      <c r="K5851" s="12"/>
      <c r="L5851" s="12"/>
      <c r="M5851" s="12"/>
    </row>
    <row r="5852" spans="4:13">
      <c r="D5852" s="12"/>
      <c r="E5852" s="89"/>
      <c r="F5852" s="12"/>
      <c r="G5852" s="12"/>
      <c r="H5852" s="12"/>
      <c r="I5852" s="12"/>
      <c r="J5852" s="12"/>
      <c r="K5852" s="12"/>
      <c r="L5852" s="12"/>
      <c r="M5852" s="12"/>
    </row>
    <row r="5853" spans="4:13">
      <c r="D5853" s="12"/>
      <c r="E5853" s="89"/>
      <c r="F5853" s="12"/>
      <c r="G5853" s="12"/>
      <c r="H5853" s="12"/>
      <c r="I5853" s="12"/>
      <c r="J5853" s="12"/>
      <c r="K5853" s="12"/>
      <c r="L5853" s="12"/>
      <c r="M5853" s="12"/>
    </row>
    <row r="5854" spans="4:13">
      <c r="D5854" s="12"/>
      <c r="E5854" s="89"/>
      <c r="F5854" s="12"/>
      <c r="G5854" s="12"/>
      <c r="H5854" s="12"/>
      <c r="I5854" s="12"/>
      <c r="J5854" s="12"/>
      <c r="K5854" s="12"/>
      <c r="L5854" s="12"/>
      <c r="M5854" s="12"/>
    </row>
    <row r="5855" spans="4:13">
      <c r="D5855" s="12"/>
      <c r="E5855" s="89"/>
      <c r="F5855" s="12"/>
      <c r="G5855" s="12"/>
      <c r="H5855" s="12"/>
      <c r="I5855" s="12"/>
      <c r="J5855" s="12"/>
      <c r="K5855" s="12"/>
      <c r="L5855" s="12"/>
      <c r="M5855" s="12"/>
    </row>
    <row r="5856" spans="4:13">
      <c r="D5856" s="12"/>
      <c r="E5856" s="89"/>
      <c r="F5856" s="12"/>
      <c r="G5856" s="12"/>
      <c r="H5856" s="12"/>
      <c r="I5856" s="12"/>
      <c r="J5856" s="12"/>
      <c r="K5856" s="12"/>
      <c r="L5856" s="12"/>
      <c r="M5856" s="12"/>
    </row>
    <row r="5857" spans="4:13">
      <c r="D5857" s="12"/>
      <c r="E5857" s="89"/>
      <c r="F5857" s="12"/>
      <c r="G5857" s="12"/>
      <c r="H5857" s="12"/>
      <c r="I5857" s="12"/>
      <c r="J5857" s="12"/>
      <c r="K5857" s="12"/>
      <c r="L5857" s="12"/>
      <c r="M5857" s="12"/>
    </row>
    <row r="5858" spans="4:13">
      <c r="D5858" s="12"/>
      <c r="E5858" s="89"/>
      <c r="F5858" s="12"/>
      <c r="G5858" s="12"/>
      <c r="H5858" s="12"/>
      <c r="I5858" s="12"/>
      <c r="J5858" s="12"/>
      <c r="K5858" s="12"/>
      <c r="L5858" s="12"/>
      <c r="M5858" s="12"/>
    </row>
    <row r="5859" spans="4:13">
      <c r="D5859" s="12"/>
      <c r="E5859" s="89"/>
      <c r="F5859" s="12"/>
      <c r="G5859" s="12"/>
      <c r="H5859" s="12"/>
      <c r="I5859" s="12"/>
      <c r="J5859" s="12"/>
      <c r="K5859" s="12"/>
      <c r="L5859" s="12"/>
      <c r="M5859" s="12"/>
    </row>
    <row r="5860" spans="4:13">
      <c r="D5860" s="12"/>
      <c r="E5860" s="89"/>
      <c r="F5860" s="12"/>
      <c r="G5860" s="12"/>
      <c r="H5860" s="12"/>
      <c r="I5860" s="12"/>
      <c r="J5860" s="12"/>
      <c r="K5860" s="12"/>
      <c r="L5860" s="12"/>
      <c r="M5860" s="12"/>
    </row>
    <row r="5861" spans="4:13">
      <c r="D5861" s="12"/>
      <c r="E5861" s="89"/>
      <c r="F5861" s="12"/>
      <c r="G5861" s="12"/>
      <c r="H5861" s="12"/>
      <c r="I5861" s="12"/>
      <c r="J5861" s="12"/>
      <c r="K5861" s="12"/>
      <c r="L5861" s="12"/>
      <c r="M5861" s="12"/>
    </row>
    <row r="5862" spans="4:13">
      <c r="D5862" s="12"/>
      <c r="E5862" s="89"/>
      <c r="F5862" s="12"/>
      <c r="G5862" s="12"/>
      <c r="H5862" s="12"/>
      <c r="I5862" s="12"/>
      <c r="J5862" s="12"/>
      <c r="K5862" s="12"/>
      <c r="L5862" s="12"/>
      <c r="M5862" s="12"/>
    </row>
    <row r="5863" spans="4:13">
      <c r="D5863" s="12"/>
      <c r="E5863" s="89"/>
      <c r="F5863" s="12"/>
      <c r="G5863" s="12"/>
      <c r="H5863" s="12"/>
      <c r="I5863" s="12"/>
      <c r="J5863" s="12"/>
      <c r="K5863" s="12"/>
      <c r="L5863" s="12"/>
      <c r="M5863" s="12"/>
    </row>
    <row r="5864" spans="4:13">
      <c r="D5864" s="12"/>
      <c r="E5864" s="89"/>
      <c r="F5864" s="12"/>
      <c r="G5864" s="12"/>
      <c r="H5864" s="12"/>
      <c r="I5864" s="12"/>
      <c r="J5864" s="12"/>
      <c r="K5864" s="12"/>
      <c r="L5864" s="12"/>
      <c r="M5864" s="12"/>
    </row>
    <row r="5865" spans="4:13">
      <c r="D5865" s="12"/>
      <c r="E5865" s="89"/>
      <c r="F5865" s="12"/>
      <c r="G5865" s="12"/>
      <c r="H5865" s="12"/>
      <c r="I5865" s="12"/>
      <c r="J5865" s="12"/>
      <c r="K5865" s="12"/>
      <c r="L5865" s="12"/>
      <c r="M5865" s="12"/>
    </row>
    <row r="5866" spans="4:13">
      <c r="D5866" s="12"/>
      <c r="E5866" s="89"/>
      <c r="F5866" s="12"/>
      <c r="G5866" s="12"/>
      <c r="H5866" s="12"/>
      <c r="I5866" s="12"/>
      <c r="J5866" s="12"/>
      <c r="K5866" s="12"/>
      <c r="L5866" s="12"/>
      <c r="M5866" s="12"/>
    </row>
    <row r="5867" spans="4:13">
      <c r="D5867" s="12"/>
      <c r="E5867" s="89"/>
      <c r="F5867" s="12"/>
      <c r="G5867" s="12"/>
      <c r="H5867" s="12"/>
      <c r="I5867" s="12"/>
      <c r="J5867" s="12"/>
      <c r="K5867" s="12"/>
      <c r="L5867" s="12"/>
      <c r="M5867" s="12"/>
    </row>
    <row r="5868" spans="4:13">
      <c r="D5868" s="12"/>
      <c r="E5868" s="89"/>
      <c r="F5868" s="12"/>
      <c r="G5868" s="12"/>
      <c r="H5868" s="12"/>
      <c r="I5868" s="12"/>
      <c r="J5868" s="12"/>
      <c r="K5868" s="12"/>
      <c r="L5868" s="12"/>
      <c r="M5868" s="12"/>
    </row>
    <row r="5869" spans="4:13">
      <c r="D5869" s="12"/>
      <c r="E5869" s="89"/>
      <c r="F5869" s="12"/>
      <c r="G5869" s="12"/>
      <c r="H5869" s="12"/>
      <c r="I5869" s="12"/>
      <c r="J5869" s="12"/>
      <c r="K5869" s="12"/>
      <c r="L5869" s="12"/>
      <c r="M5869" s="12"/>
    </row>
    <row r="5870" spans="4:13">
      <c r="D5870" s="12"/>
      <c r="E5870" s="89"/>
      <c r="F5870" s="12"/>
      <c r="G5870" s="12"/>
      <c r="H5870" s="12"/>
      <c r="I5870" s="12"/>
      <c r="J5870" s="12"/>
      <c r="K5870" s="12"/>
      <c r="L5870" s="12"/>
      <c r="M5870" s="12"/>
    </row>
    <row r="5871" spans="4:13">
      <c r="D5871" s="12"/>
      <c r="E5871" s="89"/>
      <c r="F5871" s="12"/>
      <c r="G5871" s="12"/>
      <c r="H5871" s="12"/>
      <c r="I5871" s="12"/>
      <c r="J5871" s="12"/>
      <c r="K5871" s="12"/>
      <c r="L5871" s="12"/>
      <c r="M5871" s="12"/>
    </row>
    <row r="5872" spans="4:13">
      <c r="D5872" s="12"/>
      <c r="E5872" s="89"/>
      <c r="F5872" s="12"/>
      <c r="G5872" s="12"/>
      <c r="H5872" s="12"/>
      <c r="I5872" s="12"/>
      <c r="J5872" s="12"/>
      <c r="K5872" s="12"/>
      <c r="L5872" s="12"/>
      <c r="M5872" s="12"/>
    </row>
    <row r="5873" spans="4:13">
      <c r="D5873" s="12"/>
      <c r="E5873" s="89"/>
      <c r="F5873" s="12"/>
      <c r="G5873" s="12"/>
      <c r="H5873" s="12"/>
      <c r="I5873" s="12"/>
      <c r="J5873" s="12"/>
      <c r="K5873" s="12"/>
      <c r="L5873" s="12"/>
      <c r="M5873" s="12"/>
    </row>
    <row r="5874" spans="4:13">
      <c r="D5874" s="12"/>
      <c r="E5874" s="89"/>
      <c r="F5874" s="12"/>
      <c r="G5874" s="12"/>
      <c r="H5874" s="12"/>
      <c r="I5874" s="12"/>
      <c r="J5874" s="12"/>
      <c r="K5874" s="12"/>
      <c r="L5874" s="12"/>
      <c r="M5874" s="12"/>
    </row>
    <row r="5875" spans="4:13">
      <c r="D5875" s="12"/>
      <c r="E5875" s="89"/>
      <c r="F5875" s="12"/>
      <c r="G5875" s="12"/>
      <c r="H5875" s="12"/>
      <c r="I5875" s="12"/>
      <c r="J5875" s="12"/>
      <c r="K5875" s="12"/>
      <c r="L5875" s="12"/>
      <c r="M5875" s="12"/>
    </row>
    <row r="5876" spans="4:13">
      <c r="D5876" s="12"/>
      <c r="E5876" s="89"/>
      <c r="F5876" s="12"/>
      <c r="G5876" s="12"/>
      <c r="H5876" s="12"/>
      <c r="I5876" s="12"/>
      <c r="J5876" s="12"/>
      <c r="K5876" s="12"/>
      <c r="L5876" s="12"/>
      <c r="M5876" s="12"/>
    </row>
    <row r="5877" spans="4:13">
      <c r="D5877" s="12"/>
      <c r="E5877" s="89"/>
      <c r="F5877" s="12"/>
      <c r="G5877" s="12"/>
      <c r="H5877" s="12"/>
      <c r="I5877" s="12"/>
      <c r="J5877" s="12"/>
      <c r="K5877" s="12"/>
      <c r="L5877" s="12"/>
      <c r="M5877" s="12"/>
    </row>
    <row r="5878" spans="4:13">
      <c r="D5878" s="12"/>
      <c r="E5878" s="89"/>
      <c r="F5878" s="12"/>
      <c r="G5878" s="12"/>
      <c r="H5878" s="12"/>
      <c r="I5878" s="12"/>
      <c r="J5878" s="12"/>
      <c r="K5878" s="12"/>
      <c r="L5878" s="12"/>
      <c r="M5878" s="12"/>
    </row>
    <row r="5879" spans="4:13">
      <c r="D5879" s="12"/>
      <c r="E5879" s="89"/>
      <c r="F5879" s="12"/>
      <c r="G5879" s="12"/>
      <c r="H5879" s="12"/>
      <c r="I5879" s="12"/>
      <c r="J5879" s="12"/>
      <c r="K5879" s="12"/>
      <c r="L5879" s="12"/>
      <c r="M5879" s="12"/>
    </row>
    <row r="5880" spans="4:13">
      <c r="D5880" s="12"/>
      <c r="E5880" s="89"/>
      <c r="F5880" s="12"/>
      <c r="G5880" s="12"/>
      <c r="H5880" s="12"/>
      <c r="I5880" s="12"/>
      <c r="J5880" s="12"/>
      <c r="K5880" s="12"/>
      <c r="L5880" s="12"/>
      <c r="M5880" s="12"/>
    </row>
    <row r="5881" spans="4:13">
      <c r="D5881" s="12"/>
      <c r="E5881" s="89"/>
      <c r="F5881" s="12"/>
      <c r="G5881" s="12"/>
      <c r="H5881" s="12"/>
      <c r="I5881" s="12"/>
      <c r="J5881" s="12"/>
      <c r="K5881" s="12"/>
      <c r="L5881" s="12"/>
      <c r="M5881" s="12"/>
    </row>
    <row r="5882" spans="4:13">
      <c r="D5882" s="12"/>
      <c r="E5882" s="89"/>
      <c r="F5882" s="12"/>
      <c r="G5882" s="12"/>
      <c r="H5882" s="12"/>
      <c r="I5882" s="12"/>
      <c r="J5882" s="12"/>
      <c r="K5882" s="12"/>
      <c r="L5882" s="12"/>
      <c r="M5882" s="12"/>
    </row>
    <row r="5883" spans="4:13">
      <c r="D5883" s="12"/>
      <c r="E5883" s="89"/>
      <c r="F5883" s="12"/>
      <c r="G5883" s="12"/>
      <c r="H5883" s="12"/>
      <c r="I5883" s="12"/>
      <c r="J5883" s="12"/>
      <c r="K5883" s="12"/>
      <c r="L5883" s="12"/>
      <c r="M5883" s="12"/>
    </row>
    <row r="5884" spans="4:13">
      <c r="D5884" s="12"/>
      <c r="E5884" s="89"/>
      <c r="F5884" s="12"/>
      <c r="G5884" s="12"/>
      <c r="H5884" s="12"/>
      <c r="I5884" s="12"/>
      <c r="J5884" s="12"/>
      <c r="K5884" s="12"/>
      <c r="L5884" s="12"/>
      <c r="M5884" s="12"/>
    </row>
    <row r="5885" spans="4:13">
      <c r="D5885" s="12"/>
      <c r="E5885" s="89"/>
      <c r="F5885" s="12"/>
      <c r="G5885" s="12"/>
      <c r="H5885" s="12"/>
      <c r="I5885" s="12"/>
      <c r="J5885" s="12"/>
      <c r="K5885" s="12"/>
      <c r="L5885" s="12"/>
      <c r="M5885" s="12"/>
    </row>
    <row r="5886" spans="4:13">
      <c r="D5886" s="12"/>
      <c r="E5886" s="89"/>
      <c r="F5886" s="12"/>
      <c r="G5886" s="12"/>
      <c r="H5886" s="12"/>
      <c r="I5886" s="12"/>
      <c r="J5886" s="12"/>
      <c r="K5886" s="12"/>
      <c r="L5886" s="12"/>
      <c r="M5886" s="12"/>
    </row>
    <row r="5887" spans="4:13">
      <c r="D5887" s="12"/>
      <c r="E5887" s="89"/>
      <c r="F5887" s="12"/>
      <c r="G5887" s="12"/>
      <c r="H5887" s="12"/>
      <c r="I5887" s="12"/>
      <c r="J5887" s="12"/>
      <c r="K5887" s="12"/>
      <c r="L5887" s="12"/>
      <c r="M5887" s="12"/>
    </row>
    <row r="5888" spans="4:13">
      <c r="D5888" s="12"/>
      <c r="E5888" s="89"/>
      <c r="F5888" s="12"/>
      <c r="G5888" s="12"/>
      <c r="H5888" s="12"/>
      <c r="I5888" s="12"/>
      <c r="J5888" s="12"/>
      <c r="K5888" s="12"/>
      <c r="L5888" s="12"/>
      <c r="M5888" s="12"/>
    </row>
    <row r="5889" spans="4:13">
      <c r="D5889" s="12"/>
      <c r="E5889" s="89"/>
      <c r="F5889" s="12"/>
      <c r="G5889" s="12"/>
      <c r="H5889" s="12"/>
      <c r="I5889" s="12"/>
      <c r="J5889" s="12"/>
      <c r="K5889" s="12"/>
      <c r="L5889" s="12"/>
      <c r="M5889" s="12"/>
    </row>
    <row r="5890" spans="4:13">
      <c r="D5890" s="12"/>
      <c r="E5890" s="89"/>
      <c r="F5890" s="12"/>
      <c r="G5890" s="12"/>
      <c r="H5890" s="12"/>
      <c r="I5890" s="12"/>
      <c r="J5890" s="12"/>
      <c r="K5890" s="12"/>
      <c r="L5890" s="12"/>
      <c r="M5890" s="12"/>
    </row>
    <row r="5891" spans="4:13">
      <c r="D5891" s="12"/>
      <c r="E5891" s="89"/>
      <c r="F5891" s="12"/>
      <c r="G5891" s="12"/>
      <c r="H5891" s="12"/>
      <c r="I5891" s="12"/>
      <c r="J5891" s="12"/>
      <c r="K5891" s="12"/>
      <c r="L5891" s="12"/>
      <c r="M5891" s="12"/>
    </row>
    <row r="5892" spans="4:13">
      <c r="D5892" s="12"/>
      <c r="E5892" s="89"/>
      <c r="F5892" s="12"/>
      <c r="G5892" s="12"/>
      <c r="H5892" s="12"/>
      <c r="I5892" s="12"/>
      <c r="J5892" s="12"/>
      <c r="K5892" s="12"/>
      <c r="L5892" s="12"/>
      <c r="M5892" s="12"/>
    </row>
    <row r="5893" spans="4:13">
      <c r="D5893" s="12"/>
      <c r="E5893" s="89"/>
      <c r="F5893" s="12"/>
      <c r="G5893" s="12"/>
      <c r="H5893" s="12"/>
      <c r="I5893" s="12"/>
      <c r="J5893" s="12"/>
      <c r="K5893" s="12"/>
      <c r="L5893" s="12"/>
      <c r="M5893" s="12"/>
    </row>
    <row r="5894" spans="4:13">
      <c r="D5894" s="12"/>
      <c r="E5894" s="89"/>
      <c r="F5894" s="12"/>
      <c r="G5894" s="12"/>
      <c r="H5894" s="12"/>
      <c r="I5894" s="12"/>
      <c r="J5894" s="12"/>
      <c r="K5894" s="12"/>
      <c r="L5894" s="12"/>
      <c r="M5894" s="12"/>
    </row>
    <row r="5895" spans="4:13">
      <c r="D5895" s="12"/>
      <c r="E5895" s="89"/>
      <c r="F5895" s="12"/>
      <c r="G5895" s="12"/>
      <c r="H5895" s="12"/>
      <c r="I5895" s="12"/>
      <c r="J5895" s="12"/>
      <c r="K5895" s="12"/>
      <c r="L5895" s="12"/>
      <c r="M5895" s="12"/>
    </row>
    <row r="5896" spans="4:13">
      <c r="D5896" s="12"/>
      <c r="E5896" s="89"/>
      <c r="F5896" s="12"/>
      <c r="G5896" s="12"/>
      <c r="H5896" s="12"/>
      <c r="I5896" s="12"/>
      <c r="J5896" s="12"/>
      <c r="K5896" s="12"/>
      <c r="L5896" s="12"/>
      <c r="M5896" s="12"/>
    </row>
    <row r="5897" spans="4:13">
      <c r="D5897" s="12"/>
      <c r="E5897" s="89"/>
      <c r="F5897" s="12"/>
      <c r="G5897" s="12"/>
      <c r="H5897" s="12"/>
      <c r="I5897" s="12"/>
      <c r="J5897" s="12"/>
      <c r="K5897" s="12"/>
      <c r="L5897" s="12"/>
      <c r="M5897" s="12"/>
    </row>
    <row r="5898" spans="4:13">
      <c r="D5898" s="12"/>
      <c r="E5898" s="89"/>
      <c r="F5898" s="12"/>
      <c r="G5898" s="12"/>
      <c r="H5898" s="12"/>
      <c r="I5898" s="12"/>
      <c r="J5898" s="12"/>
      <c r="K5898" s="12"/>
      <c r="L5898" s="12"/>
      <c r="M5898" s="12"/>
    </row>
    <row r="5899" spans="4:13">
      <c r="D5899" s="12"/>
      <c r="E5899" s="89"/>
      <c r="F5899" s="12"/>
      <c r="G5899" s="12"/>
      <c r="H5899" s="12"/>
      <c r="I5899" s="12"/>
      <c r="J5899" s="12"/>
      <c r="K5899" s="12"/>
      <c r="L5899" s="12"/>
      <c r="M5899" s="12"/>
    </row>
    <row r="5900" spans="4:13">
      <c r="D5900" s="12"/>
      <c r="E5900" s="89"/>
      <c r="F5900" s="12"/>
      <c r="G5900" s="12"/>
      <c r="H5900" s="12"/>
      <c r="I5900" s="12"/>
      <c r="J5900" s="12"/>
      <c r="K5900" s="12"/>
      <c r="L5900" s="12"/>
      <c r="M5900" s="12"/>
    </row>
    <row r="5901" spans="4:13">
      <c r="D5901" s="12"/>
      <c r="E5901" s="89"/>
      <c r="F5901" s="12"/>
      <c r="G5901" s="12"/>
      <c r="H5901" s="12"/>
      <c r="I5901" s="12"/>
      <c r="J5901" s="12"/>
      <c r="K5901" s="12"/>
      <c r="L5901" s="12"/>
      <c r="M5901" s="12"/>
    </row>
    <row r="5902" spans="4:13">
      <c r="D5902" s="12"/>
      <c r="E5902" s="89"/>
      <c r="F5902" s="12"/>
      <c r="G5902" s="12"/>
      <c r="H5902" s="12"/>
      <c r="I5902" s="12"/>
      <c r="J5902" s="12"/>
      <c r="K5902" s="12"/>
      <c r="L5902" s="12"/>
      <c r="M5902" s="12"/>
    </row>
    <row r="5903" spans="4:13">
      <c r="D5903" s="12"/>
      <c r="E5903" s="89"/>
      <c r="F5903" s="12"/>
      <c r="G5903" s="12"/>
      <c r="H5903" s="12"/>
      <c r="I5903" s="12"/>
      <c r="J5903" s="12"/>
      <c r="K5903" s="12"/>
      <c r="L5903" s="12"/>
      <c r="M5903" s="12"/>
    </row>
    <row r="5904" spans="4:13">
      <c r="D5904" s="12"/>
      <c r="E5904" s="89"/>
      <c r="F5904" s="12"/>
      <c r="G5904" s="12"/>
      <c r="H5904" s="12"/>
      <c r="I5904" s="12"/>
      <c r="J5904" s="12"/>
      <c r="K5904" s="12"/>
      <c r="L5904" s="12"/>
      <c r="M5904" s="12"/>
    </row>
    <row r="5905" spans="4:13">
      <c r="D5905" s="12"/>
      <c r="E5905" s="89"/>
      <c r="F5905" s="12"/>
      <c r="G5905" s="12"/>
      <c r="H5905" s="12"/>
      <c r="I5905" s="12"/>
      <c r="J5905" s="12"/>
      <c r="K5905" s="12"/>
      <c r="L5905" s="12"/>
      <c r="M5905" s="12"/>
    </row>
    <row r="5906" spans="4:13">
      <c r="D5906" s="12"/>
      <c r="E5906" s="89"/>
      <c r="F5906" s="12"/>
      <c r="G5906" s="12"/>
      <c r="H5906" s="12"/>
      <c r="I5906" s="12"/>
      <c r="J5906" s="12"/>
      <c r="K5906" s="12"/>
      <c r="L5906" s="12"/>
      <c r="M5906" s="12"/>
    </row>
    <row r="5907" spans="4:13">
      <c r="D5907" s="12"/>
      <c r="E5907" s="89"/>
      <c r="F5907" s="12"/>
      <c r="G5907" s="12"/>
      <c r="H5907" s="12"/>
      <c r="I5907" s="12"/>
      <c r="J5907" s="12"/>
      <c r="K5907" s="12"/>
      <c r="L5907" s="12"/>
      <c r="M5907" s="12"/>
    </row>
    <row r="5908" spans="4:13">
      <c r="D5908" s="12"/>
      <c r="E5908" s="89"/>
      <c r="F5908" s="12"/>
      <c r="G5908" s="12"/>
      <c r="H5908" s="12"/>
      <c r="I5908" s="12"/>
      <c r="J5908" s="12"/>
      <c r="K5908" s="12"/>
      <c r="L5908" s="12"/>
      <c r="M5908" s="12"/>
    </row>
    <row r="5909" spans="4:13">
      <c r="D5909" s="12"/>
      <c r="E5909" s="89"/>
      <c r="F5909" s="12"/>
      <c r="G5909" s="12"/>
      <c r="H5909" s="12"/>
      <c r="I5909" s="12"/>
      <c r="J5909" s="12"/>
      <c r="K5909" s="12"/>
      <c r="L5909" s="12"/>
      <c r="M5909" s="12"/>
    </row>
    <row r="5910" spans="4:13">
      <c r="D5910" s="12"/>
      <c r="E5910" s="89"/>
      <c r="F5910" s="12"/>
      <c r="G5910" s="12"/>
      <c r="H5910" s="12"/>
      <c r="I5910" s="12"/>
      <c r="J5910" s="12"/>
      <c r="K5910" s="12"/>
      <c r="L5910" s="12"/>
      <c r="M5910" s="12"/>
    </row>
    <row r="5911" spans="4:13">
      <c r="D5911" s="12"/>
      <c r="E5911" s="89"/>
      <c r="F5911" s="12"/>
      <c r="G5911" s="12"/>
      <c r="H5911" s="12"/>
      <c r="I5911" s="12"/>
      <c r="J5911" s="12"/>
      <c r="K5911" s="12"/>
      <c r="L5911" s="12"/>
      <c r="M5911" s="12"/>
    </row>
    <row r="5912" spans="4:13">
      <c r="D5912" s="12"/>
      <c r="E5912" s="89"/>
      <c r="F5912" s="12"/>
      <c r="G5912" s="12"/>
      <c r="H5912" s="12"/>
      <c r="I5912" s="12"/>
      <c r="J5912" s="12"/>
      <c r="K5912" s="12"/>
      <c r="L5912" s="12"/>
      <c r="M5912" s="12"/>
    </row>
    <row r="5913" spans="4:13">
      <c r="D5913" s="12"/>
      <c r="E5913" s="89"/>
      <c r="F5913" s="12"/>
      <c r="G5913" s="12"/>
      <c r="H5913" s="12"/>
      <c r="I5913" s="12"/>
      <c r="J5913" s="12"/>
      <c r="K5913" s="12"/>
      <c r="L5913" s="12"/>
      <c r="M5913" s="12"/>
    </row>
    <row r="5914" spans="4:13">
      <c r="D5914" s="12"/>
      <c r="E5914" s="89"/>
      <c r="F5914" s="12"/>
      <c r="G5914" s="12"/>
      <c r="H5914" s="12"/>
      <c r="I5914" s="12"/>
      <c r="J5914" s="12"/>
      <c r="K5914" s="12"/>
      <c r="L5914" s="12"/>
      <c r="M5914" s="12"/>
    </row>
    <row r="5915" spans="4:13">
      <c r="D5915" s="12"/>
      <c r="E5915" s="89"/>
      <c r="F5915" s="12"/>
      <c r="G5915" s="12"/>
      <c r="H5915" s="12"/>
      <c r="I5915" s="12"/>
      <c r="J5915" s="12"/>
      <c r="K5915" s="12"/>
      <c r="L5915" s="12"/>
      <c r="M5915" s="12"/>
    </row>
    <row r="5916" spans="4:13">
      <c r="D5916" s="12"/>
      <c r="E5916" s="89"/>
      <c r="F5916" s="12"/>
      <c r="G5916" s="12"/>
      <c r="H5916" s="12"/>
      <c r="I5916" s="12"/>
      <c r="J5916" s="12"/>
      <c r="K5916" s="12"/>
      <c r="L5916" s="12"/>
      <c r="M5916" s="12"/>
    </row>
    <row r="5917" spans="4:13">
      <c r="D5917" s="12"/>
      <c r="E5917" s="89"/>
      <c r="F5917" s="12"/>
      <c r="G5917" s="12"/>
      <c r="H5917" s="12"/>
      <c r="I5917" s="12"/>
      <c r="J5917" s="12"/>
      <c r="K5917" s="12"/>
      <c r="L5917" s="12"/>
      <c r="M5917" s="12"/>
    </row>
    <row r="5918" spans="4:13">
      <c r="D5918" s="12"/>
      <c r="E5918" s="89"/>
      <c r="F5918" s="12"/>
      <c r="G5918" s="12"/>
      <c r="H5918" s="12"/>
      <c r="I5918" s="12"/>
      <c r="J5918" s="12"/>
      <c r="K5918" s="12"/>
      <c r="L5918" s="12"/>
      <c r="M5918" s="12"/>
    </row>
    <row r="5919" spans="4:13">
      <c r="D5919" s="12"/>
      <c r="E5919" s="89"/>
      <c r="F5919" s="12"/>
      <c r="G5919" s="12"/>
      <c r="H5919" s="12"/>
      <c r="I5919" s="12"/>
      <c r="J5919" s="12"/>
      <c r="K5919" s="12"/>
      <c r="L5919" s="12"/>
      <c r="M5919" s="12"/>
    </row>
    <row r="5920" spans="4:13">
      <c r="D5920" s="12"/>
      <c r="E5920" s="89"/>
      <c r="F5920" s="12"/>
      <c r="G5920" s="12"/>
      <c r="H5920" s="12"/>
      <c r="I5920" s="12"/>
      <c r="J5920" s="12"/>
      <c r="K5920" s="12"/>
      <c r="L5920" s="12"/>
      <c r="M5920" s="12"/>
    </row>
    <row r="5921" spans="4:13">
      <c r="D5921" s="12"/>
      <c r="E5921" s="89"/>
      <c r="F5921" s="12"/>
      <c r="G5921" s="12"/>
      <c r="H5921" s="12"/>
      <c r="I5921" s="12"/>
      <c r="J5921" s="12"/>
      <c r="K5921" s="12"/>
      <c r="L5921" s="12"/>
      <c r="M5921" s="12"/>
    </row>
    <row r="5922" spans="4:13">
      <c r="D5922" s="12"/>
      <c r="E5922" s="89"/>
      <c r="F5922" s="12"/>
      <c r="G5922" s="12"/>
      <c r="H5922" s="12"/>
      <c r="I5922" s="12"/>
      <c r="J5922" s="12"/>
      <c r="K5922" s="12"/>
      <c r="L5922" s="12"/>
      <c r="M5922" s="12"/>
    </row>
    <row r="5923" spans="4:13">
      <c r="D5923" s="12"/>
      <c r="E5923" s="89"/>
      <c r="F5923" s="12"/>
      <c r="G5923" s="12"/>
      <c r="H5923" s="12"/>
      <c r="I5923" s="12"/>
      <c r="J5923" s="12"/>
      <c r="K5923" s="12"/>
      <c r="L5923" s="12"/>
      <c r="M5923" s="12"/>
    </row>
    <row r="5924" spans="4:13">
      <c r="D5924" s="12"/>
      <c r="E5924" s="89"/>
      <c r="F5924" s="12"/>
      <c r="G5924" s="12"/>
      <c r="H5924" s="12"/>
      <c r="I5924" s="12"/>
      <c r="J5924" s="12"/>
      <c r="K5924" s="12"/>
      <c r="L5924" s="12"/>
      <c r="M5924" s="12"/>
    </row>
    <row r="5925" spans="4:13">
      <c r="D5925" s="12"/>
      <c r="E5925" s="89"/>
      <c r="F5925" s="12"/>
      <c r="G5925" s="12"/>
      <c r="H5925" s="12"/>
      <c r="I5925" s="12"/>
      <c r="J5925" s="12"/>
      <c r="K5925" s="12"/>
      <c r="L5925" s="12"/>
      <c r="M5925" s="12"/>
    </row>
    <row r="5926" spans="4:13">
      <c r="D5926" s="12"/>
      <c r="E5926" s="89"/>
      <c r="F5926" s="12"/>
      <c r="G5926" s="12"/>
      <c r="H5926" s="12"/>
      <c r="I5926" s="12"/>
      <c r="J5926" s="12"/>
      <c r="K5926" s="12"/>
      <c r="L5926" s="12"/>
      <c r="M5926" s="12"/>
    </row>
    <row r="5927" spans="4:13">
      <c r="D5927" s="12"/>
      <c r="E5927" s="89"/>
      <c r="F5927" s="12"/>
      <c r="G5927" s="12"/>
      <c r="H5927" s="12"/>
      <c r="I5927" s="12"/>
      <c r="J5927" s="12"/>
      <c r="K5927" s="12"/>
      <c r="L5927" s="12"/>
      <c r="M5927" s="12"/>
    </row>
    <row r="5928" spans="4:13">
      <c r="D5928" s="12"/>
      <c r="E5928" s="89"/>
      <c r="F5928" s="12"/>
      <c r="G5928" s="12"/>
      <c r="H5928" s="12"/>
      <c r="I5928" s="12"/>
      <c r="J5928" s="12"/>
      <c r="K5928" s="12"/>
      <c r="L5928" s="12"/>
      <c r="M5928" s="12"/>
    </row>
    <row r="5929" spans="4:13">
      <c r="D5929" s="12"/>
      <c r="E5929" s="89"/>
      <c r="F5929" s="12"/>
      <c r="G5929" s="12"/>
      <c r="H5929" s="12"/>
      <c r="I5929" s="12"/>
      <c r="J5929" s="12"/>
      <c r="K5929" s="12"/>
      <c r="L5929" s="12"/>
      <c r="M5929" s="12"/>
    </row>
    <row r="5930" spans="4:13">
      <c r="D5930" s="12"/>
      <c r="E5930" s="89"/>
      <c r="F5930" s="12"/>
      <c r="G5930" s="12"/>
      <c r="H5930" s="12"/>
      <c r="I5930" s="12"/>
      <c r="J5930" s="12"/>
      <c r="K5930" s="12"/>
      <c r="L5930" s="12"/>
      <c r="M5930" s="12"/>
    </row>
    <row r="5931" spans="4:13">
      <c r="D5931" s="12"/>
      <c r="E5931" s="89"/>
      <c r="F5931" s="12"/>
      <c r="G5931" s="12"/>
      <c r="H5931" s="12"/>
      <c r="I5931" s="12"/>
      <c r="J5931" s="12"/>
      <c r="K5931" s="12"/>
      <c r="L5931" s="12"/>
      <c r="M5931" s="12"/>
    </row>
    <row r="5932" spans="4:13">
      <c r="D5932" s="12"/>
      <c r="E5932" s="89"/>
      <c r="F5932" s="12"/>
      <c r="G5932" s="12"/>
      <c r="H5932" s="12"/>
      <c r="I5932" s="12"/>
      <c r="J5932" s="12"/>
      <c r="K5932" s="12"/>
      <c r="L5932" s="12"/>
      <c r="M5932" s="12"/>
    </row>
    <row r="5933" spans="4:13">
      <c r="D5933" s="12"/>
      <c r="E5933" s="89"/>
      <c r="F5933" s="12"/>
      <c r="G5933" s="12"/>
      <c r="H5933" s="12"/>
      <c r="I5933" s="12"/>
      <c r="J5933" s="12"/>
      <c r="K5933" s="12"/>
      <c r="L5933" s="12"/>
      <c r="M5933" s="12"/>
    </row>
    <row r="5934" spans="4:13">
      <c r="D5934" s="12"/>
      <c r="E5934" s="89"/>
      <c r="F5934" s="12"/>
      <c r="G5934" s="12"/>
      <c r="H5934" s="12"/>
      <c r="I5934" s="12"/>
      <c r="J5934" s="12"/>
      <c r="K5934" s="12"/>
      <c r="L5934" s="12"/>
      <c r="M5934" s="12"/>
    </row>
    <row r="5935" spans="4:13">
      <c r="D5935" s="12"/>
      <c r="E5935" s="89"/>
      <c r="F5935" s="12"/>
      <c r="G5935" s="12"/>
      <c r="H5935" s="12"/>
      <c r="I5935" s="12"/>
      <c r="J5935" s="12"/>
      <c r="K5935" s="12"/>
      <c r="L5935" s="12"/>
      <c r="M5935" s="12"/>
    </row>
    <row r="5936" spans="4:13">
      <c r="D5936" s="12"/>
      <c r="E5936" s="89"/>
      <c r="F5936" s="12"/>
      <c r="G5936" s="12"/>
      <c r="H5936" s="12"/>
      <c r="I5936" s="12"/>
      <c r="J5936" s="12"/>
      <c r="K5936" s="12"/>
      <c r="L5936" s="12"/>
      <c r="M5936" s="12"/>
    </row>
    <row r="5937" spans="4:13">
      <c r="D5937" s="12"/>
      <c r="E5937" s="89"/>
      <c r="F5937" s="12"/>
      <c r="G5937" s="12"/>
      <c r="H5937" s="12"/>
      <c r="I5937" s="12"/>
      <c r="J5937" s="12"/>
      <c r="K5937" s="12"/>
      <c r="L5937" s="12"/>
      <c r="M5937" s="12"/>
    </row>
    <row r="5938" spans="4:13">
      <c r="D5938" s="12"/>
      <c r="E5938" s="89"/>
      <c r="F5938" s="12"/>
      <c r="G5938" s="12"/>
      <c r="H5938" s="12"/>
      <c r="I5938" s="12"/>
      <c r="J5938" s="12"/>
      <c r="K5938" s="12"/>
      <c r="L5938" s="12"/>
      <c r="M5938" s="12"/>
    </row>
    <row r="5939" spans="4:13">
      <c r="D5939" s="12"/>
      <c r="E5939" s="89"/>
      <c r="F5939" s="12"/>
      <c r="G5939" s="12"/>
      <c r="H5939" s="12"/>
      <c r="I5939" s="12"/>
      <c r="J5939" s="12"/>
      <c r="K5939" s="12"/>
      <c r="L5939" s="12"/>
      <c r="M5939" s="12"/>
    </row>
    <row r="5940" spans="4:13">
      <c r="D5940" s="12"/>
      <c r="E5940" s="89"/>
      <c r="F5940" s="12"/>
      <c r="G5940" s="12"/>
      <c r="H5940" s="12"/>
      <c r="I5940" s="12"/>
      <c r="J5940" s="12"/>
      <c r="K5940" s="12"/>
      <c r="L5940" s="12"/>
      <c r="M5940" s="12"/>
    </row>
    <row r="5941" spans="4:13">
      <c r="D5941" s="12"/>
      <c r="E5941" s="89"/>
      <c r="F5941" s="12"/>
      <c r="G5941" s="12"/>
      <c r="H5941" s="12"/>
      <c r="I5941" s="12"/>
      <c r="J5941" s="12"/>
      <c r="K5941" s="12"/>
      <c r="L5941" s="12"/>
      <c r="M5941" s="12"/>
    </row>
    <row r="5942" spans="4:13">
      <c r="D5942" s="12"/>
      <c r="E5942" s="89"/>
      <c r="F5942" s="12"/>
      <c r="G5942" s="12"/>
      <c r="H5942" s="12"/>
      <c r="I5942" s="12"/>
      <c r="J5942" s="12"/>
      <c r="K5942" s="12"/>
      <c r="L5942" s="12"/>
      <c r="M5942" s="12"/>
    </row>
    <row r="5943" spans="4:13">
      <c r="D5943" s="12"/>
      <c r="E5943" s="89"/>
      <c r="F5943" s="12"/>
      <c r="G5943" s="12"/>
      <c r="H5943" s="12"/>
      <c r="I5943" s="12"/>
      <c r="J5943" s="12"/>
      <c r="K5943" s="12"/>
      <c r="L5943" s="12"/>
      <c r="M5943" s="12"/>
    </row>
    <row r="5944" spans="4:13">
      <c r="D5944" s="12"/>
      <c r="E5944" s="89"/>
      <c r="F5944" s="12"/>
      <c r="G5944" s="12"/>
      <c r="H5944" s="12"/>
      <c r="I5944" s="12"/>
      <c r="J5944" s="12"/>
      <c r="K5944" s="12"/>
      <c r="L5944" s="12"/>
      <c r="M5944" s="12"/>
    </row>
    <row r="5945" spans="4:13">
      <c r="D5945" s="12"/>
      <c r="E5945" s="89"/>
      <c r="F5945" s="12"/>
      <c r="G5945" s="12"/>
      <c r="H5945" s="12"/>
      <c r="I5945" s="12"/>
      <c r="J5945" s="12"/>
      <c r="K5945" s="12"/>
      <c r="L5945" s="12"/>
      <c r="M5945" s="12"/>
    </row>
    <row r="5946" spans="4:13">
      <c r="D5946" s="12"/>
      <c r="E5946" s="89"/>
      <c r="F5946" s="12"/>
      <c r="G5946" s="12"/>
      <c r="H5946" s="12"/>
      <c r="I5946" s="12"/>
      <c r="J5946" s="12"/>
      <c r="K5946" s="12"/>
      <c r="L5946" s="12"/>
      <c r="M5946" s="12"/>
    </row>
    <row r="5947" spans="4:13">
      <c r="D5947" s="12"/>
      <c r="E5947" s="89"/>
      <c r="F5947" s="12"/>
      <c r="G5947" s="12"/>
      <c r="H5947" s="12"/>
      <c r="I5947" s="12"/>
      <c r="J5947" s="12"/>
      <c r="K5947" s="12"/>
      <c r="L5947" s="12"/>
      <c r="M5947" s="12"/>
    </row>
    <row r="5948" spans="4:13">
      <c r="D5948" s="12"/>
      <c r="E5948" s="89"/>
      <c r="F5948" s="12"/>
      <c r="G5948" s="12"/>
      <c r="H5948" s="12"/>
      <c r="I5948" s="12"/>
      <c r="J5948" s="12"/>
      <c r="K5948" s="12"/>
      <c r="L5948" s="12"/>
      <c r="M5948" s="12"/>
    </row>
    <row r="5949" spans="4:13">
      <c r="D5949" s="12"/>
      <c r="E5949" s="89"/>
      <c r="F5949" s="12"/>
      <c r="G5949" s="12"/>
      <c r="H5949" s="12"/>
      <c r="I5949" s="12"/>
      <c r="J5949" s="12"/>
      <c r="K5949" s="12"/>
      <c r="L5949" s="12"/>
      <c r="M5949" s="12"/>
    </row>
    <row r="5950" spans="4:13">
      <c r="D5950" s="12"/>
      <c r="E5950" s="89"/>
      <c r="F5950" s="12"/>
      <c r="G5950" s="12"/>
      <c r="H5950" s="12"/>
      <c r="I5950" s="12"/>
      <c r="J5950" s="12"/>
      <c r="K5950" s="12"/>
      <c r="L5950" s="12"/>
      <c r="M5950" s="12"/>
    </row>
    <row r="5951" spans="4:13">
      <c r="D5951" s="12"/>
      <c r="E5951" s="89"/>
      <c r="F5951" s="12"/>
      <c r="G5951" s="12"/>
      <c r="H5951" s="12"/>
      <c r="I5951" s="12"/>
      <c r="J5951" s="12"/>
      <c r="K5951" s="12"/>
      <c r="L5951" s="12"/>
      <c r="M5951" s="12"/>
    </row>
    <row r="5952" spans="4:13">
      <c r="D5952" s="12"/>
      <c r="E5952" s="89"/>
      <c r="F5952" s="12"/>
      <c r="G5952" s="12"/>
      <c r="H5952" s="12"/>
      <c r="I5952" s="12"/>
      <c r="J5952" s="12"/>
      <c r="K5952" s="12"/>
      <c r="L5952" s="12"/>
      <c r="M5952" s="12"/>
    </row>
    <row r="5953" spans="4:13">
      <c r="D5953" s="12"/>
      <c r="E5953" s="89"/>
      <c r="F5953" s="12"/>
      <c r="G5953" s="12"/>
      <c r="H5953" s="12"/>
      <c r="I5953" s="12"/>
      <c r="J5953" s="12"/>
      <c r="K5953" s="12"/>
      <c r="L5953" s="12"/>
      <c r="M5953" s="12"/>
    </row>
    <row r="5954" spans="4:13">
      <c r="D5954" s="12"/>
      <c r="E5954" s="89"/>
      <c r="F5954" s="12"/>
      <c r="G5954" s="12"/>
      <c r="H5954" s="12"/>
      <c r="I5954" s="12"/>
      <c r="J5954" s="12"/>
      <c r="K5954" s="12"/>
      <c r="L5954" s="12"/>
      <c r="M5954" s="12"/>
    </row>
    <row r="5955" spans="4:13">
      <c r="D5955" s="12"/>
      <c r="E5955" s="89"/>
      <c r="F5955" s="12"/>
      <c r="G5955" s="12"/>
      <c r="H5955" s="12"/>
      <c r="I5955" s="12"/>
      <c r="J5955" s="12"/>
      <c r="K5955" s="12"/>
      <c r="L5955" s="12"/>
      <c r="M5955" s="12"/>
    </row>
    <row r="5956" spans="4:13">
      <c r="D5956" s="12"/>
      <c r="E5956" s="89"/>
      <c r="F5956" s="12"/>
      <c r="G5956" s="12"/>
      <c r="H5956" s="12"/>
      <c r="I5956" s="12"/>
      <c r="J5956" s="12"/>
      <c r="K5956" s="12"/>
      <c r="L5956" s="12"/>
      <c r="M5956" s="12"/>
    </row>
    <row r="5957" spans="4:13">
      <c r="D5957" s="12"/>
      <c r="E5957" s="89"/>
      <c r="F5957" s="12"/>
      <c r="G5957" s="12"/>
      <c r="H5957" s="12"/>
      <c r="I5957" s="12"/>
      <c r="J5957" s="12"/>
      <c r="K5957" s="12"/>
      <c r="L5957" s="12"/>
      <c r="M5957" s="12"/>
    </row>
    <row r="5958" spans="4:13">
      <c r="D5958" s="12"/>
      <c r="E5958" s="89"/>
      <c r="F5958" s="12"/>
      <c r="G5958" s="12"/>
      <c r="H5958" s="12"/>
      <c r="I5958" s="12"/>
      <c r="J5958" s="12"/>
      <c r="K5958" s="12"/>
      <c r="L5958" s="12"/>
      <c r="M5958" s="12"/>
    </row>
    <row r="5959" spans="4:13">
      <c r="D5959" s="12"/>
      <c r="E5959" s="89"/>
      <c r="F5959" s="12"/>
      <c r="G5959" s="12"/>
      <c r="H5959" s="12"/>
      <c r="I5959" s="12"/>
      <c r="J5959" s="12"/>
      <c r="K5959" s="12"/>
      <c r="L5959" s="12"/>
      <c r="M5959" s="12"/>
    </row>
    <row r="5960" spans="4:13">
      <c r="D5960" s="12"/>
      <c r="E5960" s="89"/>
      <c r="F5960" s="12"/>
      <c r="G5960" s="12"/>
      <c r="H5960" s="12"/>
      <c r="I5960" s="12"/>
      <c r="J5960" s="12"/>
      <c r="K5960" s="12"/>
      <c r="L5960" s="12"/>
      <c r="M5960" s="12"/>
    </row>
    <row r="5961" spans="4:13">
      <c r="D5961" s="12"/>
      <c r="E5961" s="89"/>
      <c r="F5961" s="12"/>
      <c r="G5961" s="12"/>
      <c r="H5961" s="12"/>
      <c r="I5961" s="12"/>
      <c r="J5961" s="12"/>
      <c r="K5961" s="12"/>
      <c r="L5961" s="12"/>
      <c r="M5961" s="12"/>
    </row>
    <row r="5962" spans="4:13">
      <c r="D5962" s="12"/>
      <c r="E5962" s="89"/>
      <c r="F5962" s="12"/>
      <c r="G5962" s="12"/>
      <c r="H5962" s="12"/>
      <c r="I5962" s="12"/>
      <c r="J5962" s="12"/>
      <c r="K5962" s="12"/>
      <c r="L5962" s="12"/>
      <c r="M5962" s="12"/>
    </row>
    <row r="5963" spans="4:13">
      <c r="D5963" s="12"/>
      <c r="E5963" s="89"/>
      <c r="F5963" s="12"/>
      <c r="G5963" s="12"/>
      <c r="H5963" s="12"/>
      <c r="I5963" s="12"/>
      <c r="J5963" s="12"/>
      <c r="K5963" s="12"/>
      <c r="L5963" s="12"/>
      <c r="M5963" s="12"/>
    </row>
    <row r="5964" spans="4:13">
      <c r="D5964" s="12"/>
      <c r="E5964" s="89"/>
      <c r="F5964" s="12"/>
      <c r="G5964" s="12"/>
      <c r="H5964" s="12"/>
      <c r="I5964" s="12"/>
      <c r="J5964" s="12"/>
      <c r="K5964" s="12"/>
      <c r="L5964" s="12"/>
      <c r="M5964" s="12"/>
    </row>
    <row r="5965" spans="4:13">
      <c r="D5965" s="12"/>
      <c r="E5965" s="89"/>
      <c r="F5965" s="12"/>
      <c r="G5965" s="12"/>
      <c r="H5965" s="12"/>
      <c r="I5965" s="12"/>
      <c r="J5965" s="12"/>
      <c r="K5965" s="12"/>
      <c r="L5965" s="12"/>
      <c r="M5965" s="12"/>
    </row>
    <row r="5966" spans="4:13">
      <c r="D5966" s="12"/>
      <c r="E5966" s="89"/>
      <c r="F5966" s="12"/>
      <c r="G5966" s="12"/>
      <c r="H5966" s="12"/>
      <c r="I5966" s="12"/>
      <c r="J5966" s="12"/>
      <c r="K5966" s="12"/>
      <c r="L5966" s="12"/>
      <c r="M5966" s="12"/>
    </row>
    <row r="5967" spans="4:13">
      <c r="D5967" s="12"/>
      <c r="E5967" s="89"/>
      <c r="F5967" s="12"/>
      <c r="G5967" s="12"/>
      <c r="H5967" s="12"/>
      <c r="I5967" s="12"/>
      <c r="J5967" s="12"/>
      <c r="K5967" s="12"/>
      <c r="L5967" s="12"/>
      <c r="M5967" s="12"/>
    </row>
    <row r="5968" spans="4:13">
      <c r="D5968" s="12"/>
      <c r="E5968" s="89"/>
      <c r="F5968" s="12"/>
      <c r="G5968" s="12"/>
      <c r="H5968" s="12"/>
      <c r="I5968" s="12"/>
      <c r="J5968" s="12"/>
      <c r="K5968" s="12"/>
      <c r="L5968" s="12"/>
      <c r="M5968" s="12"/>
    </row>
    <row r="5969" spans="4:13">
      <c r="D5969" s="12"/>
      <c r="E5969" s="89"/>
      <c r="F5969" s="12"/>
      <c r="G5969" s="12"/>
      <c r="H5969" s="12"/>
      <c r="I5969" s="12"/>
      <c r="J5969" s="12"/>
      <c r="K5969" s="12"/>
      <c r="L5969" s="12"/>
      <c r="M5969" s="12"/>
    </row>
    <row r="5970" spans="4:13">
      <c r="D5970" s="12"/>
      <c r="E5970" s="89"/>
      <c r="F5970" s="12"/>
      <c r="G5970" s="12"/>
      <c r="H5970" s="12"/>
      <c r="I5970" s="12"/>
      <c r="J5970" s="12"/>
      <c r="K5970" s="12"/>
      <c r="L5970" s="12"/>
      <c r="M5970" s="12"/>
    </row>
    <row r="5971" spans="4:13">
      <c r="D5971" s="12"/>
      <c r="E5971" s="89"/>
      <c r="F5971" s="12"/>
      <c r="G5971" s="12"/>
      <c r="H5971" s="12"/>
      <c r="I5971" s="12"/>
      <c r="J5971" s="12"/>
      <c r="K5971" s="12"/>
      <c r="L5971" s="12"/>
      <c r="M5971" s="12"/>
    </row>
    <row r="5972" spans="4:13">
      <c r="D5972" s="12"/>
      <c r="E5972" s="89"/>
      <c r="F5972" s="12"/>
      <c r="G5972" s="12"/>
      <c r="H5972" s="12"/>
      <c r="I5972" s="12"/>
      <c r="J5972" s="12"/>
      <c r="K5972" s="12"/>
      <c r="L5972" s="12"/>
      <c r="M5972" s="12"/>
    </row>
    <row r="5973" spans="4:13">
      <c r="D5973" s="12"/>
      <c r="E5973" s="89"/>
      <c r="F5973" s="12"/>
      <c r="G5973" s="12"/>
      <c r="H5973" s="12"/>
      <c r="I5973" s="12"/>
      <c r="J5973" s="12"/>
      <c r="K5973" s="12"/>
      <c r="L5973" s="12"/>
      <c r="M5973" s="12"/>
    </row>
    <row r="5974" spans="4:13">
      <c r="D5974" s="12"/>
      <c r="E5974" s="89"/>
      <c r="F5974" s="12"/>
      <c r="G5974" s="12"/>
      <c r="H5974" s="12"/>
      <c r="I5974" s="12"/>
      <c r="J5974" s="12"/>
      <c r="K5974" s="12"/>
      <c r="L5974" s="12"/>
      <c r="M5974" s="12"/>
    </row>
    <row r="5975" spans="4:13">
      <c r="D5975" s="12"/>
      <c r="E5975" s="89"/>
      <c r="F5975" s="12"/>
      <c r="G5975" s="12"/>
      <c r="H5975" s="12"/>
      <c r="I5975" s="12"/>
      <c r="J5975" s="12"/>
      <c r="K5975" s="12"/>
      <c r="L5975" s="12"/>
      <c r="M5975" s="12"/>
    </row>
    <row r="5976" spans="4:13">
      <c r="D5976" s="12"/>
      <c r="E5976" s="89"/>
      <c r="F5976" s="12"/>
      <c r="G5976" s="12"/>
      <c r="H5976" s="12"/>
      <c r="I5976" s="12"/>
      <c r="J5976" s="12"/>
      <c r="K5976" s="12"/>
      <c r="L5976" s="12"/>
      <c r="M5976" s="12"/>
    </row>
    <row r="5977" spans="4:13">
      <c r="D5977" s="12"/>
      <c r="E5977" s="89"/>
      <c r="F5977" s="12"/>
      <c r="G5977" s="12"/>
      <c r="H5977" s="12"/>
      <c r="I5977" s="12"/>
      <c r="J5977" s="12"/>
      <c r="K5977" s="12"/>
      <c r="L5977" s="12"/>
      <c r="M5977" s="12"/>
    </row>
    <row r="5978" spans="4:13">
      <c r="D5978" s="12"/>
      <c r="E5978" s="89"/>
      <c r="F5978" s="12"/>
      <c r="G5978" s="12"/>
      <c r="H5978" s="12"/>
      <c r="I5978" s="12"/>
      <c r="J5978" s="12"/>
      <c r="K5978" s="12"/>
      <c r="L5978" s="12"/>
      <c r="M5978" s="12"/>
    </row>
    <row r="5979" spans="4:13">
      <c r="D5979" s="12"/>
      <c r="E5979" s="89"/>
      <c r="F5979" s="12"/>
      <c r="G5979" s="12"/>
      <c r="H5979" s="12"/>
      <c r="I5979" s="12"/>
      <c r="J5979" s="12"/>
      <c r="K5979" s="12"/>
      <c r="L5979" s="12"/>
      <c r="M5979" s="12"/>
    </row>
    <row r="5980" spans="4:13">
      <c r="D5980" s="12"/>
      <c r="E5980" s="89"/>
      <c r="F5980" s="12"/>
      <c r="G5980" s="12"/>
      <c r="H5980" s="12"/>
      <c r="I5980" s="12"/>
      <c r="J5980" s="12"/>
      <c r="K5980" s="12"/>
      <c r="L5980" s="12"/>
      <c r="M5980" s="12"/>
    </row>
    <row r="5981" spans="4:13">
      <c r="D5981" s="12"/>
      <c r="E5981" s="89"/>
      <c r="F5981" s="12"/>
      <c r="G5981" s="12"/>
      <c r="H5981" s="12"/>
      <c r="I5981" s="12"/>
      <c r="J5981" s="12"/>
      <c r="K5981" s="12"/>
      <c r="L5981" s="12"/>
      <c r="M5981" s="12"/>
    </row>
    <row r="5982" spans="4:13">
      <c r="D5982" s="12"/>
      <c r="E5982" s="89"/>
      <c r="F5982" s="12"/>
      <c r="G5982" s="12"/>
      <c r="H5982" s="12"/>
      <c r="I5982" s="12"/>
      <c r="J5982" s="12"/>
      <c r="K5982" s="12"/>
      <c r="L5982" s="12"/>
      <c r="M5982" s="12"/>
    </row>
    <row r="5983" spans="4:13">
      <c r="D5983" s="12"/>
      <c r="E5983" s="89"/>
      <c r="F5983" s="12"/>
      <c r="G5983" s="12"/>
      <c r="H5983" s="12"/>
      <c r="I5983" s="12"/>
      <c r="J5983" s="12"/>
      <c r="K5983" s="12"/>
      <c r="L5983" s="12"/>
      <c r="M5983" s="12"/>
    </row>
    <row r="5984" spans="4:13">
      <c r="D5984" s="12"/>
      <c r="E5984" s="89"/>
      <c r="F5984" s="12"/>
      <c r="G5984" s="12"/>
      <c r="H5984" s="12"/>
      <c r="I5984" s="12"/>
      <c r="J5984" s="12"/>
      <c r="K5984" s="12"/>
      <c r="L5984" s="12"/>
      <c r="M5984" s="12"/>
    </row>
    <row r="5985" spans="4:13">
      <c r="D5985" s="12"/>
      <c r="E5985" s="89"/>
      <c r="F5985" s="12"/>
      <c r="G5985" s="12"/>
      <c r="H5985" s="12"/>
      <c r="I5985" s="12"/>
      <c r="J5985" s="12"/>
      <c r="K5985" s="12"/>
      <c r="L5985" s="12"/>
      <c r="M5985" s="12"/>
    </row>
    <row r="5986" spans="4:13">
      <c r="D5986" s="12"/>
      <c r="E5986" s="89"/>
      <c r="F5986" s="12"/>
      <c r="G5986" s="12"/>
      <c r="H5986" s="12"/>
      <c r="I5986" s="12"/>
      <c r="J5986" s="12"/>
      <c r="K5986" s="12"/>
      <c r="L5986" s="12"/>
      <c r="M5986" s="12"/>
    </row>
    <row r="5987" spans="4:13">
      <c r="D5987" s="12"/>
      <c r="E5987" s="89"/>
      <c r="F5987" s="12"/>
      <c r="G5987" s="12"/>
      <c r="H5987" s="12"/>
      <c r="I5987" s="12"/>
      <c r="J5987" s="12"/>
      <c r="K5987" s="12"/>
      <c r="L5987" s="12"/>
      <c r="M5987" s="12"/>
    </row>
    <row r="5988" spans="4:13">
      <c r="D5988" s="12"/>
      <c r="E5988" s="89"/>
      <c r="F5988" s="12"/>
      <c r="G5988" s="12"/>
      <c r="H5988" s="12"/>
      <c r="I5988" s="12"/>
      <c r="J5988" s="12"/>
      <c r="K5988" s="12"/>
      <c r="L5988" s="12"/>
      <c r="M5988" s="12"/>
    </row>
    <row r="5989" spans="4:13">
      <c r="D5989" s="12"/>
      <c r="E5989" s="89"/>
      <c r="F5989" s="12"/>
      <c r="G5989" s="12"/>
      <c r="H5989" s="12"/>
      <c r="I5989" s="12"/>
      <c r="J5989" s="12"/>
      <c r="K5989" s="12"/>
      <c r="L5989" s="12"/>
      <c r="M5989" s="12"/>
    </row>
    <row r="5990" spans="4:13">
      <c r="D5990" s="12"/>
      <c r="E5990" s="89"/>
      <c r="F5990" s="12"/>
      <c r="G5990" s="12"/>
      <c r="H5990" s="12"/>
      <c r="I5990" s="12"/>
      <c r="J5990" s="12"/>
      <c r="K5990" s="12"/>
      <c r="L5990" s="12"/>
      <c r="M5990" s="12"/>
    </row>
    <row r="5991" spans="4:13">
      <c r="D5991" s="12"/>
      <c r="E5991" s="89"/>
      <c r="F5991" s="12"/>
      <c r="G5991" s="12"/>
      <c r="H5991" s="12"/>
      <c r="I5991" s="12"/>
      <c r="J5991" s="12"/>
      <c r="K5991" s="12"/>
      <c r="L5991" s="12"/>
      <c r="M5991" s="12"/>
    </row>
    <row r="5992" spans="4:13">
      <c r="D5992" s="12"/>
      <c r="E5992" s="89"/>
      <c r="F5992" s="12"/>
      <c r="G5992" s="12"/>
      <c r="H5992" s="12"/>
      <c r="I5992" s="12"/>
      <c r="J5992" s="12"/>
      <c r="K5992" s="12"/>
      <c r="L5992" s="12"/>
      <c r="M5992" s="12"/>
    </row>
    <row r="5993" spans="4:13">
      <c r="D5993" s="12"/>
      <c r="E5993" s="89"/>
      <c r="F5993" s="12"/>
      <c r="G5993" s="12"/>
      <c r="H5993" s="12"/>
      <c r="I5993" s="12"/>
      <c r="J5993" s="12"/>
      <c r="K5993" s="12"/>
      <c r="L5993" s="12"/>
      <c r="M5993" s="12"/>
    </row>
    <row r="5994" spans="4:13">
      <c r="D5994" s="12"/>
      <c r="E5994" s="89"/>
      <c r="F5994" s="12"/>
      <c r="G5994" s="12"/>
      <c r="H5994" s="12"/>
      <c r="I5994" s="12"/>
      <c r="J5994" s="12"/>
      <c r="K5994" s="12"/>
      <c r="L5994" s="12"/>
      <c r="M5994" s="12"/>
    </row>
    <row r="5995" spans="4:13">
      <c r="D5995" s="12"/>
      <c r="E5995" s="89"/>
      <c r="F5995" s="12"/>
      <c r="G5995" s="12"/>
      <c r="H5995" s="12"/>
      <c r="I5995" s="12"/>
      <c r="J5995" s="12"/>
      <c r="K5995" s="12"/>
      <c r="L5995" s="12"/>
      <c r="M5995" s="12"/>
    </row>
    <row r="5996" spans="4:13">
      <c r="D5996" s="12"/>
      <c r="E5996" s="89"/>
      <c r="F5996" s="12"/>
      <c r="G5996" s="12"/>
      <c r="H5996" s="12"/>
      <c r="I5996" s="12"/>
      <c r="J5996" s="12"/>
      <c r="K5996" s="12"/>
      <c r="L5996" s="12"/>
      <c r="M5996" s="12"/>
    </row>
    <row r="5997" spans="4:13">
      <c r="D5997" s="12"/>
      <c r="E5997" s="89"/>
      <c r="F5997" s="12"/>
      <c r="G5997" s="12"/>
      <c r="H5997" s="12"/>
      <c r="I5997" s="12"/>
      <c r="J5997" s="12"/>
      <c r="K5997" s="12"/>
      <c r="L5997" s="12"/>
      <c r="M5997" s="12"/>
    </row>
    <row r="5998" spans="4:13">
      <c r="D5998" s="12"/>
      <c r="E5998" s="89"/>
      <c r="F5998" s="12"/>
      <c r="G5998" s="12"/>
      <c r="H5998" s="12"/>
      <c r="I5998" s="12"/>
      <c r="J5998" s="12"/>
      <c r="K5998" s="12"/>
      <c r="L5998" s="12"/>
      <c r="M5998" s="12"/>
    </row>
    <row r="5999" spans="4:13">
      <c r="D5999" s="12"/>
      <c r="E5999" s="89"/>
      <c r="F5999" s="12"/>
      <c r="G5999" s="12"/>
      <c r="H5999" s="12"/>
      <c r="I5999" s="12"/>
      <c r="J5999" s="12"/>
      <c r="K5999" s="12"/>
      <c r="L5999" s="12"/>
      <c r="M5999" s="12"/>
    </row>
    <row r="6000" spans="4:13">
      <c r="D6000" s="12"/>
      <c r="E6000" s="89"/>
      <c r="F6000" s="12"/>
      <c r="G6000" s="12"/>
      <c r="H6000" s="12"/>
      <c r="I6000" s="12"/>
      <c r="J6000" s="12"/>
      <c r="K6000" s="12"/>
      <c r="L6000" s="12"/>
      <c r="M6000" s="12"/>
    </row>
    <row r="6001" spans="4:13">
      <c r="D6001" s="12"/>
      <c r="E6001" s="89"/>
      <c r="F6001" s="12"/>
      <c r="G6001" s="12"/>
      <c r="H6001" s="12"/>
      <c r="I6001" s="12"/>
      <c r="J6001" s="12"/>
      <c r="K6001" s="12"/>
      <c r="L6001" s="12"/>
      <c r="M6001" s="12"/>
    </row>
    <row r="6002" spans="4:13">
      <c r="D6002" s="12"/>
      <c r="E6002" s="89"/>
      <c r="F6002" s="12"/>
      <c r="G6002" s="12"/>
      <c r="H6002" s="12"/>
      <c r="I6002" s="12"/>
      <c r="J6002" s="12"/>
      <c r="K6002" s="12"/>
      <c r="L6002" s="12"/>
      <c r="M6002" s="12"/>
    </row>
    <row r="6003" spans="4:13">
      <c r="D6003" s="12"/>
      <c r="E6003" s="89"/>
      <c r="F6003" s="12"/>
      <c r="G6003" s="12"/>
      <c r="H6003" s="12"/>
      <c r="I6003" s="12"/>
      <c r="J6003" s="12"/>
      <c r="K6003" s="12"/>
      <c r="L6003" s="12"/>
      <c r="M6003" s="12"/>
    </row>
    <row r="6004" spans="4:13">
      <c r="D6004" s="12"/>
      <c r="E6004" s="89"/>
      <c r="F6004" s="12"/>
      <c r="G6004" s="12"/>
      <c r="H6004" s="12"/>
      <c r="I6004" s="12"/>
      <c r="J6004" s="12"/>
      <c r="K6004" s="12"/>
      <c r="L6004" s="12"/>
      <c r="M6004" s="12"/>
    </row>
    <row r="6005" spans="4:13">
      <c r="D6005" s="12"/>
      <c r="E6005" s="89"/>
      <c r="F6005" s="12"/>
      <c r="G6005" s="12"/>
      <c r="H6005" s="12"/>
      <c r="I6005" s="12"/>
      <c r="J6005" s="12"/>
      <c r="K6005" s="12"/>
      <c r="L6005" s="12"/>
      <c r="M6005" s="12"/>
    </row>
    <row r="6006" spans="4:13">
      <c r="D6006" s="12"/>
      <c r="E6006" s="89"/>
      <c r="F6006" s="12"/>
      <c r="G6006" s="12"/>
      <c r="H6006" s="12"/>
      <c r="I6006" s="12"/>
      <c r="J6006" s="12"/>
      <c r="K6006" s="12"/>
      <c r="L6006" s="12"/>
      <c r="M6006" s="12"/>
    </row>
    <row r="6007" spans="4:13">
      <c r="D6007" s="12"/>
      <c r="E6007" s="89"/>
      <c r="F6007" s="12"/>
      <c r="G6007" s="12"/>
      <c r="H6007" s="12"/>
      <c r="I6007" s="12"/>
      <c r="J6007" s="12"/>
      <c r="K6007" s="12"/>
      <c r="L6007" s="12"/>
      <c r="M6007" s="12"/>
    </row>
    <row r="6008" spans="4:13">
      <c r="D6008" s="12"/>
      <c r="E6008" s="89"/>
      <c r="F6008" s="12"/>
      <c r="G6008" s="12"/>
      <c r="H6008" s="12"/>
      <c r="I6008" s="12"/>
      <c r="J6008" s="12"/>
      <c r="K6008" s="12"/>
      <c r="L6008" s="12"/>
      <c r="M6008" s="12"/>
    </row>
    <row r="6009" spans="4:13">
      <c r="D6009" s="12"/>
      <c r="E6009" s="89"/>
      <c r="F6009" s="12"/>
      <c r="G6009" s="12"/>
      <c r="H6009" s="12"/>
      <c r="I6009" s="12"/>
      <c r="J6009" s="12"/>
      <c r="K6009" s="12"/>
      <c r="L6009" s="12"/>
      <c r="M6009" s="12"/>
    </row>
    <row r="6010" spans="4:13">
      <c r="D6010" s="12"/>
      <c r="E6010" s="89"/>
      <c r="F6010" s="12"/>
      <c r="G6010" s="12"/>
      <c r="H6010" s="12"/>
      <c r="I6010" s="12"/>
      <c r="J6010" s="12"/>
      <c r="K6010" s="12"/>
      <c r="L6010" s="12"/>
      <c r="M6010" s="12"/>
    </row>
    <row r="6011" spans="4:13">
      <c r="D6011" s="12"/>
      <c r="E6011" s="89"/>
      <c r="F6011" s="12"/>
      <c r="G6011" s="12"/>
      <c r="H6011" s="12"/>
      <c r="I6011" s="12"/>
      <c r="J6011" s="12"/>
      <c r="K6011" s="12"/>
      <c r="L6011" s="12"/>
      <c r="M6011" s="12"/>
    </row>
    <row r="6012" spans="4:13">
      <c r="D6012" s="12"/>
      <c r="E6012" s="89"/>
      <c r="F6012" s="12"/>
      <c r="G6012" s="12"/>
      <c r="H6012" s="12"/>
      <c r="I6012" s="12"/>
      <c r="J6012" s="12"/>
      <c r="K6012" s="12"/>
      <c r="L6012" s="12"/>
      <c r="M6012" s="12"/>
    </row>
    <row r="6013" spans="4:13">
      <c r="D6013" s="12"/>
      <c r="E6013" s="89"/>
      <c r="F6013" s="12"/>
      <c r="G6013" s="12"/>
      <c r="H6013" s="12"/>
      <c r="I6013" s="12"/>
      <c r="J6013" s="12"/>
      <c r="K6013" s="12"/>
      <c r="L6013" s="12"/>
      <c r="M6013" s="12"/>
    </row>
    <row r="6014" spans="4:13">
      <c r="D6014" s="12"/>
      <c r="E6014" s="89"/>
      <c r="F6014" s="12"/>
      <c r="G6014" s="12"/>
      <c r="H6014" s="12"/>
      <c r="I6014" s="12"/>
      <c r="J6014" s="12"/>
      <c r="K6014" s="12"/>
      <c r="L6014" s="12"/>
      <c r="M6014" s="12"/>
    </row>
    <row r="6015" spans="4:13">
      <c r="D6015" s="12"/>
      <c r="E6015" s="89"/>
      <c r="F6015" s="12"/>
      <c r="G6015" s="12"/>
      <c r="H6015" s="12"/>
      <c r="I6015" s="12"/>
      <c r="J6015" s="12"/>
      <c r="K6015" s="12"/>
      <c r="L6015" s="12"/>
      <c r="M6015" s="12"/>
    </row>
    <row r="6016" spans="4:13">
      <c r="D6016" s="12"/>
      <c r="E6016" s="89"/>
      <c r="F6016" s="12"/>
      <c r="G6016" s="12"/>
      <c r="H6016" s="12"/>
      <c r="I6016" s="12"/>
      <c r="J6016" s="12"/>
      <c r="K6016" s="12"/>
      <c r="L6016" s="12"/>
      <c r="M6016" s="12"/>
    </row>
    <row r="6017" spans="4:13">
      <c r="D6017" s="12"/>
      <c r="E6017" s="89"/>
      <c r="F6017" s="12"/>
      <c r="G6017" s="12"/>
      <c r="H6017" s="12"/>
      <c r="I6017" s="12"/>
      <c r="J6017" s="12"/>
      <c r="K6017" s="12"/>
      <c r="L6017" s="12"/>
      <c r="M6017" s="12"/>
    </row>
    <row r="6018" spans="4:13">
      <c r="D6018" s="12"/>
      <c r="E6018" s="89"/>
      <c r="F6018" s="12"/>
      <c r="G6018" s="12"/>
      <c r="H6018" s="12"/>
      <c r="I6018" s="12"/>
      <c r="J6018" s="12"/>
      <c r="K6018" s="12"/>
      <c r="L6018" s="12"/>
      <c r="M6018" s="12"/>
    </row>
    <row r="6019" spans="4:13">
      <c r="D6019" s="12"/>
      <c r="E6019" s="89"/>
      <c r="F6019" s="12"/>
      <c r="G6019" s="12"/>
      <c r="H6019" s="12"/>
      <c r="I6019" s="12"/>
      <c r="J6019" s="12"/>
      <c r="K6019" s="12"/>
      <c r="L6019" s="12"/>
      <c r="M6019" s="12"/>
    </row>
    <row r="6020" spans="4:13">
      <c r="D6020" s="12"/>
      <c r="E6020" s="89"/>
      <c r="F6020" s="12"/>
      <c r="G6020" s="12"/>
      <c r="H6020" s="12"/>
      <c r="I6020" s="12"/>
      <c r="J6020" s="12"/>
      <c r="K6020" s="12"/>
      <c r="L6020" s="12"/>
      <c r="M6020" s="12"/>
    </row>
    <row r="6021" spans="4:13">
      <c r="D6021" s="12"/>
      <c r="E6021" s="89"/>
      <c r="F6021" s="12"/>
      <c r="G6021" s="12"/>
      <c r="H6021" s="12"/>
      <c r="I6021" s="12"/>
      <c r="J6021" s="12"/>
      <c r="K6021" s="12"/>
      <c r="L6021" s="12"/>
      <c r="M6021" s="12"/>
    </row>
    <row r="6022" spans="4:13">
      <c r="D6022" s="12"/>
      <c r="E6022" s="89"/>
      <c r="F6022" s="12"/>
      <c r="G6022" s="12"/>
      <c r="H6022" s="12"/>
      <c r="I6022" s="12"/>
      <c r="J6022" s="12"/>
      <c r="K6022" s="12"/>
      <c r="L6022" s="12"/>
      <c r="M6022" s="12"/>
    </row>
    <row r="6023" spans="4:13">
      <c r="D6023" s="12"/>
      <c r="E6023" s="89"/>
      <c r="F6023" s="12"/>
      <c r="G6023" s="12"/>
      <c r="H6023" s="12"/>
      <c r="I6023" s="12"/>
      <c r="J6023" s="12"/>
      <c r="K6023" s="12"/>
      <c r="L6023" s="12"/>
      <c r="M6023" s="12"/>
    </row>
    <row r="6024" spans="4:13">
      <c r="D6024" s="12"/>
      <c r="E6024" s="89"/>
      <c r="F6024" s="12"/>
      <c r="G6024" s="12"/>
      <c r="H6024" s="12"/>
      <c r="I6024" s="12"/>
      <c r="J6024" s="12"/>
      <c r="K6024" s="12"/>
      <c r="L6024" s="12"/>
      <c r="M6024" s="12"/>
    </row>
    <row r="6025" spans="4:13">
      <c r="D6025" s="12"/>
      <c r="E6025" s="89"/>
      <c r="F6025" s="12"/>
      <c r="G6025" s="12"/>
      <c r="H6025" s="12"/>
      <c r="I6025" s="12"/>
      <c r="J6025" s="12"/>
      <c r="K6025" s="12"/>
      <c r="L6025" s="12"/>
      <c r="M6025" s="12"/>
    </row>
    <row r="6026" spans="4:13">
      <c r="D6026" s="12"/>
      <c r="E6026" s="89"/>
      <c r="F6026" s="12"/>
      <c r="G6026" s="12"/>
      <c r="H6026" s="12"/>
      <c r="I6026" s="12"/>
      <c r="J6026" s="12"/>
      <c r="K6026" s="12"/>
      <c r="L6026" s="12"/>
      <c r="M6026" s="12"/>
    </row>
    <row r="6027" spans="4:13">
      <c r="D6027" s="12"/>
      <c r="E6027" s="89"/>
      <c r="F6027" s="12"/>
      <c r="G6027" s="12"/>
      <c r="H6027" s="12"/>
      <c r="I6027" s="12"/>
      <c r="J6027" s="12"/>
      <c r="K6027" s="12"/>
      <c r="L6027" s="12"/>
      <c r="M6027" s="12"/>
    </row>
    <row r="6028" spans="4:13">
      <c r="D6028" s="12"/>
      <c r="E6028" s="89"/>
      <c r="F6028" s="12"/>
      <c r="G6028" s="12"/>
      <c r="H6028" s="12"/>
      <c r="I6028" s="12"/>
      <c r="J6028" s="12"/>
      <c r="K6028" s="12"/>
      <c r="L6028" s="12"/>
      <c r="M6028" s="12"/>
    </row>
    <row r="6029" spans="4:13">
      <c r="D6029" s="12"/>
      <c r="E6029" s="89"/>
      <c r="F6029" s="12"/>
      <c r="G6029" s="12"/>
      <c r="H6029" s="12"/>
      <c r="I6029" s="12"/>
      <c r="J6029" s="12"/>
      <c r="K6029" s="12"/>
      <c r="L6029" s="12"/>
      <c r="M6029" s="12"/>
    </row>
    <row r="6030" spans="4:13">
      <c r="D6030" s="12"/>
      <c r="E6030" s="89"/>
      <c r="F6030" s="12"/>
      <c r="G6030" s="12"/>
      <c r="H6030" s="12"/>
      <c r="I6030" s="12"/>
      <c r="J6030" s="12"/>
      <c r="K6030" s="12"/>
      <c r="L6030" s="12"/>
      <c r="M6030" s="12"/>
    </row>
    <row r="6031" spans="4:13">
      <c r="D6031" s="12"/>
      <c r="E6031" s="89"/>
      <c r="F6031" s="12"/>
      <c r="G6031" s="12"/>
      <c r="H6031" s="12"/>
      <c r="I6031" s="12"/>
      <c r="J6031" s="12"/>
      <c r="K6031" s="12"/>
      <c r="L6031" s="12"/>
      <c r="M6031" s="12"/>
    </row>
    <row r="6032" spans="4:13">
      <c r="D6032" s="12"/>
      <c r="E6032" s="89"/>
      <c r="F6032" s="12"/>
      <c r="G6032" s="12"/>
      <c r="H6032" s="12"/>
      <c r="I6032" s="12"/>
      <c r="J6032" s="12"/>
      <c r="K6032" s="12"/>
      <c r="L6032" s="12"/>
      <c r="M6032" s="12"/>
    </row>
    <row r="6033" spans="4:13">
      <c r="D6033" s="12"/>
      <c r="E6033" s="89"/>
      <c r="F6033" s="12"/>
      <c r="G6033" s="12"/>
      <c r="H6033" s="12"/>
      <c r="I6033" s="12"/>
      <c r="J6033" s="12"/>
      <c r="K6033" s="12"/>
      <c r="L6033" s="12"/>
      <c r="M6033" s="12"/>
    </row>
    <row r="6034" spans="4:13">
      <c r="D6034" s="12"/>
      <c r="E6034" s="89"/>
      <c r="F6034" s="12"/>
      <c r="G6034" s="12"/>
      <c r="H6034" s="12"/>
      <c r="I6034" s="12"/>
      <c r="J6034" s="12"/>
      <c r="K6034" s="12"/>
      <c r="L6034" s="12"/>
      <c r="M6034" s="12"/>
    </row>
    <row r="6035" spans="4:13">
      <c r="D6035" s="12"/>
      <c r="E6035" s="89"/>
      <c r="F6035" s="12"/>
      <c r="G6035" s="12"/>
      <c r="H6035" s="12"/>
      <c r="I6035" s="12"/>
      <c r="J6035" s="12"/>
      <c r="K6035" s="12"/>
      <c r="L6035" s="12"/>
      <c r="M6035" s="12"/>
    </row>
    <row r="6036" spans="4:13">
      <c r="D6036" s="12"/>
      <c r="E6036" s="89"/>
      <c r="F6036" s="12"/>
      <c r="G6036" s="12"/>
      <c r="H6036" s="12"/>
      <c r="I6036" s="12"/>
      <c r="J6036" s="12"/>
      <c r="K6036" s="12"/>
      <c r="L6036" s="12"/>
      <c r="M6036" s="12"/>
    </row>
    <row r="6037" spans="4:13">
      <c r="D6037" s="12"/>
      <c r="E6037" s="89"/>
      <c r="F6037" s="12"/>
      <c r="G6037" s="12"/>
      <c r="H6037" s="12"/>
      <c r="I6037" s="12"/>
      <c r="J6037" s="12"/>
      <c r="K6037" s="12"/>
      <c r="L6037" s="12"/>
      <c r="M6037" s="12"/>
    </row>
    <row r="6038" spans="4:13">
      <c r="D6038" s="12"/>
      <c r="E6038" s="89"/>
      <c r="F6038" s="12"/>
      <c r="G6038" s="12"/>
      <c r="H6038" s="12"/>
      <c r="I6038" s="12"/>
      <c r="J6038" s="12"/>
      <c r="K6038" s="12"/>
      <c r="L6038" s="12"/>
      <c r="M6038" s="12"/>
    </row>
    <row r="6039" spans="4:13">
      <c r="D6039" s="12"/>
      <c r="E6039" s="89"/>
      <c r="F6039" s="12"/>
      <c r="G6039" s="12"/>
      <c r="H6039" s="12"/>
      <c r="I6039" s="12"/>
      <c r="J6039" s="12"/>
      <c r="K6039" s="12"/>
      <c r="L6039" s="12"/>
      <c r="M6039" s="12"/>
    </row>
    <row r="6040" spans="4:13">
      <c r="D6040" s="12"/>
      <c r="E6040" s="89"/>
      <c r="F6040" s="12"/>
      <c r="G6040" s="12"/>
      <c r="H6040" s="12"/>
      <c r="I6040" s="12"/>
      <c r="J6040" s="12"/>
      <c r="K6040" s="12"/>
      <c r="L6040" s="12"/>
      <c r="M6040" s="12"/>
    </row>
    <row r="6041" spans="4:13">
      <c r="D6041" s="12"/>
      <c r="E6041" s="89"/>
      <c r="F6041" s="12"/>
      <c r="G6041" s="12"/>
      <c r="H6041" s="12"/>
      <c r="I6041" s="12"/>
      <c r="J6041" s="12"/>
      <c r="K6041" s="12"/>
      <c r="L6041" s="12"/>
      <c r="M6041" s="12"/>
    </row>
    <row r="6042" spans="4:13">
      <c r="D6042" s="12"/>
      <c r="E6042" s="89"/>
      <c r="F6042" s="12"/>
      <c r="G6042" s="12"/>
      <c r="H6042" s="12"/>
      <c r="I6042" s="12"/>
      <c r="J6042" s="12"/>
      <c r="K6042" s="12"/>
      <c r="L6042" s="12"/>
      <c r="M6042" s="12"/>
    </row>
    <row r="6043" spans="4:13">
      <c r="D6043" s="12"/>
      <c r="E6043" s="89"/>
      <c r="F6043" s="12"/>
      <c r="G6043" s="12"/>
      <c r="H6043" s="12"/>
      <c r="I6043" s="12"/>
      <c r="J6043" s="12"/>
      <c r="K6043" s="12"/>
      <c r="L6043" s="12"/>
      <c r="M6043" s="12"/>
    </row>
    <row r="6044" spans="4:13">
      <c r="D6044" s="12"/>
      <c r="E6044" s="89"/>
      <c r="F6044" s="12"/>
      <c r="G6044" s="12"/>
      <c r="H6044" s="12"/>
      <c r="I6044" s="12"/>
      <c r="J6044" s="12"/>
      <c r="K6044" s="12"/>
      <c r="L6044" s="12"/>
      <c r="M6044" s="12"/>
    </row>
    <row r="6045" spans="4:13">
      <c r="D6045" s="12"/>
      <c r="E6045" s="89"/>
      <c r="F6045" s="12"/>
      <c r="G6045" s="12"/>
      <c r="H6045" s="12"/>
      <c r="I6045" s="12"/>
      <c r="J6045" s="12"/>
      <c r="K6045" s="12"/>
      <c r="L6045" s="12"/>
      <c r="M6045" s="12"/>
    </row>
    <row r="6046" spans="4:13">
      <c r="D6046" s="12"/>
      <c r="E6046" s="89"/>
      <c r="F6046" s="12"/>
      <c r="G6046" s="12"/>
      <c r="H6046" s="12"/>
      <c r="I6046" s="12"/>
      <c r="J6046" s="12"/>
      <c r="K6046" s="12"/>
      <c r="L6046" s="12"/>
      <c r="M6046" s="12"/>
    </row>
    <row r="6047" spans="4:13">
      <c r="D6047" s="12"/>
      <c r="E6047" s="89"/>
      <c r="F6047" s="12"/>
      <c r="G6047" s="12"/>
      <c r="H6047" s="12"/>
      <c r="I6047" s="12"/>
      <c r="J6047" s="12"/>
      <c r="K6047" s="12"/>
      <c r="L6047" s="12"/>
      <c r="M6047" s="12"/>
    </row>
    <row r="6048" spans="4:13">
      <c r="D6048" s="12"/>
      <c r="E6048" s="89"/>
      <c r="F6048" s="12"/>
      <c r="G6048" s="12"/>
      <c r="H6048" s="12"/>
      <c r="I6048" s="12"/>
      <c r="J6048" s="12"/>
      <c r="K6048" s="12"/>
      <c r="L6048" s="12"/>
      <c r="M6048" s="12"/>
    </row>
    <row r="6049" spans="4:13">
      <c r="D6049" s="12"/>
      <c r="E6049" s="89"/>
      <c r="F6049" s="12"/>
      <c r="G6049" s="12"/>
      <c r="H6049" s="12"/>
      <c r="I6049" s="12"/>
      <c r="J6049" s="12"/>
      <c r="K6049" s="12"/>
      <c r="L6049" s="12"/>
      <c r="M6049" s="12"/>
    </row>
    <row r="6050" spans="4:13">
      <c r="D6050" s="12"/>
      <c r="E6050" s="89"/>
      <c r="F6050" s="12"/>
      <c r="G6050" s="12"/>
      <c r="H6050" s="12"/>
      <c r="I6050" s="12"/>
      <c r="J6050" s="12"/>
      <c r="K6050" s="12"/>
      <c r="L6050" s="12"/>
      <c r="M6050" s="12"/>
    </row>
    <row r="6051" spans="4:13">
      <c r="D6051" s="12"/>
      <c r="E6051" s="89"/>
      <c r="F6051" s="12"/>
      <c r="G6051" s="12"/>
      <c r="H6051" s="12"/>
      <c r="I6051" s="12"/>
      <c r="J6051" s="12"/>
      <c r="K6051" s="12"/>
      <c r="L6051" s="12"/>
      <c r="M6051" s="12"/>
    </row>
    <row r="6052" spans="4:13">
      <c r="D6052" s="12"/>
      <c r="E6052" s="89"/>
      <c r="F6052" s="12"/>
      <c r="G6052" s="12"/>
      <c r="H6052" s="12"/>
      <c r="I6052" s="12"/>
      <c r="J6052" s="12"/>
      <c r="K6052" s="12"/>
      <c r="L6052" s="12"/>
      <c r="M6052" s="12"/>
    </row>
    <row r="6053" spans="4:13">
      <c r="D6053" s="12"/>
      <c r="E6053" s="89"/>
      <c r="F6053" s="12"/>
      <c r="G6053" s="12"/>
      <c r="H6053" s="12"/>
      <c r="I6053" s="12"/>
      <c r="J6053" s="12"/>
      <c r="K6053" s="12"/>
      <c r="L6053" s="12"/>
      <c r="M6053" s="12"/>
    </row>
    <row r="6054" spans="4:13">
      <c r="D6054" s="12"/>
      <c r="E6054" s="89"/>
      <c r="F6054" s="12"/>
      <c r="G6054" s="12"/>
      <c r="H6054" s="12"/>
      <c r="I6054" s="12"/>
      <c r="J6054" s="12"/>
      <c r="K6054" s="12"/>
      <c r="L6054" s="12"/>
      <c r="M6054" s="12"/>
    </row>
    <row r="6055" spans="4:13">
      <c r="D6055" s="12"/>
      <c r="E6055" s="89"/>
      <c r="F6055" s="12"/>
      <c r="G6055" s="12"/>
      <c r="H6055" s="12"/>
      <c r="I6055" s="12"/>
      <c r="J6055" s="12"/>
      <c r="K6055" s="12"/>
      <c r="L6055" s="12"/>
      <c r="M6055" s="12"/>
    </row>
    <row r="6056" spans="4:13">
      <c r="D6056" s="12"/>
      <c r="E6056" s="89"/>
      <c r="F6056" s="12"/>
      <c r="G6056" s="12"/>
      <c r="H6056" s="12"/>
      <c r="I6056" s="12"/>
      <c r="J6056" s="12"/>
      <c r="K6056" s="12"/>
      <c r="L6056" s="12"/>
      <c r="M6056" s="12"/>
    </row>
    <row r="6057" spans="4:13">
      <c r="D6057" s="12"/>
      <c r="E6057" s="89"/>
      <c r="F6057" s="12"/>
      <c r="G6057" s="12"/>
      <c r="H6057" s="12"/>
      <c r="I6057" s="12"/>
      <c r="J6057" s="12"/>
      <c r="K6057" s="12"/>
      <c r="L6057" s="12"/>
      <c r="M6057" s="12"/>
    </row>
    <row r="6058" spans="4:13">
      <c r="D6058" s="12"/>
      <c r="E6058" s="89"/>
      <c r="F6058" s="12"/>
      <c r="G6058" s="12"/>
      <c r="H6058" s="12"/>
      <c r="I6058" s="12"/>
      <c r="J6058" s="12"/>
      <c r="K6058" s="12"/>
      <c r="L6058" s="12"/>
      <c r="M6058" s="12"/>
    </row>
    <row r="6059" spans="4:13">
      <c r="D6059" s="12"/>
      <c r="E6059" s="89"/>
      <c r="F6059" s="12"/>
      <c r="G6059" s="12"/>
      <c r="H6059" s="12"/>
      <c r="I6059" s="12"/>
      <c r="J6059" s="12"/>
      <c r="K6059" s="12"/>
      <c r="L6059" s="12"/>
      <c r="M6059" s="12"/>
    </row>
    <row r="6060" spans="4:13">
      <c r="D6060" s="12"/>
      <c r="E6060" s="89"/>
      <c r="F6060" s="12"/>
      <c r="G6060" s="12"/>
      <c r="H6060" s="12"/>
      <c r="I6060" s="12"/>
      <c r="J6060" s="12"/>
      <c r="K6060" s="12"/>
      <c r="L6060" s="12"/>
      <c r="M6060" s="12"/>
    </row>
    <row r="6061" spans="4:13">
      <c r="D6061" s="12"/>
      <c r="E6061" s="89"/>
      <c r="F6061" s="12"/>
      <c r="G6061" s="12"/>
      <c r="H6061" s="12"/>
      <c r="I6061" s="12"/>
      <c r="J6061" s="12"/>
      <c r="K6061" s="12"/>
      <c r="L6061" s="12"/>
      <c r="M6061" s="12"/>
    </row>
    <row r="6062" spans="4:13">
      <c r="D6062" s="12"/>
      <c r="E6062" s="89"/>
      <c r="F6062" s="12"/>
      <c r="G6062" s="12"/>
      <c r="H6062" s="12"/>
      <c r="I6062" s="12"/>
      <c r="J6062" s="12"/>
      <c r="K6062" s="12"/>
      <c r="L6062" s="12"/>
      <c r="M6062" s="12"/>
    </row>
    <row r="6063" spans="4:13">
      <c r="D6063" s="12"/>
      <c r="E6063" s="89"/>
      <c r="F6063" s="12"/>
      <c r="G6063" s="12"/>
      <c r="H6063" s="12"/>
      <c r="I6063" s="12"/>
      <c r="J6063" s="12"/>
      <c r="K6063" s="12"/>
      <c r="L6063" s="12"/>
      <c r="M6063" s="12"/>
    </row>
    <row r="6064" spans="4:13">
      <c r="D6064" s="12"/>
      <c r="E6064" s="89"/>
      <c r="F6064" s="12"/>
      <c r="G6064" s="12"/>
      <c r="H6064" s="12"/>
      <c r="I6064" s="12"/>
      <c r="J6064" s="12"/>
      <c r="K6064" s="12"/>
      <c r="L6064" s="12"/>
      <c r="M6064" s="12"/>
    </row>
    <row r="6065" spans="4:13">
      <c r="D6065" s="12"/>
      <c r="E6065" s="89"/>
      <c r="F6065" s="12"/>
      <c r="G6065" s="12"/>
      <c r="H6065" s="12"/>
      <c r="I6065" s="12"/>
      <c r="J6065" s="12"/>
      <c r="K6065" s="12"/>
      <c r="L6065" s="12"/>
      <c r="M6065" s="12"/>
    </row>
    <row r="6066" spans="4:13">
      <c r="D6066" s="12"/>
      <c r="E6066" s="89"/>
      <c r="F6066" s="12"/>
      <c r="G6066" s="12"/>
      <c r="H6066" s="12"/>
      <c r="I6066" s="12"/>
      <c r="J6066" s="12"/>
      <c r="K6066" s="12"/>
      <c r="L6066" s="12"/>
      <c r="M6066" s="12"/>
    </row>
    <row r="6067" spans="4:13">
      <c r="D6067" s="12"/>
      <c r="E6067" s="89"/>
      <c r="F6067" s="12"/>
      <c r="G6067" s="12"/>
      <c r="H6067" s="12"/>
      <c r="I6067" s="12"/>
      <c r="J6067" s="12"/>
      <c r="K6067" s="12"/>
      <c r="L6067" s="12"/>
      <c r="M6067" s="12"/>
    </row>
    <row r="6068" spans="4:13">
      <c r="D6068" s="12"/>
      <c r="E6068" s="89"/>
      <c r="F6068" s="12"/>
      <c r="G6068" s="12"/>
      <c r="H6068" s="12"/>
      <c r="I6068" s="12"/>
      <c r="J6068" s="12"/>
      <c r="K6068" s="12"/>
      <c r="L6068" s="12"/>
      <c r="M6068" s="12"/>
    </row>
    <row r="6069" spans="4:13">
      <c r="D6069" s="12"/>
      <c r="E6069" s="89"/>
      <c r="F6069" s="12"/>
      <c r="G6069" s="12"/>
      <c r="H6069" s="12"/>
      <c r="I6069" s="12"/>
      <c r="J6069" s="12"/>
      <c r="K6069" s="12"/>
      <c r="L6069" s="12"/>
      <c r="M6069" s="12"/>
    </row>
    <row r="6070" spans="4:13">
      <c r="D6070" s="12"/>
      <c r="E6070" s="89"/>
      <c r="F6070" s="12"/>
      <c r="G6070" s="12"/>
      <c r="H6070" s="12"/>
      <c r="I6070" s="12"/>
      <c r="J6070" s="12"/>
      <c r="K6070" s="12"/>
      <c r="L6070" s="12"/>
      <c r="M6070" s="12"/>
    </row>
    <row r="6071" spans="4:13">
      <c r="D6071" s="12"/>
      <c r="E6071" s="89"/>
      <c r="F6071" s="12"/>
      <c r="G6071" s="12"/>
      <c r="H6071" s="12"/>
      <c r="I6071" s="12"/>
      <c r="J6071" s="12"/>
      <c r="K6071" s="12"/>
      <c r="L6071" s="12"/>
      <c r="M6071" s="12"/>
    </row>
    <row r="6072" spans="4:13">
      <c r="D6072" s="12"/>
      <c r="E6072" s="89"/>
      <c r="F6072" s="12"/>
      <c r="G6072" s="12"/>
      <c r="H6072" s="12"/>
      <c r="I6072" s="12"/>
      <c r="J6072" s="12"/>
      <c r="K6072" s="12"/>
      <c r="L6072" s="12"/>
      <c r="M6072" s="12"/>
    </row>
    <row r="6073" spans="4:13">
      <c r="D6073" s="12"/>
      <c r="E6073" s="89"/>
      <c r="F6073" s="12"/>
      <c r="G6073" s="12"/>
      <c r="H6073" s="12"/>
      <c r="I6073" s="12"/>
      <c r="J6073" s="12"/>
      <c r="K6073" s="12"/>
      <c r="L6073" s="12"/>
      <c r="M6073" s="12"/>
    </row>
    <row r="6074" spans="4:13">
      <c r="D6074" s="12"/>
      <c r="E6074" s="89"/>
      <c r="F6074" s="12"/>
      <c r="G6074" s="12"/>
      <c r="H6074" s="12"/>
      <c r="I6074" s="12"/>
      <c r="J6074" s="12"/>
      <c r="K6074" s="12"/>
      <c r="L6074" s="12"/>
      <c r="M6074" s="12"/>
    </row>
    <row r="6075" spans="4:13">
      <c r="D6075" s="12"/>
      <c r="E6075" s="89"/>
      <c r="F6075" s="12"/>
      <c r="G6075" s="12"/>
      <c r="H6075" s="12"/>
      <c r="I6075" s="12"/>
      <c r="J6075" s="12"/>
      <c r="K6075" s="12"/>
      <c r="L6075" s="12"/>
      <c r="M6075" s="12"/>
    </row>
    <row r="6076" spans="4:13">
      <c r="D6076" s="12"/>
      <c r="E6076" s="89"/>
      <c r="F6076" s="12"/>
      <c r="G6076" s="12"/>
      <c r="H6076" s="12"/>
      <c r="I6076" s="12"/>
      <c r="J6076" s="12"/>
      <c r="K6076" s="12"/>
      <c r="L6076" s="12"/>
      <c r="M6076" s="12"/>
    </row>
    <row r="6077" spans="4:13">
      <c r="D6077" s="12"/>
      <c r="E6077" s="89"/>
      <c r="F6077" s="12"/>
      <c r="G6077" s="12"/>
      <c r="H6077" s="12"/>
      <c r="I6077" s="12"/>
      <c r="J6077" s="12"/>
      <c r="K6077" s="12"/>
      <c r="L6077" s="12"/>
      <c r="M6077" s="12"/>
    </row>
    <row r="6078" spans="4:13">
      <c r="D6078" s="12"/>
      <c r="E6078" s="89"/>
      <c r="F6078" s="12"/>
      <c r="G6078" s="12"/>
      <c r="H6078" s="12"/>
      <c r="I6078" s="12"/>
      <c r="J6078" s="12"/>
      <c r="K6078" s="12"/>
      <c r="L6078" s="12"/>
      <c r="M6078" s="12"/>
    </row>
    <row r="6079" spans="4:13">
      <c r="D6079" s="12"/>
      <c r="E6079" s="89"/>
      <c r="F6079" s="12"/>
      <c r="G6079" s="12"/>
      <c r="H6079" s="12"/>
      <c r="I6079" s="12"/>
      <c r="J6079" s="12"/>
      <c r="K6079" s="12"/>
      <c r="L6079" s="12"/>
      <c r="M6079" s="12"/>
    </row>
    <row r="6080" spans="4:13">
      <c r="D6080" s="12"/>
      <c r="E6080" s="89"/>
      <c r="F6080" s="12"/>
      <c r="G6080" s="12"/>
      <c r="H6080" s="12"/>
      <c r="I6080" s="12"/>
      <c r="J6080" s="12"/>
      <c r="K6080" s="12"/>
      <c r="L6080" s="12"/>
      <c r="M6080" s="12"/>
    </row>
    <row r="6081" spans="4:13">
      <c r="D6081" s="12"/>
      <c r="E6081" s="89"/>
      <c r="F6081" s="12"/>
      <c r="G6081" s="12"/>
      <c r="H6081" s="12"/>
      <c r="I6081" s="12"/>
      <c r="J6081" s="12"/>
      <c r="K6081" s="12"/>
      <c r="L6081" s="12"/>
      <c r="M6081" s="12"/>
    </row>
    <row r="6082" spans="4:13">
      <c r="D6082" s="12"/>
      <c r="E6082" s="89"/>
      <c r="F6082" s="12"/>
      <c r="G6082" s="12"/>
      <c r="H6082" s="12"/>
      <c r="I6082" s="12"/>
      <c r="J6082" s="12"/>
      <c r="K6082" s="12"/>
      <c r="L6082" s="12"/>
      <c r="M6082" s="12"/>
    </row>
    <row r="6083" spans="4:13">
      <c r="D6083" s="12"/>
      <c r="E6083" s="89"/>
      <c r="F6083" s="12"/>
      <c r="G6083" s="12"/>
      <c r="H6083" s="12"/>
      <c r="I6083" s="12"/>
      <c r="J6083" s="12"/>
      <c r="K6083" s="12"/>
      <c r="L6083" s="12"/>
      <c r="M6083" s="12"/>
    </row>
    <row r="6084" spans="4:13">
      <c r="D6084" s="12"/>
      <c r="E6084" s="89"/>
      <c r="F6084" s="12"/>
      <c r="G6084" s="12"/>
      <c r="H6084" s="12"/>
      <c r="I6084" s="12"/>
      <c r="J6084" s="12"/>
      <c r="K6084" s="12"/>
      <c r="L6084" s="12"/>
      <c r="M6084" s="12"/>
    </row>
    <row r="6085" spans="4:13">
      <c r="D6085" s="12"/>
      <c r="E6085" s="89"/>
      <c r="F6085" s="12"/>
      <c r="G6085" s="12"/>
      <c r="H6085" s="12"/>
      <c r="I6085" s="12"/>
      <c r="J6085" s="12"/>
      <c r="K6085" s="12"/>
      <c r="L6085" s="12"/>
      <c r="M6085" s="12"/>
    </row>
    <row r="6086" spans="4:13">
      <c r="D6086" s="12"/>
      <c r="E6086" s="89"/>
      <c r="F6086" s="12"/>
      <c r="G6086" s="12"/>
      <c r="H6086" s="12"/>
      <c r="I6086" s="12"/>
      <c r="J6086" s="12"/>
      <c r="K6086" s="12"/>
      <c r="L6086" s="12"/>
      <c r="M6086" s="12"/>
    </row>
    <row r="6087" spans="4:13">
      <c r="D6087" s="12"/>
      <c r="E6087" s="89"/>
      <c r="F6087" s="12"/>
      <c r="G6087" s="12"/>
      <c r="H6087" s="12"/>
      <c r="I6087" s="12"/>
      <c r="J6087" s="12"/>
      <c r="K6087" s="12"/>
      <c r="L6087" s="12"/>
      <c r="M6087" s="12"/>
    </row>
    <row r="6088" spans="4:13">
      <c r="D6088" s="12"/>
      <c r="E6088" s="89"/>
      <c r="F6088" s="12"/>
      <c r="G6088" s="12"/>
      <c r="H6088" s="12"/>
      <c r="I6088" s="12"/>
      <c r="J6088" s="12"/>
      <c r="K6088" s="12"/>
      <c r="L6088" s="12"/>
      <c r="M6088" s="12"/>
    </row>
    <row r="6089" spans="4:13">
      <c r="D6089" s="12"/>
      <c r="E6089" s="89"/>
      <c r="F6089" s="12"/>
      <c r="G6089" s="12"/>
      <c r="H6089" s="12"/>
      <c r="I6089" s="12"/>
      <c r="J6089" s="12"/>
      <c r="K6089" s="12"/>
      <c r="L6089" s="12"/>
      <c r="M6089" s="12"/>
    </row>
    <row r="6090" spans="4:13">
      <c r="D6090" s="12"/>
      <c r="E6090" s="89"/>
      <c r="F6090" s="12"/>
      <c r="G6090" s="12"/>
      <c r="H6090" s="12"/>
      <c r="I6090" s="12"/>
      <c r="J6090" s="12"/>
      <c r="K6090" s="12"/>
      <c r="L6090" s="12"/>
      <c r="M6090" s="12"/>
    </row>
    <row r="6091" spans="4:13">
      <c r="D6091" s="12"/>
      <c r="E6091" s="89"/>
      <c r="F6091" s="12"/>
      <c r="G6091" s="12"/>
      <c r="H6091" s="12"/>
      <c r="I6091" s="12"/>
      <c r="J6091" s="12"/>
      <c r="K6091" s="12"/>
      <c r="L6091" s="12"/>
      <c r="M6091" s="12"/>
    </row>
    <row r="6092" spans="4:13">
      <c r="D6092" s="12"/>
      <c r="E6092" s="89"/>
      <c r="F6092" s="12"/>
      <c r="G6092" s="12"/>
      <c r="H6092" s="12"/>
      <c r="I6092" s="12"/>
      <c r="J6092" s="12"/>
      <c r="K6092" s="12"/>
      <c r="L6092" s="12"/>
      <c r="M6092" s="12"/>
    </row>
    <row r="6093" spans="4:13">
      <c r="D6093" s="12"/>
      <c r="E6093" s="89"/>
      <c r="F6093" s="12"/>
      <c r="G6093" s="12"/>
      <c r="H6093" s="12"/>
      <c r="I6093" s="12"/>
      <c r="J6093" s="12"/>
      <c r="K6093" s="12"/>
      <c r="L6093" s="12"/>
      <c r="M6093" s="12"/>
    </row>
    <row r="6094" spans="4:13">
      <c r="D6094" s="12"/>
      <c r="E6094" s="89"/>
      <c r="F6094" s="12"/>
      <c r="G6094" s="12"/>
      <c r="H6094" s="12"/>
      <c r="I6094" s="12"/>
      <c r="J6094" s="12"/>
      <c r="K6094" s="12"/>
      <c r="L6094" s="12"/>
      <c r="M6094" s="12"/>
    </row>
    <row r="6095" spans="4:13">
      <c r="D6095" s="12"/>
      <c r="E6095" s="89"/>
      <c r="F6095" s="12"/>
      <c r="G6095" s="12"/>
      <c r="H6095" s="12"/>
      <c r="I6095" s="12"/>
      <c r="J6095" s="12"/>
      <c r="K6095" s="12"/>
      <c r="L6095" s="12"/>
      <c r="M6095" s="12"/>
    </row>
    <row r="6096" spans="4:13">
      <c r="D6096" s="12"/>
      <c r="E6096" s="89"/>
      <c r="F6096" s="12"/>
      <c r="G6096" s="12"/>
      <c r="H6096" s="12"/>
      <c r="I6096" s="12"/>
      <c r="J6096" s="12"/>
      <c r="K6096" s="12"/>
      <c r="L6096" s="12"/>
      <c r="M6096" s="12"/>
    </row>
    <row r="6097" spans="4:13">
      <c r="D6097" s="12"/>
      <c r="E6097" s="89"/>
      <c r="F6097" s="12"/>
      <c r="G6097" s="12"/>
      <c r="H6097" s="12"/>
      <c r="I6097" s="12"/>
      <c r="J6097" s="12"/>
      <c r="K6097" s="12"/>
      <c r="L6097" s="12"/>
      <c r="M6097" s="12"/>
    </row>
    <row r="6098" spans="4:13">
      <c r="D6098" s="12"/>
      <c r="E6098" s="89"/>
      <c r="F6098" s="12"/>
      <c r="G6098" s="12"/>
      <c r="H6098" s="12"/>
      <c r="I6098" s="12"/>
      <c r="J6098" s="12"/>
      <c r="K6098" s="12"/>
      <c r="L6098" s="12"/>
      <c r="M6098" s="12"/>
    </row>
    <row r="6099" spans="4:13">
      <c r="D6099" s="12"/>
      <c r="E6099" s="89"/>
      <c r="F6099" s="12"/>
      <c r="G6099" s="12"/>
      <c r="H6099" s="12"/>
      <c r="I6099" s="12"/>
      <c r="J6099" s="12"/>
      <c r="K6099" s="12"/>
      <c r="L6099" s="12"/>
      <c r="M6099" s="12"/>
    </row>
    <row r="6100" spans="4:13">
      <c r="D6100" s="12"/>
      <c r="E6100" s="89"/>
      <c r="F6100" s="12"/>
      <c r="G6100" s="12"/>
      <c r="H6100" s="12"/>
      <c r="I6100" s="12"/>
      <c r="J6100" s="12"/>
      <c r="K6100" s="12"/>
      <c r="L6100" s="12"/>
      <c r="M6100" s="12"/>
    </row>
    <row r="6101" spans="4:13">
      <c r="D6101" s="12"/>
      <c r="E6101" s="89"/>
      <c r="F6101" s="12"/>
      <c r="G6101" s="12"/>
      <c r="H6101" s="12"/>
      <c r="I6101" s="12"/>
      <c r="J6101" s="12"/>
      <c r="K6101" s="12"/>
      <c r="L6101" s="12"/>
      <c r="M6101" s="12"/>
    </row>
    <row r="6102" spans="4:13">
      <c r="D6102" s="12"/>
      <c r="E6102" s="89"/>
      <c r="F6102" s="12"/>
      <c r="G6102" s="12"/>
      <c r="H6102" s="12"/>
      <c r="I6102" s="12"/>
      <c r="J6102" s="12"/>
      <c r="K6102" s="12"/>
      <c r="L6102" s="12"/>
      <c r="M6102" s="12"/>
    </row>
    <row r="6103" spans="4:13">
      <c r="D6103" s="12"/>
      <c r="E6103" s="89"/>
      <c r="F6103" s="12"/>
      <c r="G6103" s="12"/>
      <c r="H6103" s="12"/>
      <c r="I6103" s="12"/>
      <c r="J6103" s="12"/>
      <c r="K6103" s="12"/>
      <c r="L6103" s="12"/>
      <c r="M6103" s="12"/>
    </row>
    <row r="6104" spans="4:13">
      <c r="D6104" s="12"/>
      <c r="E6104" s="89"/>
      <c r="F6104" s="12"/>
      <c r="G6104" s="12"/>
      <c r="H6104" s="12"/>
      <c r="I6104" s="12"/>
      <c r="J6104" s="12"/>
      <c r="K6104" s="12"/>
      <c r="L6104" s="12"/>
      <c r="M6104" s="12"/>
    </row>
    <row r="6105" spans="4:13">
      <c r="D6105" s="12"/>
      <c r="E6105" s="89"/>
      <c r="F6105" s="12"/>
      <c r="G6105" s="12"/>
      <c r="H6105" s="12"/>
      <c r="I6105" s="12"/>
      <c r="J6105" s="12"/>
      <c r="K6105" s="12"/>
      <c r="L6105" s="12"/>
      <c r="M6105" s="12"/>
    </row>
    <row r="6106" spans="4:13">
      <c r="D6106" s="12"/>
      <c r="E6106" s="89"/>
      <c r="F6106" s="12"/>
      <c r="G6106" s="12"/>
      <c r="H6106" s="12"/>
      <c r="I6106" s="12"/>
      <c r="J6106" s="12"/>
      <c r="K6106" s="12"/>
      <c r="L6106" s="12"/>
      <c r="M6106" s="12"/>
    </row>
    <row r="6107" spans="4:13">
      <c r="D6107" s="12"/>
      <c r="E6107" s="89"/>
      <c r="F6107" s="12"/>
      <c r="G6107" s="12"/>
      <c r="H6107" s="12"/>
      <c r="I6107" s="12"/>
      <c r="J6107" s="12"/>
      <c r="K6107" s="12"/>
      <c r="L6107" s="12"/>
      <c r="M6107" s="12"/>
    </row>
    <row r="6108" spans="4:13">
      <c r="D6108" s="12"/>
      <c r="E6108" s="89"/>
      <c r="F6108" s="12"/>
      <c r="G6108" s="12"/>
      <c r="H6108" s="12"/>
      <c r="I6108" s="12"/>
      <c r="J6108" s="12"/>
      <c r="K6108" s="12"/>
      <c r="L6108" s="12"/>
      <c r="M6108" s="12"/>
    </row>
    <row r="6109" spans="4:13">
      <c r="D6109" s="12"/>
      <c r="E6109" s="89"/>
      <c r="F6109" s="12"/>
      <c r="G6109" s="12"/>
      <c r="H6109" s="12"/>
      <c r="I6109" s="12"/>
      <c r="J6109" s="12"/>
      <c r="K6109" s="12"/>
      <c r="L6109" s="12"/>
      <c r="M6109" s="12"/>
    </row>
    <row r="6110" spans="4:13">
      <c r="D6110" s="12"/>
      <c r="E6110" s="89"/>
      <c r="F6110" s="12"/>
      <c r="G6110" s="12"/>
      <c r="H6110" s="12"/>
      <c r="I6110" s="12"/>
      <c r="J6110" s="12"/>
      <c r="K6110" s="12"/>
      <c r="L6110" s="12"/>
      <c r="M6110" s="12"/>
    </row>
    <row r="6111" spans="4:13">
      <c r="D6111" s="12"/>
      <c r="E6111" s="89"/>
      <c r="F6111" s="12"/>
      <c r="G6111" s="12"/>
      <c r="H6111" s="12"/>
      <c r="I6111" s="12"/>
      <c r="J6111" s="12"/>
      <c r="K6111" s="12"/>
      <c r="L6111" s="12"/>
      <c r="M6111" s="12"/>
    </row>
    <row r="6112" spans="4:13">
      <c r="D6112" s="12"/>
      <c r="E6112" s="89"/>
      <c r="F6112" s="12"/>
      <c r="G6112" s="12"/>
      <c r="H6112" s="12"/>
      <c r="I6112" s="12"/>
      <c r="J6112" s="12"/>
      <c r="K6112" s="12"/>
      <c r="L6112" s="12"/>
      <c r="M6112" s="12"/>
    </row>
    <row r="6113" spans="4:13">
      <c r="D6113" s="12"/>
      <c r="E6113" s="89"/>
      <c r="F6113" s="12"/>
      <c r="G6113" s="12"/>
      <c r="H6113" s="12"/>
      <c r="I6113" s="12"/>
      <c r="J6113" s="12"/>
      <c r="K6113" s="12"/>
      <c r="L6113" s="12"/>
      <c r="M6113" s="12"/>
    </row>
    <row r="6114" spans="4:13">
      <c r="D6114" s="12"/>
      <c r="E6114" s="89"/>
      <c r="F6114" s="12"/>
      <c r="G6114" s="12"/>
      <c r="H6114" s="12"/>
      <c r="I6114" s="12"/>
      <c r="J6114" s="12"/>
      <c r="K6114" s="12"/>
      <c r="L6114" s="12"/>
      <c r="M6114" s="12"/>
    </row>
    <row r="6115" spans="4:13">
      <c r="D6115" s="12"/>
      <c r="E6115" s="89"/>
      <c r="F6115" s="12"/>
      <c r="G6115" s="12"/>
      <c r="H6115" s="12"/>
      <c r="I6115" s="12"/>
      <c r="J6115" s="12"/>
      <c r="K6115" s="12"/>
      <c r="L6115" s="12"/>
      <c r="M6115" s="12"/>
    </row>
    <row r="6116" spans="4:13">
      <c r="D6116" s="12"/>
      <c r="E6116" s="89"/>
      <c r="F6116" s="12"/>
      <c r="G6116" s="12"/>
      <c r="H6116" s="12"/>
      <c r="I6116" s="12"/>
      <c r="J6116" s="12"/>
      <c r="K6116" s="12"/>
      <c r="L6116" s="12"/>
      <c r="M6116" s="12"/>
    </row>
    <row r="6117" spans="4:13">
      <c r="D6117" s="12"/>
      <c r="E6117" s="89"/>
      <c r="F6117" s="12"/>
      <c r="G6117" s="12"/>
      <c r="H6117" s="12"/>
      <c r="I6117" s="12"/>
      <c r="J6117" s="12"/>
      <c r="K6117" s="12"/>
      <c r="L6117" s="12"/>
      <c r="M6117" s="12"/>
    </row>
    <row r="6118" spans="4:13">
      <c r="D6118" s="12"/>
      <c r="E6118" s="89"/>
      <c r="F6118" s="12"/>
      <c r="G6118" s="12"/>
      <c r="H6118" s="12"/>
      <c r="I6118" s="12"/>
      <c r="J6118" s="12"/>
      <c r="K6118" s="12"/>
      <c r="L6118" s="12"/>
      <c r="M6118" s="12"/>
    </row>
    <row r="6119" spans="4:13">
      <c r="D6119" s="12"/>
      <c r="E6119" s="89"/>
      <c r="F6119" s="12"/>
      <c r="G6119" s="12"/>
      <c r="H6119" s="12"/>
      <c r="I6119" s="12"/>
      <c r="J6119" s="12"/>
      <c r="K6119" s="12"/>
      <c r="L6119" s="12"/>
      <c r="M6119" s="12"/>
    </row>
    <row r="6120" spans="4:13">
      <c r="D6120" s="12"/>
      <c r="E6120" s="89"/>
      <c r="F6120" s="12"/>
      <c r="G6120" s="12"/>
      <c r="H6120" s="12"/>
      <c r="I6120" s="12"/>
      <c r="J6120" s="12"/>
      <c r="K6120" s="12"/>
      <c r="L6120" s="12"/>
      <c r="M6120" s="12"/>
    </row>
    <row r="6121" spans="4:13">
      <c r="D6121" s="12"/>
      <c r="E6121" s="89"/>
      <c r="F6121" s="12"/>
      <c r="G6121" s="12"/>
      <c r="H6121" s="12"/>
      <c r="I6121" s="12"/>
      <c r="J6121" s="12"/>
      <c r="K6121" s="12"/>
      <c r="L6121" s="12"/>
      <c r="M6121" s="12"/>
    </row>
    <row r="6122" spans="4:13">
      <c r="D6122" s="12"/>
      <c r="E6122" s="89"/>
      <c r="F6122" s="12"/>
      <c r="G6122" s="12"/>
      <c r="H6122" s="12"/>
      <c r="I6122" s="12"/>
      <c r="J6122" s="12"/>
      <c r="K6122" s="12"/>
      <c r="L6122" s="12"/>
      <c r="M6122" s="12"/>
    </row>
    <row r="6123" spans="4:13">
      <c r="D6123" s="12"/>
      <c r="E6123" s="89"/>
      <c r="F6123" s="12"/>
      <c r="G6123" s="12"/>
      <c r="H6123" s="12"/>
      <c r="I6123" s="12"/>
      <c r="J6123" s="12"/>
      <c r="K6123" s="12"/>
      <c r="L6123" s="12"/>
      <c r="M6123" s="12"/>
    </row>
    <row r="6124" spans="4:13">
      <c r="D6124" s="12"/>
      <c r="E6124" s="89"/>
      <c r="F6124" s="12"/>
      <c r="G6124" s="12"/>
      <c r="H6124" s="12"/>
      <c r="I6124" s="12"/>
      <c r="J6124" s="12"/>
      <c r="K6124" s="12"/>
      <c r="L6124" s="12"/>
      <c r="M6124" s="12"/>
    </row>
    <row r="6125" spans="4:13">
      <c r="D6125" s="12"/>
      <c r="E6125" s="89"/>
      <c r="F6125" s="12"/>
      <c r="G6125" s="12"/>
      <c r="H6125" s="12"/>
      <c r="I6125" s="12"/>
      <c r="J6125" s="12"/>
      <c r="K6125" s="12"/>
      <c r="L6125" s="12"/>
      <c r="M6125" s="12"/>
    </row>
    <row r="6126" spans="4:13">
      <c r="D6126" s="12"/>
      <c r="E6126" s="89"/>
      <c r="F6126" s="12"/>
      <c r="G6126" s="12"/>
      <c r="H6126" s="12"/>
      <c r="I6126" s="12"/>
      <c r="J6126" s="12"/>
      <c r="K6126" s="12"/>
      <c r="L6126" s="12"/>
      <c r="M6126" s="12"/>
    </row>
    <row r="6127" spans="4:13">
      <c r="D6127" s="12"/>
      <c r="E6127" s="89"/>
      <c r="F6127" s="12"/>
      <c r="G6127" s="12"/>
      <c r="H6127" s="12"/>
      <c r="I6127" s="12"/>
      <c r="J6127" s="12"/>
      <c r="K6127" s="12"/>
      <c r="L6127" s="12"/>
      <c r="M6127" s="12"/>
    </row>
    <row r="6128" spans="4:13">
      <c r="D6128" s="12"/>
      <c r="E6128" s="89"/>
      <c r="F6128" s="12"/>
      <c r="G6128" s="12"/>
      <c r="H6128" s="12"/>
      <c r="I6128" s="12"/>
      <c r="J6128" s="12"/>
      <c r="K6128" s="12"/>
      <c r="L6128" s="12"/>
      <c r="M6128" s="12"/>
    </row>
    <row r="6129" spans="4:13">
      <c r="D6129" s="12"/>
      <c r="E6129" s="89"/>
      <c r="F6129" s="12"/>
      <c r="G6129" s="12"/>
      <c r="H6129" s="12"/>
      <c r="I6129" s="12"/>
      <c r="J6129" s="12"/>
      <c r="K6129" s="12"/>
      <c r="L6129" s="12"/>
      <c r="M6129" s="12"/>
    </row>
    <row r="6130" spans="4:13">
      <c r="D6130" s="12"/>
      <c r="E6130" s="89"/>
      <c r="F6130" s="12"/>
      <c r="G6130" s="12"/>
      <c r="H6130" s="12"/>
      <c r="I6130" s="12"/>
      <c r="J6130" s="12"/>
      <c r="K6130" s="12"/>
      <c r="L6130" s="12"/>
      <c r="M6130" s="12"/>
    </row>
    <row r="6131" spans="4:13">
      <c r="D6131" s="12"/>
      <c r="E6131" s="89"/>
      <c r="F6131" s="12"/>
      <c r="G6131" s="12"/>
      <c r="H6131" s="12"/>
      <c r="I6131" s="12"/>
      <c r="J6131" s="12"/>
      <c r="K6131" s="12"/>
      <c r="L6131" s="12"/>
      <c r="M6131" s="12"/>
    </row>
    <row r="6132" spans="4:13">
      <c r="D6132" s="12"/>
      <c r="E6132" s="89"/>
      <c r="F6132" s="12"/>
      <c r="G6132" s="12"/>
      <c r="H6132" s="12"/>
      <c r="I6132" s="12"/>
      <c r="J6132" s="12"/>
      <c r="K6132" s="12"/>
      <c r="L6132" s="12"/>
      <c r="M6132" s="12"/>
    </row>
    <row r="6133" spans="4:13">
      <c r="D6133" s="12"/>
      <c r="E6133" s="89"/>
      <c r="F6133" s="12"/>
      <c r="G6133" s="12"/>
      <c r="H6133" s="12"/>
      <c r="I6133" s="12"/>
      <c r="J6133" s="12"/>
      <c r="K6133" s="12"/>
      <c r="L6133" s="12"/>
      <c r="M6133" s="12"/>
    </row>
    <row r="6134" spans="4:13">
      <c r="D6134" s="12"/>
      <c r="E6134" s="89"/>
      <c r="F6134" s="12"/>
      <c r="G6134" s="12"/>
      <c r="H6134" s="12"/>
      <c r="I6134" s="12"/>
      <c r="J6134" s="12"/>
      <c r="K6134" s="12"/>
      <c r="L6134" s="12"/>
      <c r="M6134" s="12"/>
    </row>
    <row r="6135" spans="4:13">
      <c r="D6135" s="12"/>
      <c r="E6135" s="89"/>
      <c r="F6135" s="12"/>
      <c r="G6135" s="12"/>
      <c r="H6135" s="12"/>
      <c r="I6135" s="12"/>
      <c r="J6135" s="12"/>
      <c r="K6135" s="12"/>
      <c r="L6135" s="12"/>
      <c r="M6135" s="12"/>
    </row>
    <row r="6136" spans="4:13">
      <c r="D6136" s="12"/>
      <c r="E6136" s="89"/>
      <c r="F6136" s="12"/>
      <c r="G6136" s="12"/>
      <c r="H6136" s="12"/>
      <c r="I6136" s="12"/>
      <c r="J6136" s="12"/>
      <c r="K6136" s="12"/>
      <c r="L6136" s="12"/>
      <c r="M6136" s="12"/>
    </row>
    <row r="6137" spans="4:13">
      <c r="D6137" s="12"/>
      <c r="E6137" s="89"/>
      <c r="F6137" s="12"/>
      <c r="G6137" s="12"/>
      <c r="H6137" s="12"/>
      <c r="I6137" s="12"/>
      <c r="J6137" s="12"/>
      <c r="K6137" s="12"/>
      <c r="L6137" s="12"/>
      <c r="M6137" s="12"/>
    </row>
    <row r="6138" spans="4:13">
      <c r="D6138" s="12"/>
      <c r="E6138" s="89"/>
      <c r="F6138" s="12"/>
      <c r="G6138" s="12"/>
      <c r="H6138" s="12"/>
      <c r="I6138" s="12"/>
      <c r="J6138" s="12"/>
      <c r="K6138" s="12"/>
      <c r="L6138" s="12"/>
      <c r="M6138" s="12"/>
    </row>
    <row r="6139" spans="4:13">
      <c r="D6139" s="12"/>
      <c r="E6139" s="89"/>
      <c r="F6139" s="12"/>
      <c r="G6139" s="12"/>
      <c r="H6139" s="12"/>
      <c r="I6139" s="12"/>
      <c r="J6139" s="12"/>
      <c r="K6139" s="12"/>
      <c r="L6139" s="12"/>
      <c r="M6139" s="12"/>
    </row>
    <row r="6140" spans="4:13">
      <c r="D6140" s="12"/>
      <c r="E6140" s="89"/>
      <c r="F6140" s="12"/>
      <c r="G6140" s="12"/>
      <c r="H6140" s="12"/>
      <c r="I6140" s="12"/>
      <c r="J6140" s="12"/>
      <c r="K6140" s="12"/>
      <c r="L6140" s="12"/>
      <c r="M6140" s="12"/>
    </row>
    <row r="6141" spans="4:13">
      <c r="D6141" s="12"/>
      <c r="E6141" s="89"/>
      <c r="F6141" s="12"/>
      <c r="G6141" s="12"/>
      <c r="H6141" s="12"/>
      <c r="I6141" s="12"/>
      <c r="J6141" s="12"/>
      <c r="K6141" s="12"/>
      <c r="L6141" s="12"/>
      <c r="M6141" s="12"/>
    </row>
    <row r="6142" spans="4:13">
      <c r="D6142" s="12"/>
      <c r="E6142" s="89"/>
      <c r="F6142" s="12"/>
      <c r="G6142" s="12"/>
      <c r="H6142" s="12"/>
      <c r="I6142" s="12"/>
      <c r="J6142" s="12"/>
      <c r="K6142" s="12"/>
      <c r="L6142" s="12"/>
      <c r="M6142" s="12"/>
    </row>
    <row r="6143" spans="4:13">
      <c r="D6143" s="12"/>
      <c r="E6143" s="89"/>
      <c r="F6143" s="12"/>
      <c r="G6143" s="12"/>
      <c r="H6143" s="12"/>
      <c r="I6143" s="12"/>
      <c r="J6143" s="12"/>
      <c r="K6143" s="12"/>
      <c r="L6143" s="12"/>
      <c r="M6143" s="12"/>
    </row>
    <row r="6144" spans="4:13">
      <c r="D6144" s="12"/>
      <c r="E6144" s="89"/>
      <c r="F6144" s="12"/>
      <c r="G6144" s="12"/>
      <c r="H6144" s="12"/>
      <c r="I6144" s="12"/>
      <c r="J6144" s="12"/>
      <c r="K6144" s="12"/>
      <c r="L6144" s="12"/>
      <c r="M6144" s="12"/>
    </row>
    <row r="6145" spans="4:13">
      <c r="D6145" s="12"/>
      <c r="E6145" s="89"/>
      <c r="F6145" s="12"/>
      <c r="G6145" s="12"/>
      <c r="H6145" s="12"/>
      <c r="I6145" s="12"/>
      <c r="J6145" s="12"/>
      <c r="K6145" s="12"/>
      <c r="L6145" s="12"/>
      <c r="M6145" s="12"/>
    </row>
    <row r="6146" spans="4:13">
      <c r="D6146" s="12"/>
      <c r="E6146" s="89"/>
      <c r="F6146" s="12"/>
      <c r="G6146" s="12"/>
      <c r="H6146" s="12"/>
      <c r="I6146" s="12"/>
      <c r="J6146" s="12"/>
      <c r="K6146" s="12"/>
      <c r="L6146" s="12"/>
      <c r="M6146" s="12"/>
    </row>
    <row r="6147" spans="4:13">
      <c r="D6147" s="12"/>
      <c r="E6147" s="89"/>
      <c r="F6147" s="12"/>
      <c r="G6147" s="12"/>
      <c r="H6147" s="12"/>
      <c r="I6147" s="12"/>
      <c r="J6147" s="12"/>
      <c r="K6147" s="12"/>
      <c r="L6147" s="12"/>
      <c r="M6147" s="12"/>
    </row>
    <row r="6148" spans="4:13">
      <c r="D6148" s="12"/>
      <c r="E6148" s="89"/>
      <c r="F6148" s="12"/>
      <c r="G6148" s="12"/>
      <c r="H6148" s="12"/>
      <c r="I6148" s="12"/>
      <c r="J6148" s="12"/>
      <c r="K6148" s="12"/>
      <c r="L6148" s="12"/>
      <c r="M6148" s="12"/>
    </row>
    <row r="6149" spans="4:13">
      <c r="D6149" s="12"/>
      <c r="E6149" s="89"/>
      <c r="F6149" s="12"/>
      <c r="G6149" s="12"/>
      <c r="H6149" s="12"/>
      <c r="I6149" s="12"/>
      <c r="J6149" s="12"/>
      <c r="K6149" s="12"/>
      <c r="L6149" s="12"/>
      <c r="M6149" s="12"/>
    </row>
    <row r="6150" spans="4:13">
      <c r="D6150" s="12"/>
      <c r="E6150" s="89"/>
      <c r="F6150" s="12"/>
      <c r="G6150" s="12"/>
      <c r="H6150" s="12"/>
      <c r="I6150" s="12"/>
      <c r="J6150" s="12"/>
      <c r="K6150" s="12"/>
      <c r="L6150" s="12"/>
      <c r="M6150" s="12"/>
    </row>
    <row r="6151" spans="4:13">
      <c r="D6151" s="12"/>
      <c r="E6151" s="89"/>
      <c r="F6151" s="12"/>
      <c r="G6151" s="12"/>
      <c r="H6151" s="12"/>
      <c r="I6151" s="12"/>
      <c r="J6151" s="12"/>
      <c r="K6151" s="12"/>
      <c r="L6151" s="12"/>
      <c r="M6151" s="12"/>
    </row>
    <row r="6152" spans="4:13">
      <c r="D6152" s="12"/>
      <c r="E6152" s="89"/>
      <c r="F6152" s="12"/>
      <c r="G6152" s="12"/>
      <c r="H6152" s="12"/>
      <c r="I6152" s="12"/>
      <c r="J6152" s="12"/>
      <c r="K6152" s="12"/>
      <c r="L6152" s="12"/>
      <c r="M6152" s="12"/>
    </row>
    <row r="6153" spans="4:13">
      <c r="D6153" s="12"/>
      <c r="E6153" s="89"/>
      <c r="F6153" s="12"/>
      <c r="G6153" s="12"/>
      <c r="H6153" s="12"/>
      <c r="I6153" s="12"/>
      <c r="J6153" s="12"/>
      <c r="K6153" s="12"/>
      <c r="L6153" s="12"/>
      <c r="M6153" s="12"/>
    </row>
    <row r="6154" spans="4:13">
      <c r="D6154" s="12"/>
      <c r="E6154" s="89"/>
      <c r="F6154" s="12"/>
      <c r="G6154" s="12"/>
      <c r="H6154" s="12"/>
      <c r="I6154" s="12"/>
      <c r="J6154" s="12"/>
      <c r="K6154" s="12"/>
      <c r="L6154" s="12"/>
      <c r="M6154" s="12"/>
    </row>
    <row r="6155" spans="4:13">
      <c r="D6155" s="12"/>
      <c r="E6155" s="89"/>
      <c r="F6155" s="12"/>
      <c r="G6155" s="12"/>
      <c r="H6155" s="12"/>
      <c r="I6155" s="12"/>
      <c r="J6155" s="12"/>
      <c r="K6155" s="12"/>
      <c r="L6155" s="12"/>
      <c r="M6155" s="12"/>
    </row>
    <row r="6156" spans="4:13">
      <c r="D6156" s="12"/>
      <c r="E6156" s="89"/>
      <c r="F6156" s="12"/>
      <c r="G6156" s="12"/>
      <c r="H6156" s="12"/>
      <c r="I6156" s="12"/>
      <c r="J6156" s="12"/>
      <c r="K6156" s="12"/>
      <c r="L6156" s="12"/>
      <c r="M6156" s="12"/>
    </row>
    <row r="6157" spans="4:13">
      <c r="D6157" s="12"/>
      <c r="E6157" s="89"/>
      <c r="F6157" s="12"/>
      <c r="G6157" s="12"/>
      <c r="H6157" s="12"/>
      <c r="I6157" s="12"/>
      <c r="J6157" s="12"/>
      <c r="K6157" s="12"/>
      <c r="L6157" s="12"/>
      <c r="M6157" s="12"/>
    </row>
    <row r="6158" spans="4:13">
      <c r="D6158" s="12"/>
      <c r="E6158" s="89"/>
      <c r="F6158" s="12"/>
      <c r="G6158" s="12"/>
      <c r="H6158" s="12"/>
      <c r="I6158" s="12"/>
      <c r="J6158" s="12"/>
      <c r="K6158" s="12"/>
      <c r="L6158" s="12"/>
      <c r="M6158" s="12"/>
    </row>
    <row r="6159" spans="4:13">
      <c r="D6159" s="12"/>
      <c r="E6159" s="89"/>
      <c r="F6159" s="12"/>
      <c r="G6159" s="12"/>
      <c r="H6159" s="12"/>
      <c r="I6159" s="12"/>
      <c r="J6159" s="12"/>
      <c r="K6159" s="12"/>
      <c r="L6159" s="12"/>
      <c r="M6159" s="12"/>
    </row>
    <row r="6160" spans="4:13">
      <c r="D6160" s="12"/>
      <c r="E6160" s="89"/>
      <c r="F6160" s="12"/>
      <c r="G6160" s="12"/>
      <c r="H6160" s="12"/>
      <c r="I6160" s="12"/>
      <c r="J6160" s="12"/>
      <c r="K6160" s="12"/>
      <c r="L6160" s="12"/>
      <c r="M6160" s="12"/>
    </row>
    <row r="6161" spans="4:13">
      <c r="D6161" s="12"/>
      <c r="E6161" s="89"/>
      <c r="F6161" s="12"/>
      <c r="G6161" s="12"/>
      <c r="H6161" s="12"/>
      <c r="I6161" s="12"/>
      <c r="J6161" s="12"/>
      <c r="K6161" s="12"/>
      <c r="L6161" s="12"/>
      <c r="M6161" s="12"/>
    </row>
    <row r="6162" spans="4:13">
      <c r="D6162" s="12"/>
      <c r="E6162" s="89"/>
      <c r="F6162" s="12"/>
      <c r="G6162" s="12"/>
      <c r="H6162" s="12"/>
      <c r="I6162" s="12"/>
      <c r="J6162" s="12"/>
      <c r="K6162" s="12"/>
      <c r="L6162" s="12"/>
      <c r="M6162" s="12"/>
    </row>
    <row r="6163" spans="4:13">
      <c r="D6163" s="12"/>
      <c r="E6163" s="89"/>
      <c r="F6163" s="12"/>
      <c r="G6163" s="12"/>
      <c r="H6163" s="12"/>
      <c r="I6163" s="12"/>
      <c r="J6163" s="12"/>
      <c r="K6163" s="12"/>
      <c r="L6163" s="12"/>
      <c r="M6163" s="12"/>
    </row>
    <row r="6164" spans="4:13">
      <c r="D6164" s="12"/>
      <c r="E6164" s="89"/>
      <c r="F6164" s="12"/>
      <c r="G6164" s="12"/>
      <c r="H6164" s="12"/>
      <c r="I6164" s="12"/>
      <c r="J6164" s="12"/>
      <c r="K6164" s="12"/>
      <c r="L6164" s="12"/>
      <c r="M6164" s="12"/>
    </row>
    <row r="6165" spans="4:13">
      <c r="D6165" s="12"/>
      <c r="E6165" s="89"/>
      <c r="F6165" s="12"/>
      <c r="G6165" s="12"/>
      <c r="H6165" s="12"/>
      <c r="I6165" s="12"/>
      <c r="J6165" s="12"/>
      <c r="K6165" s="12"/>
      <c r="L6165" s="12"/>
      <c r="M6165" s="12"/>
    </row>
    <row r="6166" spans="4:13">
      <c r="D6166" s="12"/>
      <c r="E6166" s="89"/>
      <c r="F6166" s="12"/>
      <c r="G6166" s="12"/>
      <c r="H6166" s="12"/>
      <c r="I6166" s="12"/>
      <c r="J6166" s="12"/>
      <c r="K6166" s="12"/>
      <c r="L6166" s="12"/>
      <c r="M6166" s="12"/>
    </row>
    <row r="6167" spans="4:13">
      <c r="D6167" s="12"/>
      <c r="E6167" s="89"/>
      <c r="F6167" s="12"/>
      <c r="G6167" s="12"/>
      <c r="H6167" s="12"/>
      <c r="I6167" s="12"/>
      <c r="J6167" s="12"/>
      <c r="K6167" s="12"/>
      <c r="L6167" s="12"/>
      <c r="M6167" s="12"/>
    </row>
    <row r="6168" spans="4:13">
      <c r="D6168" s="12"/>
      <c r="E6168" s="89"/>
      <c r="F6168" s="12"/>
      <c r="G6168" s="12"/>
      <c r="H6168" s="12"/>
      <c r="I6168" s="12"/>
      <c r="J6168" s="12"/>
      <c r="K6168" s="12"/>
      <c r="L6168" s="12"/>
      <c r="M6168" s="12"/>
    </row>
    <row r="6169" spans="4:13">
      <c r="D6169" s="12"/>
      <c r="E6169" s="89"/>
      <c r="F6169" s="12"/>
      <c r="G6169" s="12"/>
      <c r="H6169" s="12"/>
      <c r="I6169" s="12"/>
      <c r="J6169" s="12"/>
      <c r="K6169" s="12"/>
      <c r="L6169" s="12"/>
      <c r="M6169" s="12"/>
    </row>
    <row r="6170" spans="4:13">
      <c r="D6170" s="12"/>
      <c r="E6170" s="89"/>
      <c r="F6170" s="12"/>
      <c r="G6170" s="12"/>
      <c r="H6170" s="12"/>
      <c r="I6170" s="12"/>
      <c r="J6170" s="12"/>
      <c r="K6170" s="12"/>
      <c r="L6170" s="12"/>
      <c r="M6170" s="12"/>
    </row>
    <row r="6171" spans="4:13">
      <c r="D6171" s="12"/>
      <c r="E6171" s="89"/>
      <c r="F6171" s="12"/>
      <c r="G6171" s="12"/>
      <c r="H6171" s="12"/>
      <c r="I6171" s="12"/>
      <c r="J6171" s="12"/>
      <c r="K6171" s="12"/>
      <c r="L6171" s="12"/>
      <c r="M6171" s="12"/>
    </row>
    <row r="6172" spans="4:13">
      <c r="D6172" s="12"/>
      <c r="E6172" s="89"/>
      <c r="F6172" s="12"/>
      <c r="G6172" s="12"/>
      <c r="H6172" s="12"/>
      <c r="I6172" s="12"/>
      <c r="J6172" s="12"/>
      <c r="K6172" s="12"/>
      <c r="L6172" s="12"/>
      <c r="M6172" s="12"/>
    </row>
    <row r="6173" spans="4:13">
      <c r="D6173" s="12"/>
      <c r="E6173" s="89"/>
      <c r="F6173" s="12"/>
      <c r="G6173" s="12"/>
      <c r="H6173" s="12"/>
      <c r="I6173" s="12"/>
      <c r="J6173" s="12"/>
      <c r="K6173" s="12"/>
      <c r="L6173" s="12"/>
      <c r="M6173" s="12"/>
    </row>
    <row r="6174" spans="4:13">
      <c r="D6174" s="12"/>
      <c r="E6174" s="89"/>
      <c r="F6174" s="12"/>
      <c r="G6174" s="12"/>
      <c r="H6174" s="12"/>
      <c r="I6174" s="12"/>
      <c r="J6174" s="12"/>
      <c r="K6174" s="12"/>
      <c r="L6174" s="12"/>
      <c r="M6174" s="12"/>
    </row>
    <row r="6175" spans="4:13">
      <c r="D6175" s="12"/>
      <c r="E6175" s="89"/>
      <c r="F6175" s="12"/>
      <c r="G6175" s="12"/>
      <c r="H6175" s="12"/>
      <c r="I6175" s="12"/>
      <c r="J6175" s="12"/>
      <c r="K6175" s="12"/>
      <c r="L6175" s="12"/>
      <c r="M6175" s="12"/>
    </row>
    <row r="6176" spans="4:13">
      <c r="D6176" s="12"/>
      <c r="E6176" s="89"/>
      <c r="F6176" s="12"/>
      <c r="G6176" s="12"/>
      <c r="H6176" s="12"/>
      <c r="I6176" s="12"/>
      <c r="J6176" s="12"/>
      <c r="K6176" s="12"/>
      <c r="L6176" s="12"/>
      <c r="M6176" s="12"/>
    </row>
    <row r="6177" spans="4:13">
      <c r="D6177" s="12"/>
      <c r="E6177" s="89"/>
      <c r="F6177" s="12"/>
      <c r="G6177" s="12"/>
      <c r="H6177" s="12"/>
      <c r="I6177" s="12"/>
      <c r="J6177" s="12"/>
      <c r="K6177" s="12"/>
      <c r="L6177" s="12"/>
      <c r="M6177" s="12"/>
    </row>
    <row r="6178" spans="4:13">
      <c r="D6178" s="12"/>
      <c r="E6178" s="89"/>
      <c r="F6178" s="12"/>
      <c r="G6178" s="12"/>
      <c r="H6178" s="12"/>
      <c r="I6178" s="12"/>
      <c r="J6178" s="12"/>
      <c r="K6178" s="12"/>
      <c r="L6178" s="12"/>
      <c r="M6178" s="12"/>
    </row>
    <row r="6179" spans="4:13">
      <c r="D6179" s="12"/>
      <c r="E6179" s="89"/>
      <c r="F6179" s="12"/>
      <c r="G6179" s="12"/>
      <c r="H6179" s="12"/>
      <c r="I6179" s="12"/>
      <c r="J6179" s="12"/>
      <c r="K6179" s="12"/>
      <c r="L6179" s="12"/>
      <c r="M6179" s="12"/>
    </row>
    <row r="6180" spans="4:13">
      <c r="D6180" s="12"/>
      <c r="E6180" s="89"/>
      <c r="F6180" s="12"/>
      <c r="G6180" s="12"/>
      <c r="H6180" s="12"/>
      <c r="I6180" s="12"/>
      <c r="J6180" s="12"/>
      <c r="K6180" s="12"/>
      <c r="L6180" s="12"/>
      <c r="M6180" s="12"/>
    </row>
    <row r="6181" spans="4:13">
      <c r="D6181" s="12"/>
      <c r="E6181" s="89"/>
      <c r="F6181" s="12"/>
      <c r="G6181" s="12"/>
      <c r="H6181" s="12"/>
      <c r="I6181" s="12"/>
      <c r="J6181" s="12"/>
      <c r="K6181" s="12"/>
      <c r="L6181" s="12"/>
      <c r="M6181" s="12"/>
    </row>
    <row r="6182" spans="4:13">
      <c r="D6182" s="12"/>
      <c r="E6182" s="89"/>
      <c r="F6182" s="12"/>
      <c r="G6182" s="12"/>
      <c r="H6182" s="12"/>
      <c r="I6182" s="12"/>
      <c r="J6182" s="12"/>
      <c r="K6182" s="12"/>
      <c r="L6182" s="12"/>
      <c r="M6182" s="12"/>
    </row>
    <row r="6183" spans="4:13">
      <c r="D6183" s="12"/>
      <c r="E6183" s="89"/>
      <c r="F6183" s="12"/>
      <c r="G6183" s="12"/>
      <c r="H6183" s="12"/>
      <c r="I6183" s="12"/>
      <c r="J6183" s="12"/>
      <c r="K6183" s="12"/>
      <c r="L6183" s="12"/>
      <c r="M6183" s="12"/>
    </row>
    <row r="6184" spans="4:13">
      <c r="D6184" s="12"/>
      <c r="E6184" s="89"/>
      <c r="F6184" s="12"/>
      <c r="G6184" s="12"/>
      <c r="H6184" s="12"/>
      <c r="I6184" s="12"/>
      <c r="J6184" s="12"/>
      <c r="K6184" s="12"/>
      <c r="L6184" s="12"/>
      <c r="M6184" s="12"/>
    </row>
    <row r="6185" spans="4:13">
      <c r="D6185" s="12"/>
      <c r="E6185" s="89"/>
      <c r="F6185" s="12"/>
      <c r="G6185" s="12"/>
      <c r="H6185" s="12"/>
      <c r="I6185" s="12"/>
      <c r="J6185" s="12"/>
      <c r="K6185" s="12"/>
      <c r="L6185" s="12"/>
      <c r="M6185" s="12"/>
    </row>
    <row r="6186" spans="4:13">
      <c r="D6186" s="12"/>
      <c r="E6186" s="89"/>
      <c r="F6186" s="12"/>
      <c r="G6186" s="12"/>
      <c r="H6186" s="12"/>
      <c r="I6186" s="12"/>
      <c r="J6186" s="12"/>
      <c r="K6186" s="12"/>
      <c r="L6186" s="12"/>
      <c r="M6186" s="12"/>
    </row>
    <row r="6187" spans="4:13">
      <c r="D6187" s="12"/>
      <c r="E6187" s="89"/>
      <c r="F6187" s="12"/>
      <c r="G6187" s="12"/>
      <c r="H6187" s="12"/>
      <c r="I6187" s="12"/>
      <c r="J6187" s="12"/>
      <c r="K6187" s="12"/>
      <c r="L6187" s="12"/>
      <c r="M6187" s="12"/>
    </row>
    <row r="6188" spans="4:13">
      <c r="D6188" s="12"/>
      <c r="E6188" s="89"/>
      <c r="F6188" s="12"/>
      <c r="G6188" s="12"/>
      <c r="H6188" s="12"/>
      <c r="I6188" s="12"/>
      <c r="J6188" s="12"/>
      <c r="K6188" s="12"/>
      <c r="L6188" s="12"/>
      <c r="M6188" s="12"/>
    </row>
    <row r="6189" spans="4:13">
      <c r="D6189" s="12"/>
      <c r="E6189" s="89"/>
      <c r="F6189" s="12"/>
      <c r="G6189" s="12"/>
      <c r="H6189" s="12"/>
      <c r="I6189" s="12"/>
      <c r="J6189" s="12"/>
      <c r="K6189" s="12"/>
      <c r="L6189" s="12"/>
      <c r="M6189" s="12"/>
    </row>
    <row r="6190" spans="4:13">
      <c r="D6190" s="12"/>
      <c r="E6190" s="89"/>
      <c r="F6190" s="12"/>
      <c r="G6190" s="12"/>
      <c r="H6190" s="12"/>
      <c r="I6190" s="12"/>
      <c r="J6190" s="12"/>
      <c r="K6190" s="12"/>
      <c r="L6190" s="12"/>
      <c r="M6190" s="12"/>
    </row>
    <row r="6191" spans="4:13">
      <c r="D6191" s="12"/>
      <c r="E6191" s="89"/>
      <c r="F6191" s="12"/>
      <c r="G6191" s="12"/>
      <c r="H6191" s="12"/>
      <c r="I6191" s="12"/>
      <c r="J6191" s="12"/>
      <c r="K6191" s="12"/>
      <c r="L6191" s="12"/>
      <c r="M6191" s="12"/>
    </row>
    <row r="6192" spans="4:13">
      <c r="D6192" s="12"/>
      <c r="E6192" s="89"/>
      <c r="F6192" s="12"/>
      <c r="G6192" s="12"/>
      <c r="H6192" s="12"/>
      <c r="I6192" s="12"/>
      <c r="J6192" s="12"/>
      <c r="K6192" s="12"/>
      <c r="L6192" s="12"/>
      <c r="M6192" s="12"/>
    </row>
    <row r="6193" spans="4:13">
      <c r="D6193" s="12"/>
      <c r="E6193" s="89"/>
      <c r="F6193" s="12"/>
      <c r="G6193" s="12"/>
      <c r="H6193" s="12"/>
      <c r="I6193" s="12"/>
      <c r="J6193" s="12"/>
      <c r="K6193" s="12"/>
      <c r="L6193" s="12"/>
      <c r="M6193" s="12"/>
    </row>
    <row r="6194" spans="4:13">
      <c r="D6194" s="12"/>
      <c r="E6194" s="89"/>
      <c r="F6194" s="12"/>
      <c r="G6194" s="12"/>
      <c r="H6194" s="12"/>
      <c r="I6194" s="12"/>
      <c r="J6194" s="12"/>
      <c r="K6194" s="12"/>
      <c r="L6194" s="12"/>
      <c r="M6194" s="12"/>
    </row>
    <row r="6195" spans="4:13">
      <c r="D6195" s="12"/>
      <c r="E6195" s="89"/>
      <c r="F6195" s="12"/>
      <c r="G6195" s="12"/>
      <c r="H6195" s="12"/>
      <c r="I6195" s="12"/>
      <c r="J6195" s="12"/>
      <c r="K6195" s="12"/>
      <c r="L6195" s="12"/>
      <c r="M6195" s="12"/>
    </row>
    <row r="6196" spans="4:13">
      <c r="D6196" s="12"/>
      <c r="E6196" s="89"/>
      <c r="F6196" s="12"/>
      <c r="G6196" s="12"/>
      <c r="H6196" s="12"/>
      <c r="I6196" s="12"/>
      <c r="J6196" s="12"/>
      <c r="K6196" s="12"/>
      <c r="L6196" s="12"/>
      <c r="M6196" s="12"/>
    </row>
    <row r="6197" spans="4:13">
      <c r="D6197" s="12"/>
      <c r="E6197" s="89"/>
      <c r="F6197" s="12"/>
      <c r="G6197" s="12"/>
      <c r="H6197" s="12"/>
      <c r="I6197" s="12"/>
      <c r="J6197" s="12"/>
      <c r="K6197" s="12"/>
      <c r="L6197" s="12"/>
      <c r="M6197" s="12"/>
    </row>
    <row r="6198" spans="4:13">
      <c r="D6198" s="12"/>
      <c r="E6198" s="89"/>
      <c r="F6198" s="12"/>
      <c r="G6198" s="12"/>
      <c r="H6198" s="12"/>
      <c r="I6198" s="12"/>
      <c r="J6198" s="12"/>
      <c r="K6198" s="12"/>
      <c r="L6198" s="12"/>
      <c r="M6198" s="12"/>
    </row>
    <row r="6199" spans="4:13">
      <c r="D6199" s="12"/>
      <c r="E6199" s="89"/>
      <c r="F6199" s="12"/>
      <c r="G6199" s="12"/>
      <c r="H6199" s="12"/>
      <c r="I6199" s="12"/>
      <c r="J6199" s="12"/>
      <c r="K6199" s="12"/>
      <c r="L6199" s="12"/>
      <c r="M6199" s="12"/>
    </row>
    <row r="6200" spans="4:13">
      <c r="D6200" s="12"/>
      <c r="E6200" s="89"/>
      <c r="F6200" s="12"/>
      <c r="G6200" s="12"/>
      <c r="H6200" s="12"/>
      <c r="I6200" s="12"/>
      <c r="J6200" s="12"/>
      <c r="K6200" s="12"/>
      <c r="L6200" s="12"/>
      <c r="M6200" s="12"/>
    </row>
    <row r="6201" spans="4:13">
      <c r="D6201" s="12"/>
      <c r="E6201" s="89"/>
      <c r="F6201" s="12"/>
      <c r="G6201" s="12"/>
      <c r="H6201" s="12"/>
      <c r="I6201" s="12"/>
      <c r="J6201" s="12"/>
      <c r="K6201" s="12"/>
      <c r="L6201" s="12"/>
      <c r="M6201" s="12"/>
    </row>
    <row r="6202" spans="4:13">
      <c r="D6202" s="12"/>
      <c r="E6202" s="89"/>
      <c r="F6202" s="12"/>
      <c r="G6202" s="12"/>
      <c r="H6202" s="12"/>
      <c r="I6202" s="12"/>
      <c r="J6202" s="12"/>
      <c r="K6202" s="12"/>
      <c r="L6202" s="12"/>
      <c r="M6202" s="12"/>
    </row>
    <row r="6203" spans="4:13">
      <c r="D6203" s="12"/>
      <c r="E6203" s="89"/>
      <c r="F6203" s="12"/>
      <c r="G6203" s="12"/>
      <c r="H6203" s="12"/>
      <c r="I6203" s="12"/>
      <c r="J6203" s="12"/>
      <c r="K6203" s="12"/>
      <c r="L6203" s="12"/>
      <c r="M6203" s="12"/>
    </row>
    <row r="6204" spans="4:13">
      <c r="D6204" s="12"/>
      <c r="E6204" s="89"/>
      <c r="F6204" s="12"/>
      <c r="G6204" s="12"/>
      <c r="H6204" s="12"/>
      <c r="I6204" s="12"/>
      <c r="J6204" s="12"/>
      <c r="K6204" s="12"/>
      <c r="L6204" s="12"/>
      <c r="M6204" s="12"/>
    </row>
    <row r="6205" spans="4:13">
      <c r="D6205" s="12"/>
      <c r="E6205" s="89"/>
      <c r="F6205" s="12"/>
      <c r="G6205" s="12"/>
      <c r="H6205" s="12"/>
      <c r="I6205" s="12"/>
      <c r="J6205" s="12"/>
      <c r="K6205" s="12"/>
      <c r="L6205" s="12"/>
      <c r="M6205" s="12"/>
    </row>
    <row r="6206" spans="4:13">
      <c r="D6206" s="12"/>
      <c r="E6206" s="89"/>
      <c r="F6206" s="12"/>
      <c r="G6206" s="12"/>
      <c r="H6206" s="12"/>
      <c r="I6206" s="12"/>
      <c r="J6206" s="12"/>
      <c r="K6206" s="12"/>
      <c r="L6206" s="12"/>
      <c r="M6206" s="12"/>
    </row>
    <row r="6207" spans="4:13">
      <c r="D6207" s="12"/>
      <c r="E6207" s="89"/>
      <c r="F6207" s="12"/>
      <c r="G6207" s="12"/>
      <c r="H6207" s="12"/>
      <c r="I6207" s="12"/>
      <c r="J6207" s="12"/>
      <c r="K6207" s="12"/>
      <c r="L6207" s="12"/>
      <c r="M6207" s="12"/>
    </row>
    <row r="6208" spans="4:13">
      <c r="D6208" s="12"/>
      <c r="E6208" s="89"/>
      <c r="F6208" s="12"/>
      <c r="G6208" s="12"/>
      <c r="H6208" s="12"/>
      <c r="I6208" s="12"/>
      <c r="J6208" s="12"/>
      <c r="K6208" s="12"/>
      <c r="L6208" s="12"/>
      <c r="M6208" s="12"/>
    </row>
    <row r="6209" spans="4:13">
      <c r="D6209" s="12"/>
      <c r="E6209" s="89"/>
      <c r="F6209" s="12"/>
      <c r="G6209" s="12"/>
      <c r="H6209" s="12"/>
      <c r="I6209" s="12"/>
      <c r="J6209" s="12"/>
      <c r="K6209" s="12"/>
      <c r="L6209" s="12"/>
      <c r="M6209" s="12"/>
    </row>
    <row r="6210" spans="4:13">
      <c r="D6210" s="12"/>
      <c r="E6210" s="89"/>
      <c r="F6210" s="12"/>
      <c r="G6210" s="12"/>
      <c r="H6210" s="12"/>
      <c r="I6210" s="12"/>
      <c r="J6210" s="12"/>
      <c r="K6210" s="12"/>
      <c r="L6210" s="12"/>
      <c r="M6210" s="12"/>
    </row>
    <row r="6211" spans="4:13">
      <c r="D6211" s="12"/>
      <c r="E6211" s="89"/>
      <c r="F6211" s="12"/>
      <c r="G6211" s="12"/>
      <c r="H6211" s="12"/>
      <c r="I6211" s="12"/>
      <c r="J6211" s="12"/>
      <c r="K6211" s="12"/>
      <c r="L6211" s="12"/>
      <c r="M6211" s="12"/>
    </row>
    <row r="6212" spans="4:13">
      <c r="D6212" s="12"/>
      <c r="E6212" s="89"/>
      <c r="F6212" s="12"/>
      <c r="G6212" s="12"/>
      <c r="H6212" s="12"/>
      <c r="I6212" s="12"/>
      <c r="J6212" s="12"/>
      <c r="K6212" s="12"/>
      <c r="L6212" s="12"/>
      <c r="M6212" s="12"/>
    </row>
    <row r="6213" spans="4:13">
      <c r="D6213" s="12"/>
      <c r="E6213" s="89"/>
      <c r="F6213" s="12"/>
      <c r="G6213" s="12"/>
      <c r="H6213" s="12"/>
      <c r="I6213" s="12"/>
      <c r="J6213" s="12"/>
      <c r="K6213" s="12"/>
      <c r="L6213" s="12"/>
      <c r="M6213" s="12"/>
    </row>
    <row r="6214" spans="4:13">
      <c r="D6214" s="12"/>
      <c r="E6214" s="89"/>
      <c r="F6214" s="12"/>
      <c r="G6214" s="12"/>
      <c r="H6214" s="12"/>
      <c r="I6214" s="12"/>
      <c r="J6214" s="12"/>
      <c r="K6214" s="12"/>
      <c r="L6214" s="12"/>
      <c r="M6214" s="12"/>
    </row>
    <row r="6215" spans="4:13">
      <c r="D6215" s="12"/>
      <c r="E6215" s="89"/>
      <c r="F6215" s="12"/>
      <c r="G6215" s="12"/>
      <c r="H6215" s="12"/>
      <c r="I6215" s="12"/>
      <c r="J6215" s="12"/>
      <c r="K6215" s="12"/>
      <c r="L6215" s="12"/>
      <c r="M6215" s="12"/>
    </row>
    <row r="6216" spans="4:13">
      <c r="D6216" s="12"/>
      <c r="E6216" s="89"/>
      <c r="F6216" s="12"/>
      <c r="G6216" s="12"/>
      <c r="H6216" s="12"/>
      <c r="I6216" s="12"/>
      <c r="J6216" s="12"/>
      <c r="K6216" s="12"/>
      <c r="L6216" s="12"/>
      <c r="M6216" s="12"/>
    </row>
    <row r="6217" spans="4:13">
      <c r="D6217" s="12"/>
      <c r="E6217" s="89"/>
      <c r="F6217" s="12"/>
      <c r="G6217" s="12"/>
      <c r="H6217" s="12"/>
      <c r="I6217" s="12"/>
      <c r="J6217" s="12"/>
      <c r="K6217" s="12"/>
      <c r="L6217" s="12"/>
      <c r="M6217" s="12"/>
    </row>
    <row r="6218" spans="4:13">
      <c r="D6218" s="12"/>
      <c r="E6218" s="89"/>
      <c r="F6218" s="12"/>
      <c r="G6218" s="12"/>
      <c r="H6218" s="12"/>
      <c r="I6218" s="12"/>
      <c r="J6218" s="12"/>
      <c r="K6218" s="12"/>
      <c r="L6218" s="12"/>
      <c r="M6218" s="12"/>
    </row>
    <row r="6219" spans="4:13">
      <c r="D6219" s="12"/>
      <c r="E6219" s="89"/>
      <c r="F6219" s="12"/>
      <c r="G6219" s="12"/>
      <c r="H6219" s="12"/>
      <c r="I6219" s="12"/>
      <c r="J6219" s="12"/>
      <c r="K6219" s="12"/>
      <c r="L6219" s="12"/>
      <c r="M6219" s="12"/>
    </row>
    <row r="6220" spans="4:13">
      <c r="D6220" s="12"/>
      <c r="E6220" s="89"/>
      <c r="F6220" s="12"/>
      <c r="G6220" s="12"/>
      <c r="H6220" s="12"/>
      <c r="I6220" s="12"/>
      <c r="J6220" s="12"/>
      <c r="K6220" s="12"/>
      <c r="L6220" s="12"/>
      <c r="M6220" s="12"/>
    </row>
    <row r="6221" spans="4:13">
      <c r="D6221" s="12"/>
      <c r="E6221" s="89"/>
      <c r="F6221" s="12"/>
      <c r="G6221" s="12"/>
      <c r="H6221" s="12"/>
      <c r="I6221" s="12"/>
      <c r="J6221" s="12"/>
      <c r="K6221" s="12"/>
      <c r="L6221" s="12"/>
      <c r="M6221" s="12"/>
    </row>
    <row r="6222" spans="4:13">
      <c r="D6222" s="12"/>
      <c r="E6222" s="89"/>
      <c r="F6222" s="12"/>
      <c r="G6222" s="12"/>
      <c r="H6222" s="12"/>
      <c r="I6222" s="12"/>
      <c r="J6222" s="12"/>
      <c r="K6222" s="12"/>
      <c r="L6222" s="12"/>
      <c r="M6222" s="12"/>
    </row>
    <row r="6223" spans="4:13">
      <c r="D6223" s="12"/>
      <c r="E6223" s="89"/>
      <c r="F6223" s="12"/>
      <c r="G6223" s="12"/>
      <c r="H6223" s="12"/>
      <c r="I6223" s="12"/>
      <c r="J6223" s="12"/>
      <c r="K6223" s="12"/>
      <c r="L6223" s="12"/>
      <c r="M6223" s="12"/>
    </row>
    <row r="6224" spans="4:13">
      <c r="D6224" s="12"/>
      <c r="E6224" s="89"/>
      <c r="F6224" s="12"/>
      <c r="G6224" s="12"/>
      <c r="H6224" s="12"/>
      <c r="I6224" s="12"/>
      <c r="J6224" s="12"/>
      <c r="K6224" s="12"/>
      <c r="L6224" s="12"/>
      <c r="M6224" s="12"/>
    </row>
    <row r="6225" spans="4:13">
      <c r="D6225" s="12"/>
      <c r="E6225" s="89"/>
      <c r="F6225" s="12"/>
      <c r="G6225" s="12"/>
      <c r="H6225" s="12"/>
      <c r="I6225" s="12"/>
      <c r="J6225" s="12"/>
      <c r="K6225" s="12"/>
      <c r="L6225" s="12"/>
      <c r="M6225" s="12"/>
    </row>
    <row r="6226" spans="4:13">
      <c r="D6226" s="12"/>
      <c r="E6226" s="89"/>
      <c r="F6226" s="12"/>
      <c r="G6226" s="12"/>
      <c r="H6226" s="12"/>
      <c r="I6226" s="12"/>
      <c r="J6226" s="12"/>
      <c r="K6226" s="12"/>
      <c r="L6226" s="12"/>
      <c r="M6226" s="12"/>
    </row>
    <row r="6227" spans="4:13">
      <c r="D6227" s="12"/>
      <c r="E6227" s="89"/>
      <c r="F6227" s="12"/>
      <c r="G6227" s="12"/>
      <c r="H6227" s="12"/>
      <c r="I6227" s="12"/>
      <c r="J6227" s="12"/>
      <c r="K6227" s="12"/>
      <c r="L6227" s="12"/>
      <c r="M6227" s="12"/>
    </row>
    <row r="6228" spans="4:13">
      <c r="D6228" s="12"/>
      <c r="E6228" s="89"/>
      <c r="F6228" s="12"/>
      <c r="G6228" s="12"/>
      <c r="H6228" s="12"/>
      <c r="I6228" s="12"/>
      <c r="J6228" s="12"/>
      <c r="K6228" s="12"/>
      <c r="L6228" s="12"/>
      <c r="M6228" s="12"/>
    </row>
    <row r="6229" spans="4:13">
      <c r="D6229" s="12"/>
      <c r="E6229" s="89"/>
      <c r="F6229" s="12"/>
      <c r="G6229" s="12"/>
      <c r="H6229" s="12"/>
      <c r="I6229" s="12"/>
      <c r="J6229" s="12"/>
      <c r="K6229" s="12"/>
      <c r="L6229" s="12"/>
      <c r="M6229" s="12"/>
    </row>
    <row r="6230" spans="4:13">
      <c r="D6230" s="12"/>
      <c r="E6230" s="89"/>
      <c r="F6230" s="12"/>
      <c r="G6230" s="12"/>
      <c r="H6230" s="12"/>
      <c r="I6230" s="12"/>
      <c r="J6230" s="12"/>
      <c r="K6230" s="12"/>
      <c r="L6230" s="12"/>
      <c r="M6230" s="12"/>
    </row>
    <row r="6231" spans="4:13">
      <c r="D6231" s="12"/>
      <c r="E6231" s="89"/>
      <c r="F6231" s="12"/>
      <c r="G6231" s="12"/>
      <c r="H6231" s="12"/>
      <c r="I6231" s="12"/>
      <c r="J6231" s="12"/>
      <c r="K6231" s="12"/>
      <c r="L6231" s="12"/>
      <c r="M6231" s="12"/>
    </row>
    <row r="6232" spans="4:13">
      <c r="D6232" s="12"/>
      <c r="E6232" s="89"/>
      <c r="F6232" s="12"/>
      <c r="G6232" s="12"/>
      <c r="H6232" s="12"/>
      <c r="I6232" s="12"/>
      <c r="J6232" s="12"/>
      <c r="K6232" s="12"/>
      <c r="L6232" s="12"/>
      <c r="M6232" s="12"/>
    </row>
    <row r="6233" spans="4:13">
      <c r="D6233" s="12"/>
      <c r="E6233" s="89"/>
      <c r="F6233" s="12"/>
      <c r="G6233" s="12"/>
      <c r="H6233" s="12"/>
      <c r="I6233" s="12"/>
      <c r="J6233" s="12"/>
      <c r="K6233" s="12"/>
      <c r="L6233" s="12"/>
      <c r="M6233" s="12"/>
    </row>
    <row r="6234" spans="4:13">
      <c r="D6234" s="12"/>
      <c r="E6234" s="89"/>
      <c r="F6234" s="12"/>
      <c r="G6234" s="12"/>
      <c r="H6234" s="12"/>
      <c r="I6234" s="12"/>
      <c r="J6234" s="12"/>
      <c r="K6234" s="12"/>
      <c r="L6234" s="12"/>
      <c r="M6234" s="12"/>
    </row>
    <row r="6235" spans="4:13">
      <c r="D6235" s="12"/>
      <c r="E6235" s="89"/>
      <c r="F6235" s="12"/>
      <c r="G6235" s="12"/>
      <c r="H6235" s="12"/>
      <c r="I6235" s="12"/>
      <c r="J6235" s="12"/>
      <c r="K6235" s="12"/>
      <c r="L6235" s="12"/>
      <c r="M6235" s="12"/>
    </row>
    <row r="6236" spans="4:13">
      <c r="D6236" s="12"/>
      <c r="E6236" s="89"/>
      <c r="F6236" s="12"/>
      <c r="G6236" s="12"/>
      <c r="H6236" s="12"/>
      <c r="I6236" s="12"/>
      <c r="J6236" s="12"/>
      <c r="K6236" s="12"/>
      <c r="L6236" s="12"/>
      <c r="M6236" s="12"/>
    </row>
    <row r="6237" spans="4:13">
      <c r="D6237" s="12"/>
      <c r="E6237" s="89"/>
      <c r="F6237" s="12"/>
      <c r="G6237" s="12"/>
      <c r="H6237" s="12"/>
      <c r="I6237" s="12"/>
      <c r="J6237" s="12"/>
      <c r="K6237" s="12"/>
      <c r="L6237" s="12"/>
      <c r="M6237" s="12"/>
    </row>
    <row r="6238" spans="4:13">
      <c r="D6238" s="12"/>
      <c r="E6238" s="89"/>
      <c r="F6238" s="12"/>
      <c r="G6238" s="12"/>
      <c r="H6238" s="12"/>
      <c r="I6238" s="12"/>
      <c r="J6238" s="12"/>
      <c r="K6238" s="12"/>
      <c r="L6238" s="12"/>
      <c r="M6238" s="12"/>
    </row>
    <row r="6239" spans="4:13">
      <c r="D6239" s="12"/>
      <c r="E6239" s="89"/>
      <c r="F6239" s="12"/>
      <c r="G6239" s="12"/>
      <c r="H6239" s="12"/>
      <c r="I6239" s="12"/>
      <c r="J6239" s="12"/>
      <c r="K6239" s="12"/>
      <c r="L6239" s="12"/>
      <c r="M6239" s="12"/>
    </row>
    <row r="6240" spans="4:13">
      <c r="D6240" s="12"/>
      <c r="E6240" s="89"/>
      <c r="F6240" s="12"/>
      <c r="G6240" s="12"/>
      <c r="H6240" s="12"/>
      <c r="I6240" s="12"/>
      <c r="J6240" s="12"/>
      <c r="K6240" s="12"/>
      <c r="L6240" s="12"/>
      <c r="M6240" s="12"/>
    </row>
    <row r="6241" spans="4:13">
      <c r="D6241" s="12"/>
      <c r="E6241" s="89"/>
      <c r="F6241" s="12"/>
      <c r="G6241" s="12"/>
      <c r="H6241" s="12"/>
      <c r="I6241" s="12"/>
      <c r="J6241" s="12"/>
      <c r="K6241" s="12"/>
      <c r="L6241" s="12"/>
      <c r="M6241" s="12"/>
    </row>
    <row r="6242" spans="4:13">
      <c r="D6242" s="12"/>
      <c r="E6242" s="89"/>
      <c r="F6242" s="12"/>
      <c r="G6242" s="12"/>
      <c r="H6242" s="12"/>
      <c r="I6242" s="12"/>
      <c r="J6242" s="12"/>
      <c r="K6242" s="12"/>
      <c r="L6242" s="12"/>
      <c r="M6242" s="12"/>
    </row>
    <row r="6243" spans="4:13">
      <c r="D6243" s="12"/>
      <c r="E6243" s="89"/>
      <c r="F6243" s="12"/>
      <c r="G6243" s="12"/>
      <c r="H6243" s="12"/>
      <c r="I6243" s="12"/>
      <c r="J6243" s="12"/>
      <c r="K6243" s="12"/>
      <c r="L6243" s="12"/>
      <c r="M6243" s="12"/>
    </row>
    <row r="6244" spans="4:13">
      <c r="D6244" s="12"/>
      <c r="E6244" s="89"/>
      <c r="F6244" s="12"/>
      <c r="G6244" s="12"/>
      <c r="H6244" s="12"/>
      <c r="I6244" s="12"/>
      <c r="J6244" s="12"/>
      <c r="K6244" s="12"/>
      <c r="L6244" s="12"/>
      <c r="M6244" s="12"/>
    </row>
    <row r="6245" spans="4:13">
      <c r="D6245" s="12"/>
      <c r="E6245" s="89"/>
      <c r="F6245" s="12"/>
      <c r="G6245" s="12"/>
      <c r="H6245" s="12"/>
      <c r="I6245" s="12"/>
      <c r="J6245" s="12"/>
      <c r="K6245" s="12"/>
      <c r="L6245" s="12"/>
      <c r="M6245" s="12"/>
    </row>
    <row r="6246" spans="4:13">
      <c r="D6246" s="12"/>
      <c r="E6246" s="89"/>
      <c r="F6246" s="12"/>
      <c r="G6246" s="12"/>
      <c r="H6246" s="12"/>
      <c r="I6246" s="12"/>
      <c r="J6246" s="12"/>
      <c r="K6246" s="12"/>
      <c r="L6246" s="12"/>
      <c r="M6246" s="12"/>
    </row>
    <row r="6247" spans="4:13">
      <c r="D6247" s="12"/>
      <c r="E6247" s="89"/>
      <c r="F6247" s="12"/>
      <c r="G6247" s="12"/>
      <c r="H6247" s="12"/>
      <c r="I6247" s="12"/>
      <c r="J6247" s="12"/>
      <c r="K6247" s="12"/>
      <c r="L6247" s="12"/>
      <c r="M6247" s="12"/>
    </row>
    <row r="6248" spans="4:13">
      <c r="D6248" s="12"/>
      <c r="E6248" s="89"/>
      <c r="F6248" s="12"/>
      <c r="G6248" s="12"/>
      <c r="H6248" s="12"/>
      <c r="I6248" s="12"/>
      <c r="J6248" s="12"/>
      <c r="K6248" s="12"/>
      <c r="L6248" s="12"/>
      <c r="M6248" s="12"/>
    </row>
    <row r="6249" spans="4:13">
      <c r="D6249" s="12"/>
      <c r="E6249" s="89"/>
      <c r="F6249" s="12"/>
      <c r="G6249" s="12"/>
      <c r="H6249" s="12"/>
      <c r="I6249" s="12"/>
      <c r="J6249" s="12"/>
      <c r="K6249" s="12"/>
      <c r="L6249" s="12"/>
      <c r="M6249" s="12"/>
    </row>
    <row r="6250" spans="4:13">
      <c r="D6250" s="12"/>
      <c r="E6250" s="89"/>
      <c r="F6250" s="12"/>
      <c r="G6250" s="12"/>
      <c r="H6250" s="12"/>
      <c r="I6250" s="12"/>
      <c r="J6250" s="12"/>
      <c r="K6250" s="12"/>
      <c r="L6250" s="12"/>
      <c r="M6250" s="12"/>
    </row>
    <row r="6251" spans="4:13">
      <c r="D6251" s="12"/>
      <c r="E6251" s="89"/>
      <c r="F6251" s="12"/>
      <c r="G6251" s="12"/>
      <c r="H6251" s="12"/>
      <c r="I6251" s="12"/>
      <c r="J6251" s="12"/>
      <c r="K6251" s="12"/>
      <c r="L6251" s="12"/>
      <c r="M6251" s="12"/>
    </row>
    <row r="6252" spans="4:13">
      <c r="D6252" s="12"/>
      <c r="E6252" s="89"/>
      <c r="F6252" s="12"/>
      <c r="G6252" s="12"/>
      <c r="H6252" s="12"/>
      <c r="I6252" s="12"/>
      <c r="J6252" s="12"/>
      <c r="K6252" s="12"/>
      <c r="L6252" s="12"/>
      <c r="M6252" s="12"/>
    </row>
    <row r="6253" spans="4:13">
      <c r="D6253" s="12"/>
      <c r="E6253" s="89"/>
      <c r="F6253" s="12"/>
      <c r="G6253" s="12"/>
      <c r="H6253" s="12"/>
      <c r="I6253" s="12"/>
      <c r="J6253" s="12"/>
      <c r="K6253" s="12"/>
      <c r="L6253" s="12"/>
      <c r="M6253" s="12"/>
    </row>
    <row r="6254" spans="4:13">
      <c r="D6254" s="12"/>
      <c r="E6254" s="89"/>
      <c r="F6254" s="12"/>
      <c r="G6254" s="12"/>
      <c r="H6254" s="12"/>
      <c r="I6254" s="12"/>
      <c r="J6254" s="12"/>
      <c r="K6254" s="12"/>
      <c r="L6254" s="12"/>
      <c r="M6254" s="12"/>
    </row>
    <row r="6255" spans="4:13">
      <c r="D6255" s="12"/>
      <c r="E6255" s="89"/>
      <c r="F6255" s="12"/>
      <c r="G6255" s="12"/>
      <c r="H6255" s="12"/>
      <c r="I6255" s="12"/>
      <c r="J6255" s="12"/>
      <c r="K6255" s="12"/>
      <c r="L6255" s="12"/>
      <c r="M6255" s="12"/>
    </row>
    <row r="6256" spans="4:13">
      <c r="D6256" s="12"/>
      <c r="E6256" s="89"/>
      <c r="F6256" s="12"/>
      <c r="G6256" s="12"/>
      <c r="H6256" s="12"/>
      <c r="I6256" s="12"/>
      <c r="J6256" s="12"/>
      <c r="K6256" s="12"/>
      <c r="L6256" s="12"/>
      <c r="M6256" s="12"/>
    </row>
    <row r="6257" spans="4:13">
      <c r="D6257" s="12"/>
      <c r="E6257" s="89"/>
      <c r="F6257" s="12"/>
      <c r="G6257" s="12"/>
      <c r="H6257" s="12"/>
      <c r="I6257" s="12"/>
      <c r="J6257" s="12"/>
      <c r="K6257" s="12"/>
      <c r="L6257" s="12"/>
      <c r="M6257" s="12"/>
    </row>
    <row r="6258" spans="4:13">
      <c r="D6258" s="12"/>
      <c r="E6258" s="89"/>
      <c r="F6258" s="12"/>
      <c r="G6258" s="12"/>
      <c r="H6258" s="12"/>
      <c r="I6258" s="12"/>
      <c r="J6258" s="12"/>
      <c r="K6258" s="12"/>
      <c r="L6258" s="12"/>
      <c r="M6258" s="12"/>
    </row>
    <row r="6259" spans="4:13">
      <c r="D6259" s="12"/>
      <c r="E6259" s="89"/>
      <c r="F6259" s="12"/>
      <c r="G6259" s="12"/>
      <c r="H6259" s="12"/>
      <c r="I6259" s="12"/>
      <c r="J6259" s="12"/>
      <c r="K6259" s="12"/>
      <c r="L6259" s="12"/>
      <c r="M6259" s="12"/>
    </row>
    <row r="6260" spans="4:13">
      <c r="D6260" s="12"/>
      <c r="E6260" s="89"/>
      <c r="F6260" s="12"/>
      <c r="G6260" s="12"/>
      <c r="H6260" s="12"/>
      <c r="I6260" s="12"/>
      <c r="J6260" s="12"/>
      <c r="K6260" s="12"/>
      <c r="L6260" s="12"/>
      <c r="M6260" s="12"/>
    </row>
    <row r="6261" spans="4:13">
      <c r="D6261" s="12"/>
      <c r="E6261" s="89"/>
      <c r="F6261" s="12"/>
      <c r="G6261" s="12"/>
      <c r="H6261" s="12"/>
      <c r="I6261" s="12"/>
      <c r="J6261" s="12"/>
      <c r="K6261" s="12"/>
      <c r="L6261" s="12"/>
      <c r="M6261" s="12"/>
    </row>
    <row r="6262" spans="4:13">
      <c r="D6262" s="12"/>
      <c r="E6262" s="89"/>
      <c r="F6262" s="12"/>
      <c r="G6262" s="12"/>
      <c r="H6262" s="12"/>
      <c r="I6262" s="12"/>
      <c r="J6262" s="12"/>
      <c r="K6262" s="12"/>
      <c r="L6262" s="12"/>
      <c r="M6262" s="12"/>
    </row>
    <row r="6263" spans="4:13">
      <c r="D6263" s="12"/>
      <c r="E6263" s="89"/>
      <c r="F6263" s="12"/>
      <c r="G6263" s="12"/>
      <c r="H6263" s="12"/>
      <c r="I6263" s="12"/>
      <c r="J6263" s="12"/>
      <c r="K6263" s="12"/>
      <c r="L6263" s="12"/>
      <c r="M6263" s="12"/>
    </row>
    <row r="6264" spans="4:13">
      <c r="D6264" s="12"/>
      <c r="E6264" s="89"/>
      <c r="F6264" s="12"/>
      <c r="G6264" s="12"/>
      <c r="H6264" s="12"/>
      <c r="I6264" s="12"/>
      <c r="J6264" s="12"/>
      <c r="K6264" s="12"/>
      <c r="L6264" s="12"/>
      <c r="M6264" s="12"/>
    </row>
    <row r="6265" spans="4:13">
      <c r="D6265" s="12"/>
      <c r="E6265" s="89"/>
      <c r="F6265" s="12"/>
      <c r="G6265" s="12"/>
      <c r="H6265" s="12"/>
      <c r="I6265" s="12"/>
      <c r="J6265" s="12"/>
      <c r="K6265" s="12"/>
      <c r="L6265" s="12"/>
      <c r="M6265" s="12"/>
    </row>
    <row r="6266" spans="4:13">
      <c r="D6266" s="12"/>
      <c r="E6266" s="89"/>
      <c r="F6266" s="12"/>
      <c r="G6266" s="12"/>
      <c r="H6266" s="12"/>
      <c r="I6266" s="12"/>
      <c r="J6266" s="12"/>
      <c r="K6266" s="12"/>
      <c r="L6266" s="12"/>
      <c r="M6266" s="12"/>
    </row>
    <row r="6267" spans="4:13">
      <c r="D6267" s="12"/>
      <c r="E6267" s="89"/>
      <c r="F6267" s="12"/>
      <c r="G6267" s="12"/>
      <c r="H6267" s="12"/>
      <c r="I6267" s="12"/>
      <c r="J6267" s="12"/>
      <c r="K6267" s="12"/>
      <c r="L6267" s="12"/>
      <c r="M6267" s="12"/>
    </row>
    <row r="6268" spans="4:13">
      <c r="D6268" s="12"/>
      <c r="E6268" s="89"/>
      <c r="F6268" s="12"/>
      <c r="G6268" s="12"/>
      <c r="H6268" s="12"/>
      <c r="I6268" s="12"/>
      <c r="J6268" s="12"/>
      <c r="K6268" s="12"/>
      <c r="L6268" s="12"/>
      <c r="M6268" s="12"/>
    </row>
    <row r="6269" spans="4:13">
      <c r="D6269" s="12"/>
      <c r="E6269" s="89"/>
      <c r="F6269" s="12"/>
      <c r="G6269" s="12"/>
      <c r="H6269" s="12"/>
      <c r="I6269" s="12"/>
      <c r="J6269" s="12"/>
      <c r="K6269" s="12"/>
      <c r="L6269" s="12"/>
      <c r="M6269" s="12"/>
    </row>
    <row r="6270" spans="4:13">
      <c r="D6270" s="12"/>
      <c r="E6270" s="89"/>
      <c r="F6270" s="12"/>
      <c r="G6270" s="12"/>
      <c r="H6270" s="12"/>
      <c r="I6270" s="12"/>
      <c r="J6270" s="12"/>
      <c r="K6270" s="12"/>
      <c r="L6270" s="12"/>
      <c r="M6270" s="12"/>
    </row>
    <row r="6271" spans="4:13">
      <c r="D6271" s="12"/>
      <c r="E6271" s="89"/>
      <c r="F6271" s="12"/>
      <c r="G6271" s="12"/>
      <c r="H6271" s="12"/>
      <c r="I6271" s="12"/>
      <c r="J6271" s="12"/>
      <c r="K6271" s="12"/>
      <c r="L6271" s="12"/>
      <c r="M6271" s="12"/>
    </row>
    <row r="6272" spans="4:13">
      <c r="D6272" s="12"/>
      <c r="E6272" s="89"/>
      <c r="F6272" s="12"/>
      <c r="G6272" s="12"/>
      <c r="H6272" s="12"/>
      <c r="I6272" s="12"/>
      <c r="J6272" s="12"/>
      <c r="K6272" s="12"/>
      <c r="L6272" s="12"/>
      <c r="M6272" s="12"/>
    </row>
    <row r="6273" spans="4:13">
      <c r="D6273" s="12"/>
      <c r="E6273" s="89"/>
      <c r="F6273" s="12"/>
      <c r="G6273" s="12"/>
      <c r="H6273" s="12"/>
      <c r="I6273" s="12"/>
      <c r="J6273" s="12"/>
      <c r="K6273" s="12"/>
      <c r="L6273" s="12"/>
      <c r="M6273" s="12"/>
    </row>
    <row r="6274" spans="4:13">
      <c r="D6274" s="12"/>
      <c r="E6274" s="89"/>
      <c r="F6274" s="12"/>
      <c r="G6274" s="12"/>
      <c r="H6274" s="12"/>
      <c r="I6274" s="12"/>
      <c r="J6274" s="12"/>
      <c r="K6274" s="12"/>
      <c r="L6274" s="12"/>
      <c r="M6274" s="12"/>
    </row>
    <row r="6275" spans="4:13">
      <c r="D6275" s="12"/>
      <c r="E6275" s="89"/>
      <c r="F6275" s="12"/>
      <c r="G6275" s="12"/>
      <c r="H6275" s="12"/>
      <c r="I6275" s="12"/>
      <c r="J6275" s="12"/>
      <c r="K6275" s="12"/>
      <c r="L6275" s="12"/>
      <c r="M6275" s="12"/>
    </row>
    <row r="6276" spans="4:13">
      <c r="D6276" s="12"/>
      <c r="E6276" s="89"/>
      <c r="F6276" s="12"/>
      <c r="G6276" s="12"/>
      <c r="H6276" s="12"/>
      <c r="I6276" s="12"/>
      <c r="J6276" s="12"/>
      <c r="K6276" s="12"/>
      <c r="L6276" s="12"/>
      <c r="M6276" s="12"/>
    </row>
    <row r="6277" spans="4:13">
      <c r="D6277" s="12"/>
      <c r="E6277" s="89"/>
      <c r="F6277" s="12"/>
      <c r="G6277" s="12"/>
      <c r="H6277" s="12"/>
      <c r="I6277" s="12"/>
      <c r="J6277" s="12"/>
      <c r="K6277" s="12"/>
      <c r="L6277" s="12"/>
      <c r="M6277" s="12"/>
    </row>
    <row r="6278" spans="4:13">
      <c r="D6278" s="12"/>
      <c r="E6278" s="89"/>
      <c r="F6278" s="12"/>
      <c r="G6278" s="12"/>
      <c r="H6278" s="12"/>
      <c r="I6278" s="12"/>
      <c r="J6278" s="12"/>
      <c r="K6278" s="12"/>
      <c r="L6278" s="12"/>
      <c r="M6278" s="12"/>
    </row>
    <row r="6279" spans="4:13">
      <c r="D6279" s="12"/>
      <c r="E6279" s="89"/>
      <c r="F6279" s="12"/>
      <c r="G6279" s="12"/>
      <c r="H6279" s="12"/>
      <c r="I6279" s="12"/>
      <c r="J6279" s="12"/>
      <c r="K6279" s="12"/>
      <c r="L6279" s="12"/>
      <c r="M6279" s="12"/>
    </row>
    <row r="6280" spans="4:13">
      <c r="D6280" s="12"/>
      <c r="E6280" s="89"/>
      <c r="F6280" s="12"/>
      <c r="G6280" s="12"/>
      <c r="H6280" s="12"/>
      <c r="I6280" s="12"/>
      <c r="J6280" s="12"/>
      <c r="K6280" s="12"/>
      <c r="L6280" s="12"/>
      <c r="M6280" s="12"/>
    </row>
    <row r="6281" spans="4:13">
      <c r="D6281" s="12"/>
      <c r="E6281" s="89"/>
      <c r="F6281" s="12"/>
      <c r="G6281" s="12"/>
      <c r="H6281" s="12"/>
      <c r="I6281" s="12"/>
      <c r="J6281" s="12"/>
      <c r="K6281" s="12"/>
      <c r="L6281" s="12"/>
      <c r="M6281" s="12"/>
    </row>
    <row r="6282" spans="4:13">
      <c r="D6282" s="12"/>
      <c r="E6282" s="89"/>
      <c r="F6282" s="12"/>
      <c r="G6282" s="12"/>
      <c r="H6282" s="12"/>
      <c r="I6282" s="12"/>
      <c r="J6282" s="12"/>
      <c r="K6282" s="12"/>
      <c r="L6282" s="12"/>
      <c r="M6282" s="12"/>
    </row>
    <row r="6283" spans="4:13">
      <c r="D6283" s="12"/>
      <c r="E6283" s="89"/>
      <c r="F6283" s="12"/>
      <c r="G6283" s="12"/>
      <c r="H6283" s="12"/>
      <c r="I6283" s="12"/>
      <c r="J6283" s="12"/>
      <c r="K6283" s="12"/>
      <c r="L6283" s="12"/>
      <c r="M6283" s="12"/>
    </row>
    <row r="6284" spans="4:13">
      <c r="D6284" s="12"/>
      <c r="E6284" s="89"/>
      <c r="F6284" s="12"/>
      <c r="G6284" s="12"/>
      <c r="H6284" s="12"/>
      <c r="I6284" s="12"/>
      <c r="J6284" s="12"/>
      <c r="K6284" s="12"/>
      <c r="L6284" s="12"/>
      <c r="M6284" s="12"/>
    </row>
    <row r="6285" spans="4:13">
      <c r="D6285" s="12"/>
      <c r="E6285" s="89"/>
      <c r="F6285" s="12"/>
      <c r="G6285" s="12"/>
      <c r="H6285" s="12"/>
      <c r="I6285" s="12"/>
      <c r="J6285" s="12"/>
      <c r="K6285" s="12"/>
      <c r="L6285" s="12"/>
      <c r="M6285" s="12"/>
    </row>
    <row r="6286" spans="4:13">
      <c r="D6286" s="12"/>
      <c r="E6286" s="89"/>
      <c r="F6286" s="12"/>
      <c r="G6286" s="12"/>
      <c r="H6286" s="12"/>
      <c r="I6286" s="12"/>
      <c r="J6286" s="12"/>
      <c r="K6286" s="12"/>
      <c r="L6286" s="12"/>
      <c r="M6286" s="12"/>
    </row>
    <row r="6287" spans="4:13">
      <c r="D6287" s="12"/>
      <c r="E6287" s="89"/>
      <c r="F6287" s="12"/>
      <c r="G6287" s="12"/>
      <c r="H6287" s="12"/>
      <c r="I6287" s="12"/>
      <c r="J6287" s="12"/>
      <c r="K6287" s="12"/>
      <c r="L6287" s="12"/>
      <c r="M6287" s="12"/>
    </row>
    <row r="6288" spans="4:13">
      <c r="D6288" s="12"/>
      <c r="E6288" s="89"/>
      <c r="F6288" s="12"/>
      <c r="G6288" s="12"/>
      <c r="H6288" s="12"/>
      <c r="I6288" s="12"/>
      <c r="J6288" s="12"/>
      <c r="K6288" s="12"/>
      <c r="L6288" s="12"/>
      <c r="M6288" s="12"/>
    </row>
    <row r="6289" spans="4:13">
      <c r="D6289" s="12"/>
      <c r="E6289" s="89"/>
      <c r="F6289" s="12"/>
      <c r="G6289" s="12"/>
      <c r="H6289" s="12"/>
      <c r="I6289" s="12"/>
      <c r="J6289" s="12"/>
      <c r="K6289" s="12"/>
      <c r="L6289" s="12"/>
      <c r="M6289" s="12"/>
    </row>
    <row r="6290" spans="4:13">
      <c r="D6290" s="12"/>
      <c r="E6290" s="89"/>
      <c r="F6290" s="12"/>
      <c r="G6290" s="12"/>
      <c r="H6290" s="12"/>
      <c r="I6290" s="12"/>
      <c r="J6290" s="12"/>
      <c r="K6290" s="12"/>
      <c r="L6290" s="12"/>
      <c r="M6290" s="12"/>
    </row>
    <row r="6291" spans="4:13">
      <c r="D6291" s="12"/>
      <c r="E6291" s="89"/>
      <c r="F6291" s="12"/>
      <c r="G6291" s="12"/>
      <c r="H6291" s="12"/>
      <c r="I6291" s="12"/>
      <c r="J6291" s="12"/>
      <c r="K6291" s="12"/>
      <c r="L6291" s="12"/>
      <c r="M6291" s="12"/>
    </row>
    <row r="6292" spans="4:13">
      <c r="D6292" s="12"/>
      <c r="E6292" s="89"/>
      <c r="F6292" s="12"/>
      <c r="G6292" s="12"/>
      <c r="H6292" s="12"/>
      <c r="I6292" s="12"/>
      <c r="J6292" s="12"/>
      <c r="K6292" s="12"/>
      <c r="L6292" s="12"/>
      <c r="M6292" s="12"/>
    </row>
    <row r="6293" spans="4:13">
      <c r="D6293" s="12"/>
      <c r="E6293" s="89"/>
      <c r="F6293" s="12"/>
      <c r="G6293" s="12"/>
      <c r="H6293" s="12"/>
      <c r="I6293" s="12"/>
      <c r="J6293" s="12"/>
      <c r="K6293" s="12"/>
      <c r="L6293" s="12"/>
      <c r="M6293" s="12"/>
    </row>
    <row r="6294" spans="4:13">
      <c r="D6294" s="12"/>
      <c r="E6294" s="89"/>
      <c r="F6294" s="12"/>
      <c r="G6294" s="12"/>
      <c r="H6294" s="12"/>
      <c r="I6294" s="12"/>
      <c r="J6294" s="12"/>
      <c r="K6294" s="12"/>
      <c r="L6294" s="12"/>
      <c r="M6294" s="12"/>
    </row>
    <row r="6295" spans="4:13">
      <c r="D6295" s="12"/>
      <c r="E6295" s="89"/>
      <c r="F6295" s="12"/>
      <c r="G6295" s="12"/>
      <c r="H6295" s="12"/>
      <c r="I6295" s="12"/>
      <c r="J6295" s="12"/>
      <c r="K6295" s="12"/>
      <c r="L6295" s="12"/>
      <c r="M6295" s="12"/>
    </row>
    <row r="6296" spans="4:13">
      <c r="D6296" s="12"/>
      <c r="E6296" s="89"/>
      <c r="F6296" s="12"/>
      <c r="G6296" s="12"/>
      <c r="H6296" s="12"/>
      <c r="I6296" s="12"/>
      <c r="J6296" s="12"/>
      <c r="K6296" s="12"/>
      <c r="L6296" s="12"/>
      <c r="M6296" s="12"/>
    </row>
    <row r="6297" spans="4:13">
      <c r="D6297" s="12"/>
      <c r="E6297" s="89"/>
      <c r="F6297" s="12"/>
      <c r="G6297" s="12"/>
      <c r="H6297" s="12"/>
      <c r="I6297" s="12"/>
      <c r="J6297" s="12"/>
      <c r="K6297" s="12"/>
      <c r="L6297" s="12"/>
      <c r="M6297" s="12"/>
    </row>
    <row r="6298" spans="4:13">
      <c r="D6298" s="12"/>
      <c r="E6298" s="89"/>
      <c r="F6298" s="12"/>
      <c r="G6298" s="12"/>
      <c r="H6298" s="12"/>
      <c r="I6298" s="12"/>
      <c r="J6298" s="12"/>
      <c r="K6298" s="12"/>
      <c r="L6298" s="12"/>
      <c r="M6298" s="12"/>
    </row>
    <row r="6299" spans="4:13">
      <c r="D6299" s="12"/>
      <c r="E6299" s="89"/>
      <c r="F6299" s="12"/>
      <c r="G6299" s="12"/>
      <c r="H6299" s="12"/>
      <c r="I6299" s="12"/>
      <c r="J6299" s="12"/>
      <c r="K6299" s="12"/>
      <c r="L6299" s="12"/>
      <c r="M6299" s="12"/>
    </row>
    <row r="6300" spans="4:13">
      <c r="D6300" s="12"/>
      <c r="E6300" s="89"/>
      <c r="F6300" s="12"/>
      <c r="G6300" s="12"/>
      <c r="H6300" s="12"/>
      <c r="I6300" s="12"/>
      <c r="J6300" s="12"/>
      <c r="K6300" s="12"/>
      <c r="L6300" s="12"/>
      <c r="M6300" s="12"/>
    </row>
    <row r="6301" spans="4:13">
      <c r="D6301" s="12"/>
      <c r="E6301" s="89"/>
      <c r="F6301" s="12"/>
      <c r="G6301" s="12"/>
      <c r="H6301" s="12"/>
      <c r="I6301" s="12"/>
      <c r="J6301" s="12"/>
      <c r="K6301" s="12"/>
      <c r="L6301" s="12"/>
      <c r="M6301" s="12"/>
    </row>
    <row r="6302" spans="4:13">
      <c r="D6302" s="12"/>
      <c r="E6302" s="89"/>
      <c r="F6302" s="12"/>
      <c r="G6302" s="12"/>
      <c r="H6302" s="12"/>
      <c r="I6302" s="12"/>
      <c r="J6302" s="12"/>
      <c r="K6302" s="12"/>
      <c r="L6302" s="12"/>
      <c r="M6302" s="12"/>
    </row>
    <row r="6303" spans="4:13">
      <c r="D6303" s="12"/>
      <c r="E6303" s="89"/>
      <c r="F6303" s="12"/>
      <c r="G6303" s="12"/>
      <c r="H6303" s="12"/>
      <c r="I6303" s="12"/>
      <c r="J6303" s="12"/>
      <c r="K6303" s="12"/>
      <c r="L6303" s="12"/>
      <c r="M6303" s="12"/>
    </row>
    <row r="6304" spans="4:13">
      <c r="D6304" s="12"/>
      <c r="E6304" s="89"/>
      <c r="F6304" s="12"/>
      <c r="G6304" s="12"/>
      <c r="H6304" s="12"/>
      <c r="I6304" s="12"/>
      <c r="J6304" s="12"/>
      <c r="K6304" s="12"/>
      <c r="L6304" s="12"/>
      <c r="M6304" s="12"/>
    </row>
    <row r="6305" spans="4:13">
      <c r="D6305" s="12"/>
      <c r="E6305" s="89"/>
      <c r="F6305" s="12"/>
      <c r="G6305" s="12"/>
      <c r="H6305" s="12"/>
      <c r="I6305" s="12"/>
      <c r="J6305" s="12"/>
      <c r="K6305" s="12"/>
      <c r="L6305" s="12"/>
      <c r="M6305" s="12"/>
    </row>
    <row r="6306" spans="4:13">
      <c r="D6306" s="12"/>
      <c r="E6306" s="89"/>
      <c r="F6306" s="12"/>
      <c r="G6306" s="12"/>
      <c r="H6306" s="12"/>
      <c r="I6306" s="12"/>
      <c r="J6306" s="12"/>
      <c r="K6306" s="12"/>
      <c r="L6306" s="12"/>
      <c r="M6306" s="12"/>
    </row>
    <row r="6307" spans="4:13">
      <c r="D6307" s="12"/>
      <c r="E6307" s="89"/>
      <c r="F6307" s="12"/>
      <c r="G6307" s="12"/>
      <c r="H6307" s="12"/>
      <c r="I6307" s="12"/>
      <c r="J6307" s="12"/>
      <c r="K6307" s="12"/>
      <c r="L6307" s="12"/>
      <c r="M6307" s="12"/>
    </row>
    <row r="6308" spans="4:13">
      <c r="D6308" s="12"/>
      <c r="E6308" s="89"/>
      <c r="F6308" s="12"/>
      <c r="G6308" s="12"/>
      <c r="H6308" s="12"/>
      <c r="I6308" s="12"/>
      <c r="J6308" s="12"/>
      <c r="K6308" s="12"/>
      <c r="L6308" s="12"/>
      <c r="M6308" s="12"/>
    </row>
    <row r="6309" spans="4:13">
      <c r="D6309" s="12"/>
      <c r="E6309" s="89"/>
      <c r="F6309" s="12"/>
      <c r="G6309" s="12"/>
      <c r="H6309" s="12"/>
      <c r="I6309" s="12"/>
      <c r="J6309" s="12"/>
      <c r="K6309" s="12"/>
      <c r="L6309" s="12"/>
      <c r="M6309" s="12"/>
    </row>
    <row r="6310" spans="4:13">
      <c r="D6310" s="12"/>
      <c r="E6310" s="89"/>
      <c r="F6310" s="12"/>
      <c r="G6310" s="12"/>
      <c r="H6310" s="12"/>
      <c r="I6310" s="12"/>
      <c r="J6310" s="12"/>
      <c r="K6310" s="12"/>
      <c r="L6310" s="12"/>
      <c r="M6310" s="12"/>
    </row>
    <row r="6311" spans="4:13">
      <c r="D6311" s="12"/>
      <c r="E6311" s="89"/>
      <c r="F6311" s="12"/>
      <c r="G6311" s="12"/>
      <c r="H6311" s="12"/>
      <c r="I6311" s="12"/>
      <c r="J6311" s="12"/>
      <c r="K6311" s="12"/>
      <c r="L6311" s="12"/>
      <c r="M6311" s="12"/>
    </row>
    <row r="6312" spans="4:13">
      <c r="D6312" s="12"/>
      <c r="E6312" s="89"/>
      <c r="F6312" s="12"/>
      <c r="G6312" s="12"/>
      <c r="H6312" s="12"/>
      <c r="I6312" s="12"/>
      <c r="J6312" s="12"/>
      <c r="K6312" s="12"/>
      <c r="L6312" s="12"/>
      <c r="M6312" s="12"/>
    </row>
    <row r="6313" spans="4:13">
      <c r="D6313" s="12"/>
      <c r="E6313" s="89"/>
      <c r="F6313" s="12"/>
      <c r="G6313" s="12"/>
      <c r="H6313" s="12"/>
      <c r="I6313" s="12"/>
      <c r="J6313" s="12"/>
      <c r="K6313" s="12"/>
      <c r="L6313" s="12"/>
      <c r="M6313" s="12"/>
    </row>
    <row r="6314" spans="4:13">
      <c r="D6314" s="12"/>
      <c r="E6314" s="89"/>
      <c r="F6314" s="12"/>
      <c r="G6314" s="12"/>
      <c r="H6314" s="12"/>
      <c r="I6314" s="12"/>
      <c r="J6314" s="12"/>
      <c r="K6314" s="12"/>
      <c r="L6314" s="12"/>
      <c r="M6314" s="12"/>
    </row>
    <row r="6315" spans="4:13">
      <c r="D6315" s="12"/>
      <c r="E6315" s="89"/>
      <c r="F6315" s="12"/>
      <c r="G6315" s="12"/>
      <c r="H6315" s="12"/>
      <c r="I6315" s="12"/>
      <c r="J6315" s="12"/>
      <c r="K6315" s="12"/>
      <c r="L6315" s="12"/>
      <c r="M6315" s="12"/>
    </row>
    <row r="6316" spans="4:13">
      <c r="D6316" s="12"/>
      <c r="E6316" s="89"/>
      <c r="F6316" s="12"/>
      <c r="G6316" s="12"/>
      <c r="H6316" s="12"/>
      <c r="I6316" s="12"/>
      <c r="J6316" s="12"/>
      <c r="K6316" s="12"/>
      <c r="L6316" s="12"/>
      <c r="M6316" s="12"/>
    </row>
    <row r="6317" spans="4:13">
      <c r="D6317" s="12"/>
      <c r="E6317" s="89"/>
      <c r="F6317" s="12"/>
      <c r="G6317" s="12"/>
      <c r="H6317" s="12"/>
      <c r="I6317" s="12"/>
      <c r="J6317" s="12"/>
      <c r="K6317" s="12"/>
      <c r="L6317" s="12"/>
      <c r="M6317" s="12"/>
    </row>
    <row r="6318" spans="4:13">
      <c r="D6318" s="12"/>
      <c r="E6318" s="89"/>
      <c r="F6318" s="12"/>
      <c r="G6318" s="12"/>
      <c r="H6318" s="12"/>
      <c r="I6318" s="12"/>
      <c r="J6318" s="12"/>
      <c r="K6318" s="12"/>
      <c r="L6318" s="12"/>
      <c r="M6318" s="12"/>
    </row>
    <row r="6319" spans="4:13">
      <c r="D6319" s="12"/>
      <c r="E6319" s="89"/>
      <c r="F6319" s="12"/>
      <c r="G6319" s="12"/>
      <c r="H6319" s="12"/>
      <c r="I6319" s="12"/>
      <c r="J6319" s="12"/>
      <c r="K6319" s="12"/>
      <c r="L6319" s="12"/>
      <c r="M6319" s="12"/>
    </row>
    <row r="6320" spans="4:13">
      <c r="D6320" s="12"/>
      <c r="E6320" s="89"/>
      <c r="F6320" s="12"/>
      <c r="G6320" s="12"/>
      <c r="H6320" s="12"/>
      <c r="I6320" s="12"/>
      <c r="J6320" s="12"/>
      <c r="K6320" s="12"/>
      <c r="L6320" s="12"/>
      <c r="M6320" s="12"/>
    </row>
    <row r="6321" spans="4:13">
      <c r="D6321" s="12"/>
      <c r="E6321" s="89"/>
      <c r="F6321" s="12"/>
      <c r="G6321" s="12"/>
      <c r="H6321" s="12"/>
      <c r="I6321" s="12"/>
      <c r="J6321" s="12"/>
      <c r="K6321" s="12"/>
      <c r="L6321" s="12"/>
      <c r="M6321" s="12"/>
    </row>
    <row r="6322" spans="4:13">
      <c r="D6322" s="12"/>
      <c r="E6322" s="89"/>
      <c r="F6322" s="12"/>
      <c r="G6322" s="12"/>
      <c r="H6322" s="12"/>
      <c r="I6322" s="12"/>
      <c r="J6322" s="12"/>
      <c r="K6322" s="12"/>
      <c r="L6322" s="12"/>
      <c r="M6322" s="12"/>
    </row>
    <row r="6323" spans="4:13">
      <c r="D6323" s="12"/>
      <c r="E6323" s="89"/>
      <c r="F6323" s="12"/>
      <c r="G6323" s="12"/>
      <c r="H6323" s="12"/>
      <c r="I6323" s="12"/>
      <c r="J6323" s="12"/>
      <c r="K6323" s="12"/>
      <c r="L6323" s="12"/>
      <c r="M6323" s="12"/>
    </row>
    <row r="6324" spans="4:13">
      <c r="D6324" s="12"/>
      <c r="E6324" s="89"/>
      <c r="F6324" s="12"/>
      <c r="G6324" s="12"/>
      <c r="H6324" s="12"/>
      <c r="I6324" s="12"/>
      <c r="J6324" s="12"/>
      <c r="K6324" s="12"/>
      <c r="L6324" s="12"/>
      <c r="M6324" s="12"/>
    </row>
    <row r="6325" spans="4:13">
      <c r="D6325" s="12"/>
      <c r="E6325" s="89"/>
      <c r="F6325" s="12"/>
      <c r="G6325" s="12"/>
      <c r="H6325" s="12"/>
      <c r="I6325" s="12"/>
      <c r="J6325" s="12"/>
      <c r="K6325" s="12"/>
      <c r="L6325" s="12"/>
      <c r="M6325" s="12"/>
    </row>
    <row r="6326" spans="4:13">
      <c r="D6326" s="12"/>
      <c r="E6326" s="89"/>
      <c r="F6326" s="12"/>
      <c r="G6326" s="12"/>
      <c r="H6326" s="12"/>
      <c r="I6326" s="12"/>
      <c r="J6326" s="12"/>
      <c r="K6326" s="12"/>
      <c r="L6326" s="12"/>
      <c r="M6326" s="12"/>
    </row>
    <row r="6327" spans="4:13">
      <c r="D6327" s="12"/>
      <c r="E6327" s="89"/>
      <c r="F6327" s="12"/>
      <c r="G6327" s="12"/>
      <c r="H6327" s="12"/>
      <c r="I6327" s="12"/>
      <c r="J6327" s="12"/>
      <c r="K6327" s="12"/>
      <c r="L6327" s="12"/>
      <c r="M6327" s="12"/>
    </row>
    <row r="6328" spans="4:13">
      <c r="D6328" s="12"/>
      <c r="E6328" s="89"/>
      <c r="F6328" s="12"/>
      <c r="G6328" s="12"/>
      <c r="H6328" s="12"/>
      <c r="I6328" s="12"/>
      <c r="J6328" s="12"/>
      <c r="K6328" s="12"/>
      <c r="L6328" s="12"/>
      <c r="M6328" s="12"/>
    </row>
    <row r="6329" spans="4:13">
      <c r="D6329" s="12"/>
      <c r="E6329" s="89"/>
      <c r="F6329" s="12"/>
      <c r="G6329" s="12"/>
      <c r="H6329" s="12"/>
      <c r="I6329" s="12"/>
      <c r="J6329" s="12"/>
      <c r="K6329" s="12"/>
      <c r="L6329" s="12"/>
      <c r="M6329" s="12"/>
    </row>
    <row r="6330" spans="4:13">
      <c r="D6330" s="12"/>
      <c r="E6330" s="89"/>
      <c r="F6330" s="12"/>
      <c r="G6330" s="12"/>
      <c r="H6330" s="12"/>
      <c r="I6330" s="12"/>
      <c r="J6330" s="12"/>
      <c r="K6330" s="12"/>
      <c r="L6330" s="12"/>
      <c r="M6330" s="12"/>
    </row>
    <row r="6331" spans="4:13">
      <c r="D6331" s="12"/>
      <c r="E6331" s="89"/>
      <c r="F6331" s="12"/>
      <c r="G6331" s="12"/>
      <c r="H6331" s="12"/>
      <c r="I6331" s="12"/>
      <c r="J6331" s="12"/>
      <c r="K6331" s="12"/>
      <c r="L6331" s="12"/>
      <c r="M6331" s="12"/>
    </row>
    <row r="6332" spans="4:13">
      <c r="D6332" s="12"/>
      <c r="E6332" s="89"/>
      <c r="F6332" s="12"/>
      <c r="G6332" s="12"/>
      <c r="H6332" s="12"/>
      <c r="I6332" s="12"/>
      <c r="J6332" s="12"/>
      <c r="K6332" s="12"/>
      <c r="L6332" s="12"/>
      <c r="M6332" s="12"/>
    </row>
    <row r="6333" spans="4:13">
      <c r="D6333" s="12"/>
      <c r="E6333" s="89"/>
      <c r="F6333" s="12"/>
      <c r="G6333" s="12"/>
      <c r="H6333" s="12"/>
      <c r="I6333" s="12"/>
      <c r="J6333" s="12"/>
      <c r="K6333" s="12"/>
      <c r="L6333" s="12"/>
      <c r="M6333" s="12"/>
    </row>
    <row r="6334" spans="4:13">
      <c r="D6334" s="12"/>
      <c r="E6334" s="89"/>
      <c r="F6334" s="12"/>
      <c r="G6334" s="12"/>
      <c r="H6334" s="12"/>
      <c r="I6334" s="12"/>
      <c r="J6334" s="12"/>
      <c r="K6334" s="12"/>
      <c r="L6334" s="12"/>
      <c r="M6334" s="12"/>
    </row>
    <row r="6335" spans="4:13">
      <c r="D6335" s="12"/>
      <c r="E6335" s="89"/>
      <c r="F6335" s="12"/>
      <c r="G6335" s="12"/>
      <c r="H6335" s="12"/>
      <c r="I6335" s="12"/>
      <c r="J6335" s="12"/>
      <c r="K6335" s="12"/>
      <c r="L6335" s="12"/>
      <c r="M6335" s="12"/>
    </row>
    <row r="6336" spans="4:13">
      <c r="D6336" s="12"/>
      <c r="E6336" s="89"/>
      <c r="F6336" s="12"/>
      <c r="G6336" s="12"/>
      <c r="H6336" s="12"/>
      <c r="I6336" s="12"/>
      <c r="J6336" s="12"/>
      <c r="K6336" s="12"/>
      <c r="L6336" s="12"/>
      <c r="M6336" s="12"/>
    </row>
    <row r="6337" spans="4:13">
      <c r="D6337" s="12"/>
      <c r="E6337" s="89"/>
      <c r="F6337" s="12"/>
      <c r="G6337" s="12"/>
      <c r="H6337" s="12"/>
      <c r="I6337" s="12"/>
      <c r="J6337" s="12"/>
      <c r="K6337" s="12"/>
      <c r="L6337" s="12"/>
      <c r="M6337" s="12"/>
    </row>
    <row r="6338" spans="4:13">
      <c r="D6338" s="12"/>
      <c r="E6338" s="89"/>
      <c r="F6338" s="12"/>
      <c r="G6338" s="12"/>
      <c r="H6338" s="12"/>
      <c r="I6338" s="12"/>
      <c r="J6338" s="12"/>
      <c r="K6338" s="12"/>
      <c r="L6338" s="12"/>
      <c r="M6338" s="12"/>
    </row>
    <row r="6339" spans="4:13">
      <c r="D6339" s="12"/>
      <c r="E6339" s="89"/>
      <c r="F6339" s="12"/>
      <c r="G6339" s="12"/>
      <c r="H6339" s="12"/>
      <c r="I6339" s="12"/>
      <c r="J6339" s="12"/>
      <c r="K6339" s="12"/>
      <c r="L6339" s="12"/>
      <c r="M6339" s="12"/>
    </row>
    <row r="6340" spans="4:13">
      <c r="D6340" s="12"/>
      <c r="E6340" s="89"/>
      <c r="F6340" s="12"/>
      <c r="G6340" s="12"/>
      <c r="H6340" s="12"/>
      <c r="I6340" s="12"/>
      <c r="J6340" s="12"/>
      <c r="K6340" s="12"/>
      <c r="L6340" s="12"/>
      <c r="M6340" s="12"/>
    </row>
    <row r="6341" spans="4:13">
      <c r="D6341" s="12"/>
      <c r="E6341" s="89"/>
      <c r="F6341" s="12"/>
      <c r="G6341" s="12"/>
      <c r="H6341" s="12"/>
      <c r="I6341" s="12"/>
      <c r="J6341" s="12"/>
      <c r="K6341" s="12"/>
      <c r="L6341" s="12"/>
      <c r="M6341" s="12"/>
    </row>
    <row r="6342" spans="4:13">
      <c r="D6342" s="12"/>
      <c r="E6342" s="89"/>
      <c r="F6342" s="12"/>
      <c r="G6342" s="12"/>
      <c r="H6342" s="12"/>
      <c r="I6342" s="12"/>
      <c r="J6342" s="12"/>
      <c r="K6342" s="12"/>
      <c r="L6342" s="12"/>
      <c r="M6342" s="12"/>
    </row>
    <row r="6343" spans="4:13">
      <c r="D6343" s="12"/>
      <c r="E6343" s="89"/>
      <c r="F6343" s="12"/>
      <c r="G6343" s="12"/>
      <c r="H6343" s="12"/>
      <c r="I6343" s="12"/>
      <c r="J6343" s="12"/>
      <c r="K6343" s="12"/>
      <c r="L6343" s="12"/>
      <c r="M6343" s="12"/>
    </row>
    <row r="6344" spans="4:13">
      <c r="D6344" s="12"/>
      <c r="E6344" s="89"/>
      <c r="F6344" s="12"/>
      <c r="G6344" s="12"/>
      <c r="H6344" s="12"/>
      <c r="I6344" s="12"/>
      <c r="J6344" s="12"/>
      <c r="K6344" s="12"/>
      <c r="L6344" s="12"/>
      <c r="M6344" s="12"/>
    </row>
    <row r="6345" spans="4:13">
      <c r="D6345" s="12"/>
      <c r="E6345" s="89"/>
      <c r="F6345" s="12"/>
      <c r="G6345" s="12"/>
      <c r="H6345" s="12"/>
      <c r="I6345" s="12"/>
      <c r="J6345" s="12"/>
      <c r="K6345" s="12"/>
      <c r="L6345" s="12"/>
      <c r="M6345" s="12"/>
    </row>
    <row r="6346" spans="4:13">
      <c r="D6346" s="12"/>
      <c r="E6346" s="89"/>
      <c r="F6346" s="12"/>
      <c r="G6346" s="12"/>
      <c r="H6346" s="12"/>
      <c r="I6346" s="12"/>
      <c r="J6346" s="12"/>
      <c r="K6346" s="12"/>
      <c r="L6346" s="12"/>
      <c r="M6346" s="12"/>
    </row>
    <row r="6347" spans="4:13">
      <c r="D6347" s="12"/>
      <c r="E6347" s="89"/>
      <c r="F6347" s="12"/>
      <c r="G6347" s="12"/>
      <c r="H6347" s="12"/>
      <c r="I6347" s="12"/>
      <c r="J6347" s="12"/>
      <c r="K6347" s="12"/>
      <c r="L6347" s="12"/>
      <c r="M6347" s="12"/>
    </row>
    <row r="6348" spans="4:13">
      <c r="D6348" s="12"/>
      <c r="E6348" s="89"/>
      <c r="F6348" s="12"/>
      <c r="G6348" s="12"/>
      <c r="H6348" s="12"/>
      <c r="I6348" s="12"/>
      <c r="J6348" s="12"/>
      <c r="K6348" s="12"/>
      <c r="L6348" s="12"/>
      <c r="M6348" s="12"/>
    </row>
    <row r="6349" spans="4:13">
      <c r="D6349" s="12"/>
      <c r="E6349" s="89"/>
      <c r="F6349" s="12"/>
      <c r="G6349" s="12"/>
      <c r="H6349" s="12"/>
      <c r="I6349" s="12"/>
      <c r="J6349" s="12"/>
      <c r="K6349" s="12"/>
      <c r="L6349" s="12"/>
      <c r="M6349" s="12"/>
    </row>
    <row r="6350" spans="4:13">
      <c r="D6350" s="12"/>
      <c r="E6350" s="89"/>
      <c r="F6350" s="12"/>
      <c r="G6350" s="12"/>
      <c r="H6350" s="12"/>
      <c r="I6350" s="12"/>
      <c r="J6350" s="12"/>
      <c r="K6350" s="12"/>
      <c r="L6350" s="12"/>
      <c r="M6350" s="12"/>
    </row>
    <row r="6351" spans="4:13">
      <c r="D6351" s="12"/>
      <c r="E6351" s="89"/>
      <c r="F6351" s="12"/>
      <c r="G6351" s="12"/>
      <c r="H6351" s="12"/>
      <c r="I6351" s="12"/>
      <c r="J6351" s="12"/>
      <c r="K6351" s="12"/>
      <c r="L6351" s="12"/>
      <c r="M6351" s="12"/>
    </row>
    <row r="6352" spans="4:13">
      <c r="D6352" s="12"/>
      <c r="E6352" s="89"/>
      <c r="F6352" s="12"/>
      <c r="G6352" s="12"/>
      <c r="H6352" s="12"/>
      <c r="I6352" s="12"/>
      <c r="J6352" s="12"/>
      <c r="K6352" s="12"/>
      <c r="L6352" s="12"/>
      <c r="M6352" s="12"/>
    </row>
    <row r="6353" spans="4:13">
      <c r="D6353" s="12"/>
      <c r="E6353" s="89"/>
      <c r="F6353" s="12"/>
      <c r="G6353" s="12"/>
      <c r="H6353" s="12"/>
      <c r="I6353" s="12"/>
      <c r="J6353" s="12"/>
      <c r="K6353" s="12"/>
      <c r="L6353" s="12"/>
      <c r="M6353" s="12"/>
    </row>
    <row r="6354" spans="4:13">
      <c r="D6354" s="12"/>
      <c r="E6354" s="89"/>
      <c r="F6354" s="12"/>
      <c r="G6354" s="12"/>
      <c r="H6354" s="12"/>
      <c r="I6354" s="12"/>
      <c r="J6354" s="12"/>
      <c r="K6354" s="12"/>
      <c r="L6354" s="12"/>
      <c r="M6354" s="12"/>
    </row>
    <row r="6355" spans="4:13">
      <c r="D6355" s="12"/>
      <c r="E6355" s="89"/>
      <c r="F6355" s="12"/>
      <c r="G6355" s="12"/>
      <c r="H6355" s="12"/>
      <c r="I6355" s="12"/>
      <c r="J6355" s="12"/>
      <c r="K6355" s="12"/>
      <c r="L6355" s="12"/>
      <c r="M6355" s="12"/>
    </row>
    <row r="6356" spans="4:13">
      <c r="D6356" s="12"/>
      <c r="E6356" s="89"/>
      <c r="F6356" s="12"/>
      <c r="G6356" s="12"/>
      <c r="H6356" s="12"/>
      <c r="I6356" s="12"/>
      <c r="J6356" s="12"/>
      <c r="K6356" s="12"/>
      <c r="L6356" s="12"/>
      <c r="M6356" s="12"/>
    </row>
    <row r="6357" spans="4:13">
      <c r="D6357" s="12"/>
      <c r="E6357" s="89"/>
      <c r="F6357" s="12"/>
      <c r="G6357" s="12"/>
      <c r="H6357" s="12"/>
      <c r="I6357" s="12"/>
      <c r="J6357" s="12"/>
      <c r="K6357" s="12"/>
      <c r="L6357" s="12"/>
      <c r="M6357" s="12"/>
    </row>
    <row r="6358" spans="4:13">
      <c r="D6358" s="12"/>
      <c r="E6358" s="89"/>
      <c r="F6358" s="12"/>
      <c r="G6358" s="12"/>
      <c r="H6358" s="12"/>
      <c r="I6358" s="12"/>
      <c r="J6358" s="12"/>
      <c r="K6358" s="12"/>
      <c r="L6358" s="12"/>
      <c r="M6358" s="12"/>
    </row>
    <row r="6359" spans="4:13">
      <c r="D6359" s="12"/>
      <c r="E6359" s="89"/>
      <c r="F6359" s="12"/>
      <c r="G6359" s="12"/>
      <c r="H6359" s="12"/>
      <c r="I6359" s="12"/>
      <c r="J6359" s="12"/>
      <c r="K6359" s="12"/>
      <c r="L6359" s="12"/>
      <c r="M6359" s="12"/>
    </row>
    <row r="6360" spans="4:13">
      <c r="D6360" s="12"/>
      <c r="E6360" s="89"/>
      <c r="F6360" s="12"/>
      <c r="G6360" s="12"/>
      <c r="H6360" s="12"/>
      <c r="I6360" s="12"/>
      <c r="J6360" s="12"/>
      <c r="K6360" s="12"/>
      <c r="L6360" s="12"/>
      <c r="M6360" s="12"/>
    </row>
    <row r="6361" spans="4:13">
      <c r="D6361" s="12"/>
      <c r="E6361" s="89"/>
      <c r="F6361" s="12"/>
      <c r="G6361" s="12"/>
      <c r="H6361" s="12"/>
      <c r="I6361" s="12"/>
      <c r="J6361" s="12"/>
      <c r="K6361" s="12"/>
      <c r="L6361" s="12"/>
      <c r="M6361" s="12"/>
    </row>
    <row r="6362" spans="4:13">
      <c r="D6362" s="12"/>
      <c r="E6362" s="89"/>
      <c r="F6362" s="12"/>
      <c r="G6362" s="12"/>
      <c r="H6362" s="12"/>
      <c r="I6362" s="12"/>
      <c r="J6362" s="12"/>
      <c r="K6362" s="12"/>
      <c r="L6362" s="12"/>
      <c r="M6362" s="12"/>
    </row>
    <row r="6363" spans="4:13">
      <c r="D6363" s="12"/>
      <c r="E6363" s="89"/>
      <c r="F6363" s="12"/>
      <c r="G6363" s="12"/>
      <c r="H6363" s="12"/>
      <c r="I6363" s="12"/>
      <c r="J6363" s="12"/>
      <c r="K6363" s="12"/>
      <c r="L6363" s="12"/>
      <c r="M6363" s="12"/>
    </row>
    <row r="6364" spans="4:13">
      <c r="D6364" s="12"/>
      <c r="E6364" s="89"/>
      <c r="F6364" s="12"/>
      <c r="G6364" s="12"/>
      <c r="H6364" s="12"/>
      <c r="I6364" s="12"/>
      <c r="J6364" s="12"/>
      <c r="K6364" s="12"/>
      <c r="L6364" s="12"/>
      <c r="M6364" s="12"/>
    </row>
    <row r="6365" spans="4:13">
      <c r="D6365" s="12"/>
      <c r="E6365" s="89"/>
      <c r="F6365" s="12"/>
      <c r="G6365" s="12"/>
      <c r="H6365" s="12"/>
      <c r="I6365" s="12"/>
      <c r="J6365" s="12"/>
      <c r="K6365" s="12"/>
      <c r="L6365" s="12"/>
      <c r="M6365" s="12"/>
    </row>
    <row r="6366" spans="4:13">
      <c r="D6366" s="12"/>
      <c r="E6366" s="89"/>
      <c r="F6366" s="12"/>
      <c r="G6366" s="12"/>
      <c r="H6366" s="12"/>
      <c r="I6366" s="12"/>
      <c r="J6366" s="12"/>
      <c r="K6366" s="12"/>
      <c r="L6366" s="12"/>
      <c r="M6366" s="12"/>
    </row>
    <row r="6367" spans="4:13">
      <c r="D6367" s="12"/>
      <c r="E6367" s="89"/>
      <c r="F6367" s="12"/>
      <c r="G6367" s="12"/>
      <c r="H6367" s="12"/>
      <c r="I6367" s="12"/>
      <c r="J6367" s="12"/>
      <c r="K6367" s="12"/>
      <c r="L6367" s="12"/>
      <c r="M6367" s="12"/>
    </row>
    <row r="6368" spans="4:13">
      <c r="D6368" s="12"/>
      <c r="E6368" s="89"/>
      <c r="F6368" s="12"/>
      <c r="G6368" s="12"/>
      <c r="H6368" s="12"/>
      <c r="I6368" s="12"/>
      <c r="J6368" s="12"/>
      <c r="K6368" s="12"/>
      <c r="L6368" s="12"/>
      <c r="M6368" s="12"/>
    </row>
    <row r="6369" spans="4:13">
      <c r="D6369" s="12"/>
      <c r="E6369" s="89"/>
      <c r="F6369" s="12"/>
      <c r="G6369" s="12"/>
      <c r="H6369" s="12"/>
      <c r="I6369" s="12"/>
      <c r="J6369" s="12"/>
      <c r="K6369" s="12"/>
      <c r="L6369" s="12"/>
      <c r="M6369" s="12"/>
    </row>
    <row r="6370" spans="4:13">
      <c r="D6370" s="12"/>
      <c r="E6370" s="89"/>
      <c r="F6370" s="12"/>
      <c r="G6370" s="12"/>
      <c r="H6370" s="12"/>
      <c r="I6370" s="12"/>
      <c r="J6370" s="12"/>
      <c r="K6370" s="12"/>
      <c r="L6370" s="12"/>
      <c r="M6370" s="12"/>
    </row>
    <row r="6371" spans="4:13">
      <c r="D6371" s="12"/>
      <c r="E6371" s="89"/>
      <c r="F6371" s="12"/>
      <c r="G6371" s="12"/>
      <c r="H6371" s="12"/>
      <c r="I6371" s="12"/>
      <c r="J6371" s="12"/>
      <c r="K6371" s="12"/>
      <c r="L6371" s="12"/>
      <c r="M6371" s="12"/>
    </row>
    <row r="6372" spans="4:13">
      <c r="D6372" s="12"/>
      <c r="E6372" s="89"/>
      <c r="F6372" s="12"/>
      <c r="G6372" s="12"/>
      <c r="H6372" s="12"/>
      <c r="I6372" s="12"/>
      <c r="J6372" s="12"/>
      <c r="K6372" s="12"/>
      <c r="L6372" s="12"/>
      <c r="M6372" s="12"/>
    </row>
    <row r="6373" spans="4:13">
      <c r="D6373" s="12"/>
      <c r="E6373" s="89"/>
      <c r="F6373" s="12"/>
      <c r="G6373" s="12"/>
      <c r="H6373" s="12"/>
      <c r="I6373" s="12"/>
      <c r="J6373" s="12"/>
      <c r="K6373" s="12"/>
      <c r="L6373" s="12"/>
      <c r="M6373" s="12"/>
    </row>
    <row r="6374" spans="4:13">
      <c r="D6374" s="12"/>
      <c r="E6374" s="89"/>
      <c r="F6374" s="12"/>
      <c r="G6374" s="12"/>
      <c r="H6374" s="12"/>
      <c r="I6374" s="12"/>
      <c r="J6374" s="12"/>
      <c r="K6374" s="12"/>
      <c r="L6374" s="12"/>
      <c r="M6374" s="12"/>
    </row>
    <row r="6375" spans="4:13">
      <c r="D6375" s="12"/>
      <c r="E6375" s="89"/>
      <c r="F6375" s="12"/>
      <c r="G6375" s="12"/>
      <c r="H6375" s="12"/>
      <c r="I6375" s="12"/>
      <c r="J6375" s="12"/>
      <c r="K6375" s="12"/>
      <c r="L6375" s="12"/>
      <c r="M6375" s="12"/>
    </row>
    <row r="6376" spans="4:13">
      <c r="D6376" s="12"/>
      <c r="E6376" s="89"/>
      <c r="F6376" s="12"/>
      <c r="G6376" s="12"/>
      <c r="H6376" s="12"/>
      <c r="I6376" s="12"/>
      <c r="J6376" s="12"/>
      <c r="K6376" s="12"/>
      <c r="L6376" s="12"/>
      <c r="M6376" s="12"/>
    </row>
    <row r="6377" spans="4:13">
      <c r="D6377" s="12"/>
      <c r="E6377" s="89"/>
      <c r="F6377" s="12"/>
      <c r="G6377" s="12"/>
      <c r="H6377" s="12"/>
      <c r="I6377" s="12"/>
      <c r="J6377" s="12"/>
      <c r="K6377" s="12"/>
      <c r="L6377" s="12"/>
      <c r="M6377" s="12"/>
    </row>
    <row r="6378" spans="4:13">
      <c r="D6378" s="12"/>
      <c r="E6378" s="89"/>
      <c r="F6378" s="12"/>
      <c r="G6378" s="12"/>
      <c r="H6378" s="12"/>
      <c r="I6378" s="12"/>
      <c r="J6378" s="12"/>
      <c r="K6378" s="12"/>
      <c r="L6378" s="12"/>
      <c r="M6378" s="12"/>
    </row>
    <row r="6379" spans="4:13">
      <c r="D6379" s="12"/>
      <c r="E6379" s="89"/>
      <c r="F6379" s="12"/>
      <c r="G6379" s="12"/>
      <c r="H6379" s="12"/>
      <c r="I6379" s="12"/>
      <c r="J6379" s="12"/>
      <c r="K6379" s="12"/>
      <c r="L6379" s="12"/>
      <c r="M6379" s="12"/>
    </row>
    <row r="6380" spans="4:13">
      <c r="D6380" s="12"/>
      <c r="E6380" s="89"/>
      <c r="F6380" s="12"/>
      <c r="G6380" s="12"/>
      <c r="H6380" s="12"/>
      <c r="I6380" s="12"/>
      <c r="J6380" s="12"/>
      <c r="K6380" s="12"/>
      <c r="L6380" s="12"/>
      <c r="M6380" s="12"/>
    </row>
    <row r="6381" spans="4:13">
      <c r="D6381" s="12"/>
      <c r="E6381" s="89"/>
      <c r="F6381" s="12"/>
      <c r="G6381" s="12"/>
      <c r="H6381" s="12"/>
      <c r="I6381" s="12"/>
      <c r="J6381" s="12"/>
      <c r="K6381" s="12"/>
      <c r="L6381" s="12"/>
      <c r="M6381" s="12"/>
    </row>
    <row r="6382" spans="4:13">
      <c r="D6382" s="12"/>
      <c r="E6382" s="89"/>
      <c r="F6382" s="12"/>
      <c r="G6382" s="12"/>
      <c r="H6382" s="12"/>
      <c r="I6382" s="12"/>
      <c r="J6382" s="12"/>
      <c r="K6382" s="12"/>
      <c r="L6382" s="12"/>
      <c r="M6382" s="12"/>
    </row>
    <row r="6383" spans="4:13">
      <c r="D6383" s="12"/>
      <c r="E6383" s="89"/>
      <c r="F6383" s="12"/>
      <c r="G6383" s="12"/>
      <c r="H6383" s="12"/>
      <c r="I6383" s="12"/>
      <c r="J6383" s="12"/>
      <c r="K6383" s="12"/>
      <c r="L6383" s="12"/>
      <c r="M6383" s="12"/>
    </row>
    <row r="6384" spans="4:13">
      <c r="D6384" s="12"/>
      <c r="E6384" s="89"/>
      <c r="F6384" s="12"/>
      <c r="G6384" s="12"/>
      <c r="H6384" s="12"/>
      <c r="I6384" s="12"/>
      <c r="J6384" s="12"/>
      <c r="K6384" s="12"/>
      <c r="L6384" s="12"/>
      <c r="M6384" s="12"/>
    </row>
    <row r="6385" spans="4:13">
      <c r="D6385" s="12"/>
      <c r="E6385" s="89"/>
      <c r="F6385" s="12"/>
      <c r="G6385" s="12"/>
      <c r="H6385" s="12"/>
      <c r="I6385" s="12"/>
      <c r="J6385" s="12"/>
      <c r="K6385" s="12"/>
      <c r="L6385" s="12"/>
      <c r="M6385" s="12"/>
    </row>
    <row r="6386" spans="4:13">
      <c r="D6386" s="12"/>
      <c r="E6386" s="89"/>
      <c r="F6386" s="12"/>
      <c r="G6386" s="12"/>
      <c r="H6386" s="12"/>
      <c r="I6386" s="12"/>
      <c r="J6386" s="12"/>
      <c r="K6386" s="12"/>
      <c r="L6386" s="12"/>
      <c r="M6386" s="12"/>
    </row>
    <row r="6387" spans="4:13">
      <c r="D6387" s="12"/>
      <c r="E6387" s="89"/>
      <c r="F6387" s="12"/>
      <c r="G6387" s="12"/>
      <c r="H6387" s="12"/>
      <c r="I6387" s="12"/>
      <c r="J6387" s="12"/>
      <c r="K6387" s="12"/>
      <c r="L6387" s="12"/>
      <c r="M6387" s="12"/>
    </row>
    <row r="6388" spans="4:13">
      <c r="D6388" s="12"/>
      <c r="E6388" s="89"/>
      <c r="F6388" s="12"/>
      <c r="G6388" s="12"/>
      <c r="H6388" s="12"/>
      <c r="I6388" s="12"/>
      <c r="J6388" s="12"/>
      <c r="K6388" s="12"/>
      <c r="L6388" s="12"/>
      <c r="M6388" s="12"/>
    </row>
    <row r="6389" spans="4:13">
      <c r="D6389" s="12"/>
      <c r="E6389" s="89"/>
      <c r="F6389" s="12"/>
      <c r="G6389" s="12"/>
      <c r="H6389" s="12"/>
      <c r="I6389" s="12"/>
      <c r="J6389" s="12"/>
      <c r="K6389" s="12"/>
      <c r="L6389" s="12"/>
      <c r="M6389" s="12"/>
    </row>
    <row r="6390" spans="4:13">
      <c r="D6390" s="12"/>
      <c r="E6390" s="89"/>
      <c r="F6390" s="12"/>
      <c r="G6390" s="12"/>
      <c r="H6390" s="12"/>
      <c r="I6390" s="12"/>
      <c r="J6390" s="12"/>
      <c r="K6390" s="12"/>
      <c r="L6390" s="12"/>
      <c r="M6390" s="12"/>
    </row>
    <row r="6391" spans="4:13">
      <c r="D6391" s="12"/>
      <c r="E6391" s="89"/>
      <c r="F6391" s="12"/>
      <c r="G6391" s="12"/>
      <c r="H6391" s="12"/>
      <c r="I6391" s="12"/>
      <c r="J6391" s="12"/>
      <c r="K6391" s="12"/>
      <c r="L6391" s="12"/>
      <c r="M6391" s="12"/>
    </row>
    <row r="6392" spans="4:13">
      <c r="D6392" s="12"/>
      <c r="E6392" s="89"/>
      <c r="F6392" s="12"/>
      <c r="G6392" s="12"/>
      <c r="H6392" s="12"/>
      <c r="I6392" s="12"/>
      <c r="J6392" s="12"/>
      <c r="K6392" s="12"/>
      <c r="L6392" s="12"/>
      <c r="M6392" s="12"/>
    </row>
    <row r="6393" spans="4:13">
      <c r="D6393" s="12"/>
      <c r="E6393" s="89"/>
      <c r="F6393" s="12"/>
      <c r="G6393" s="12"/>
      <c r="H6393" s="12"/>
      <c r="I6393" s="12"/>
      <c r="J6393" s="12"/>
      <c r="K6393" s="12"/>
      <c r="L6393" s="12"/>
      <c r="M6393" s="12"/>
    </row>
    <row r="6394" spans="4:13">
      <c r="D6394" s="12"/>
      <c r="E6394" s="89"/>
      <c r="F6394" s="12"/>
      <c r="G6394" s="12"/>
      <c r="H6394" s="12"/>
      <c r="I6394" s="12"/>
      <c r="J6394" s="12"/>
      <c r="K6394" s="12"/>
      <c r="L6394" s="12"/>
      <c r="M6394" s="12"/>
    </row>
    <row r="6395" spans="4:13">
      <c r="D6395" s="12"/>
      <c r="E6395" s="89"/>
      <c r="F6395" s="12"/>
      <c r="G6395" s="12"/>
      <c r="H6395" s="12"/>
      <c r="I6395" s="12"/>
      <c r="J6395" s="12"/>
      <c r="K6395" s="12"/>
      <c r="L6395" s="12"/>
      <c r="M6395" s="12"/>
    </row>
    <row r="6396" spans="4:13">
      <c r="D6396" s="12"/>
      <c r="E6396" s="89"/>
      <c r="F6396" s="12"/>
      <c r="G6396" s="12"/>
      <c r="H6396" s="12"/>
      <c r="I6396" s="12"/>
      <c r="J6396" s="12"/>
      <c r="K6396" s="12"/>
      <c r="L6396" s="12"/>
      <c r="M6396" s="12"/>
    </row>
    <row r="6397" spans="4:13">
      <c r="D6397" s="12"/>
      <c r="E6397" s="89"/>
      <c r="F6397" s="12"/>
      <c r="G6397" s="12"/>
      <c r="H6397" s="12"/>
      <c r="I6397" s="12"/>
      <c r="J6397" s="12"/>
      <c r="K6397" s="12"/>
      <c r="L6397" s="12"/>
      <c r="M6397" s="12"/>
    </row>
    <row r="6398" spans="4:13">
      <c r="D6398" s="12"/>
      <c r="E6398" s="89"/>
      <c r="F6398" s="12"/>
      <c r="G6398" s="12"/>
      <c r="H6398" s="12"/>
      <c r="I6398" s="12"/>
      <c r="J6398" s="12"/>
      <c r="K6398" s="12"/>
      <c r="L6398" s="12"/>
      <c r="M6398" s="12"/>
    </row>
    <row r="6399" spans="4:13">
      <c r="D6399" s="12"/>
      <c r="E6399" s="89"/>
      <c r="F6399" s="12"/>
      <c r="G6399" s="12"/>
      <c r="H6399" s="12"/>
      <c r="I6399" s="12"/>
      <c r="J6399" s="12"/>
      <c r="K6399" s="12"/>
      <c r="L6399" s="12"/>
      <c r="M6399" s="12"/>
    </row>
    <row r="6400" spans="4:13">
      <c r="D6400" s="12"/>
      <c r="E6400" s="89"/>
      <c r="F6400" s="12"/>
      <c r="G6400" s="12"/>
      <c r="H6400" s="12"/>
      <c r="I6400" s="12"/>
      <c r="J6400" s="12"/>
      <c r="K6400" s="12"/>
      <c r="L6400" s="12"/>
      <c r="M6400" s="12"/>
    </row>
    <row r="6401" spans="4:13">
      <c r="D6401" s="12"/>
      <c r="E6401" s="89"/>
      <c r="F6401" s="12"/>
      <c r="G6401" s="12"/>
      <c r="H6401" s="12"/>
      <c r="I6401" s="12"/>
      <c r="J6401" s="12"/>
      <c r="K6401" s="12"/>
      <c r="L6401" s="12"/>
      <c r="M6401" s="12"/>
    </row>
    <row r="6402" spans="4:13">
      <c r="D6402" s="12"/>
      <c r="E6402" s="89"/>
      <c r="F6402" s="12"/>
      <c r="G6402" s="12"/>
      <c r="H6402" s="12"/>
      <c r="I6402" s="12"/>
      <c r="J6402" s="12"/>
      <c r="K6402" s="12"/>
      <c r="L6402" s="12"/>
      <c r="M6402" s="12"/>
    </row>
    <row r="6403" spans="4:13">
      <c r="D6403" s="12"/>
      <c r="E6403" s="89"/>
      <c r="F6403" s="12"/>
      <c r="G6403" s="12"/>
      <c r="H6403" s="12"/>
      <c r="I6403" s="12"/>
      <c r="J6403" s="12"/>
      <c r="K6403" s="12"/>
      <c r="L6403" s="12"/>
      <c r="M6403" s="12"/>
    </row>
  </sheetData>
  <mergeCells count="1">
    <mergeCell ref="D2:N2"/>
  </mergeCells>
  <phoneticPr fontId="6" type="noConversion"/>
  <hyperlinks>
    <hyperlink ref="B15" r:id="rId1" tooltip="49334" display="http://www.ichemistry.cn/chemistry/7440-46-2.htm"/>
    <hyperlink ref="B17" r:id="rId2" tooltip="25415" display="http://www.ichemistry.cn/chemistry/7439-89-6.htm"/>
    <hyperlink ref="B18" r:id="rId3" tooltip="25415" display="http://www.ichemistry.cn/chemistry/7439-89-6.htm"/>
    <hyperlink ref="B28" r:id="rId4" tooltip="49688" display="http://www.ichemistry.cn/chemistry/7440-24-6.htm"/>
    <hyperlink ref="B26" r:id="rId5" tooltip="25732" display="http://www.ichemistry.cn/chemistry/7782-49-2.htm"/>
    <hyperlink ref="B27" r:id="rId6" tooltip="233608" display="http://www.ichemistry.cn/chemistry/7440-31-5.htm"/>
  </hyperlinks>
  <pageMargins left="0.78740157499999996" right="0.78740157499999996" top="0.984251969" bottom="0.984251969" header="0.5" footer="0.5"/>
  <headerFooter alignWithMargins="0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Version</vt:lpstr>
      <vt:lpstr>Substance data</vt:lpstr>
      <vt:lpstr>Database</vt:lpstr>
      <vt:lpstr>Kp</vt:lpstr>
      <vt:lpstr>Pvap25</vt:lpstr>
      <vt:lpstr>BAF</vt:lpstr>
      <vt:lpstr>Ecotox-Payet</vt:lpstr>
      <vt:lpstr>Etoxbase</vt:lpstr>
      <vt:lpstr>Hum-carc</vt:lpstr>
      <vt:lpstr>carc-TD50</vt:lpstr>
      <vt:lpstr>carc-q-oral</vt:lpstr>
      <vt:lpstr>carc-q-inh</vt:lpstr>
      <vt:lpstr>Hum-noncarc</vt:lpstr>
      <vt:lpstr>Noncarc Oral</vt:lpstr>
      <vt:lpstr>Noncarc Inh</vt:lpstr>
      <vt:lpstr>fing-finh</vt:lpstr>
      <vt:lpstr>Flagging</vt:lpstr>
      <vt:lpstr>'Noncarc Inh'!Print_Area</vt:lpstr>
    </vt:vector>
  </TitlesOfParts>
  <Company>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Fantke</dc:creator>
  <cp:lastModifiedBy>Peter Fantke</cp:lastModifiedBy>
  <dcterms:created xsi:type="dcterms:W3CDTF">2009-10-17T17:49:01Z</dcterms:created>
  <dcterms:modified xsi:type="dcterms:W3CDTF">2019-11-11T10:27:48Z</dcterms:modified>
</cp:coreProperties>
</file>